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480" yWindow="300" windowWidth="14910" windowHeight="7335" tabRatio="834"/>
  </bookViews>
  <sheets>
    <sheet name="INFO" sheetId="15" r:id="rId1"/>
    <sheet name="GUIDE" sheetId="24" r:id="rId2"/>
    <sheet name="CONFIG" sheetId="3" r:id="rId3"/>
    <sheet name="Personnel" sheetId="2" r:id="rId4"/>
    <sheet name="Charges variables" sheetId="7" state="hidden" r:id="rId5"/>
    <sheet name="Personnel - Calculs auto" sheetId="21" state="hidden" r:id="rId6"/>
    <sheet name="Charges externes" sheetId="1" r:id="rId7"/>
    <sheet name="Investissements" sheetId="4" r:id="rId8"/>
    <sheet name="Commandes" sheetId="5" r:id="rId9"/>
    <sheet name="Trésorerie" sheetId="12" r:id="rId10"/>
    <sheet name="Pilotage" sheetId="25" state="hidden" r:id="rId11"/>
    <sheet name="Synthèse" sheetId="13" r:id="rId12"/>
    <sheet name="Comptes de résultats" sheetId="10" r:id="rId13"/>
    <sheet name="Plan de financement" sheetId="19" r:id="rId14"/>
    <sheet name="Commandes - Calculs auto" sheetId="20" state="hidden" r:id="rId15"/>
    <sheet name="Bilans" sheetId="14" r:id="rId16"/>
    <sheet name="TVA" sheetId="6" state="hidden" r:id="rId17"/>
    <sheet name="BFR" sheetId="8" state="hidden" r:id="rId18"/>
    <sheet name="Impôts et taxes" sheetId="18" state="hidden" r:id="rId19"/>
  </sheets>
  <calcPr calcId="125725"/>
</workbook>
</file>

<file path=xl/calcChain.xml><?xml version="1.0" encoding="utf-8"?>
<calcChain xmlns="http://schemas.openxmlformats.org/spreadsheetml/2006/main">
  <c r="H12" i="14"/>
  <c r="G12"/>
  <c r="F12"/>
  <c r="E12"/>
  <c r="H32"/>
  <c r="G32"/>
  <c r="F32"/>
  <c r="E32"/>
  <c r="H17"/>
  <c r="G17"/>
  <c r="F17"/>
  <c r="E17"/>
  <c r="D12"/>
  <c r="G59" i="25"/>
  <c r="H59"/>
  <c r="I59"/>
  <c r="J59"/>
  <c r="K59"/>
  <c r="L59"/>
  <c r="M59"/>
  <c r="N59"/>
  <c r="O59"/>
  <c r="P59"/>
  <c r="Q59"/>
  <c r="G60"/>
  <c r="H60"/>
  <c r="I60"/>
  <c r="J60"/>
  <c r="K60"/>
  <c r="L60"/>
  <c r="M60"/>
  <c r="N60"/>
  <c r="O60"/>
  <c r="P60"/>
  <c r="Q60"/>
  <c r="F60"/>
  <c r="F59"/>
  <c r="Q47"/>
  <c r="P47"/>
  <c r="O47"/>
  <c r="N47"/>
  <c r="M47"/>
  <c r="L47"/>
  <c r="K47"/>
  <c r="J47"/>
  <c r="I47"/>
  <c r="H47"/>
  <c r="G47"/>
  <c r="F47"/>
  <c r="Q31"/>
  <c r="P31"/>
  <c r="O31"/>
  <c r="N31"/>
  <c r="M31"/>
  <c r="L31"/>
  <c r="K31"/>
  <c r="J31"/>
  <c r="I31"/>
  <c r="H31"/>
  <c r="G31"/>
  <c r="F31"/>
  <c r="Q23"/>
  <c r="P23"/>
  <c r="O23"/>
  <c r="N23"/>
  <c r="M23"/>
  <c r="L23"/>
  <c r="K23"/>
  <c r="J23"/>
  <c r="I23"/>
  <c r="H23"/>
  <c r="G23"/>
  <c r="F23"/>
  <c r="G15"/>
  <c r="H15"/>
  <c r="I15"/>
  <c r="J15"/>
  <c r="K15"/>
  <c r="L15"/>
  <c r="M15"/>
  <c r="N15"/>
  <c r="O15"/>
  <c r="P15"/>
  <c r="Q15"/>
  <c r="F15"/>
  <c r="H26"/>
  <c r="I26" s="1"/>
  <c r="J26" s="1"/>
  <c r="K26" s="1"/>
  <c r="L26" s="1"/>
  <c r="M26" s="1"/>
  <c r="N26" s="1"/>
  <c r="O26" s="1"/>
  <c r="P26" s="1"/>
  <c r="Q26" s="1"/>
  <c r="G26"/>
  <c r="F26"/>
  <c r="I18"/>
  <c r="J18" s="1"/>
  <c r="K18" s="1"/>
  <c r="L18" s="1"/>
  <c r="M18" s="1"/>
  <c r="N18" s="1"/>
  <c r="O18" s="1"/>
  <c r="P18" s="1"/>
  <c r="Q18" s="1"/>
  <c r="H18"/>
  <c r="G18"/>
  <c r="F18"/>
  <c r="F41" l="1"/>
  <c r="G41"/>
  <c r="H41"/>
  <c r="I41"/>
  <c r="J41"/>
  <c r="K41"/>
  <c r="L41"/>
  <c r="M41"/>
  <c r="N41"/>
  <c r="O41"/>
  <c r="P41"/>
  <c r="Q41"/>
  <c r="G49"/>
  <c r="H49"/>
  <c r="I49"/>
  <c r="J49"/>
  <c r="K49"/>
  <c r="L49"/>
  <c r="M49"/>
  <c r="N49"/>
  <c r="O49"/>
  <c r="P49"/>
  <c r="Q49"/>
  <c r="F49"/>
  <c r="G25"/>
  <c r="H25"/>
  <c r="I25"/>
  <c r="J25"/>
  <c r="K25"/>
  <c r="L25"/>
  <c r="M25"/>
  <c r="N25"/>
  <c r="O25"/>
  <c r="P25"/>
  <c r="Q25"/>
  <c r="F25"/>
  <c r="G17"/>
  <c r="H17"/>
  <c r="I17"/>
  <c r="J17"/>
  <c r="K17"/>
  <c r="L17"/>
  <c r="M17"/>
  <c r="N17"/>
  <c r="O17"/>
  <c r="P17"/>
  <c r="Q17"/>
  <c r="F17"/>
  <c r="F45" l="1"/>
  <c r="G45" s="1"/>
  <c r="H45" s="1"/>
  <c r="I45" s="1"/>
  <c r="J45" s="1"/>
  <c r="K45" s="1"/>
  <c r="L45" s="1"/>
  <c r="M45" s="1"/>
  <c r="N45" s="1"/>
  <c r="O45" s="1"/>
  <c r="P45" s="1"/>
  <c r="Q45" s="1"/>
  <c r="F37"/>
  <c r="G37" s="1"/>
  <c r="H37" s="1"/>
  <c r="I37" s="1"/>
  <c r="J37" s="1"/>
  <c r="K37" s="1"/>
  <c r="L37" s="1"/>
  <c r="M37" s="1"/>
  <c r="N37" s="1"/>
  <c r="O37" s="1"/>
  <c r="P37" s="1"/>
  <c r="Q37" s="1"/>
  <c r="F29"/>
  <c r="G29" s="1"/>
  <c r="H29" s="1"/>
  <c r="I29" s="1"/>
  <c r="J29" s="1"/>
  <c r="K29" s="1"/>
  <c r="L29" s="1"/>
  <c r="M29" s="1"/>
  <c r="N29" s="1"/>
  <c r="O29" s="1"/>
  <c r="P29" s="1"/>
  <c r="Q29" s="1"/>
  <c r="F21"/>
  <c r="G21" s="1"/>
  <c r="H21" s="1"/>
  <c r="I21" s="1"/>
  <c r="J21" s="1"/>
  <c r="K21" s="1"/>
  <c r="L21" s="1"/>
  <c r="M21" s="1"/>
  <c r="N21" s="1"/>
  <c r="O21" s="1"/>
  <c r="P21" s="1"/>
  <c r="Q21" s="1"/>
  <c r="F13"/>
  <c r="G13" s="1"/>
  <c r="F10"/>
  <c r="F7"/>
  <c r="G7" s="1"/>
  <c r="H7" s="1"/>
  <c r="I7" s="1"/>
  <c r="J7" s="1"/>
  <c r="K7" s="1"/>
  <c r="L7" s="1"/>
  <c r="M7" s="1"/>
  <c r="N7" s="1"/>
  <c r="O7" s="1"/>
  <c r="P7" s="1"/>
  <c r="Q7" s="1"/>
  <c r="G10" l="1"/>
  <c r="H10" s="1"/>
  <c r="I10" s="1"/>
  <c r="J10" s="1"/>
  <c r="K10" s="1"/>
  <c r="L10" s="1"/>
  <c r="M10" s="1"/>
  <c r="N10" s="1"/>
  <c r="O10" s="1"/>
  <c r="P10" s="1"/>
  <c r="Q10" s="1"/>
  <c r="H13"/>
  <c r="AQ10" i="4"/>
  <c r="AR10"/>
  <c r="AS10"/>
  <c r="AQ12"/>
  <c r="AQ13"/>
  <c r="AR13"/>
  <c r="AS13"/>
  <c r="AQ14"/>
  <c r="AR14"/>
  <c r="AS14"/>
  <c r="AQ15"/>
  <c r="AR15"/>
  <c r="AS15"/>
  <c r="AQ16"/>
  <c r="AR16"/>
  <c r="AS16"/>
  <c r="AQ17"/>
  <c r="AR17"/>
  <c r="AS17"/>
  <c r="AQ18"/>
  <c r="AR18"/>
  <c r="AS18"/>
  <c r="AQ19"/>
  <c r="AR19"/>
  <c r="AS19"/>
  <c r="AQ20"/>
  <c r="AR20"/>
  <c r="AS20"/>
  <c r="AQ21"/>
  <c r="AR21"/>
  <c r="AS21"/>
  <c r="AQ22"/>
  <c r="AR22"/>
  <c r="AS22"/>
  <c r="AQ23"/>
  <c r="AR23"/>
  <c r="AS23"/>
  <c r="AQ24"/>
  <c r="AR24"/>
  <c r="AS24"/>
  <c r="AQ25"/>
  <c r="AR25"/>
  <c r="AS25"/>
  <c r="AQ26"/>
  <c r="AR26"/>
  <c r="AS26"/>
  <c r="AQ27"/>
  <c r="AR27"/>
  <c r="AS27"/>
  <c r="AS9"/>
  <c r="AR9"/>
  <c r="AQ9"/>
  <c r="AP10"/>
  <c r="AP11"/>
  <c r="AP12"/>
  <c r="AP13"/>
  <c r="AP14"/>
  <c r="AP15"/>
  <c r="AP16"/>
  <c r="AP17"/>
  <c r="AP18"/>
  <c r="AP19"/>
  <c r="AP20"/>
  <c r="AP21"/>
  <c r="AP22"/>
  <c r="AP23"/>
  <c r="AP24"/>
  <c r="AP25"/>
  <c r="AP26"/>
  <c r="AP27"/>
  <c r="AP9"/>
  <c r="AO10"/>
  <c r="AO11"/>
  <c r="AO12"/>
  <c r="AO13"/>
  <c r="AO14"/>
  <c r="AO15"/>
  <c r="AO16"/>
  <c r="AO17"/>
  <c r="AO18"/>
  <c r="AO19"/>
  <c r="AO20"/>
  <c r="AO21"/>
  <c r="AO22"/>
  <c r="AO23"/>
  <c r="AO24"/>
  <c r="AO25"/>
  <c r="AO26"/>
  <c r="AO27"/>
  <c r="AO9"/>
  <c r="BF51" i="12"/>
  <c r="BF50" s="1"/>
  <c r="AZ51"/>
  <c r="AZ50" s="1"/>
  <c r="AT51"/>
  <c r="AT50" s="1"/>
  <c r="AN51"/>
  <c r="AH51"/>
  <c r="AH50" s="1"/>
  <c r="AB51"/>
  <c r="Q51"/>
  <c r="Q50" s="1"/>
  <c r="R51"/>
  <c r="R50" s="1"/>
  <c r="S51"/>
  <c r="S50" s="1"/>
  <c r="T51"/>
  <c r="T50" s="1"/>
  <c r="U51"/>
  <c r="U50" s="1"/>
  <c r="V51"/>
  <c r="V50" s="1"/>
  <c r="W51"/>
  <c r="W50" s="1"/>
  <c r="X51"/>
  <c r="X50" s="1"/>
  <c r="Y51"/>
  <c r="Y50" s="1"/>
  <c r="Z51"/>
  <c r="Z50" s="1"/>
  <c r="AA51"/>
  <c r="AA50" s="1"/>
  <c r="P51"/>
  <c r="P50" s="1"/>
  <c r="E51"/>
  <c r="E50" s="1"/>
  <c r="F51"/>
  <c r="F50" s="1"/>
  <c r="G51"/>
  <c r="G50" s="1"/>
  <c r="H51"/>
  <c r="H50" s="1"/>
  <c r="I51"/>
  <c r="I50" s="1"/>
  <c r="J51"/>
  <c r="J50" s="1"/>
  <c r="K51"/>
  <c r="K50" s="1"/>
  <c r="L51"/>
  <c r="L50" s="1"/>
  <c r="M51"/>
  <c r="M50" s="1"/>
  <c r="N51"/>
  <c r="N50" s="1"/>
  <c r="O51"/>
  <c r="O50" s="1"/>
  <c r="D51"/>
  <c r="I13" i="25" l="1"/>
  <c r="D28" i="19"/>
  <c r="D11" i="14" s="1"/>
  <c r="F28" i="19"/>
  <c r="F13" s="1"/>
  <c r="H28"/>
  <c r="E28"/>
  <c r="G28"/>
  <c r="D16" i="14"/>
  <c r="E16" l="1"/>
  <c r="E11"/>
  <c r="D13"/>
  <c r="D14" s="1"/>
  <c r="J13" i="25"/>
  <c r="H13" i="19"/>
  <c r="H11" s="1"/>
  <c r="D13"/>
  <c r="G13"/>
  <c r="E13"/>
  <c r="E11" s="1"/>
  <c r="D22"/>
  <c r="E22"/>
  <c r="F22"/>
  <c r="G22"/>
  <c r="H22"/>
  <c r="F16" i="14" l="1"/>
  <c r="F11"/>
  <c r="E13"/>
  <c r="E14" s="1"/>
  <c r="K13" i="25"/>
  <c r="C59" i="8"/>
  <c r="C58"/>
  <c r="C57"/>
  <c r="C56"/>
  <c r="C55"/>
  <c r="C54"/>
  <c r="C53"/>
  <c r="C52"/>
  <c r="C51"/>
  <c r="C50"/>
  <c r="C49"/>
  <c r="C48"/>
  <c r="C40"/>
  <c r="C39"/>
  <c r="C38"/>
  <c r="C37"/>
  <c r="C36"/>
  <c r="C35"/>
  <c r="C34"/>
  <c r="C33"/>
  <c r="C32"/>
  <c r="C31"/>
  <c r="C30"/>
  <c r="C29"/>
  <c r="C20"/>
  <c r="C19"/>
  <c r="C18"/>
  <c r="C17"/>
  <c r="C16"/>
  <c r="C15"/>
  <c r="C14"/>
  <c r="C13"/>
  <c r="C12"/>
  <c r="C11"/>
  <c r="C10"/>
  <c r="C9"/>
  <c r="C60" i="6"/>
  <c r="C59"/>
  <c r="C58"/>
  <c r="C57"/>
  <c r="C56"/>
  <c r="C55"/>
  <c r="C54"/>
  <c r="C53"/>
  <c r="C52"/>
  <c r="C51"/>
  <c r="C50"/>
  <c r="C49"/>
  <c r="C41"/>
  <c r="C40"/>
  <c r="C39"/>
  <c r="C38"/>
  <c r="C37"/>
  <c r="C36"/>
  <c r="C35"/>
  <c r="C34"/>
  <c r="C33"/>
  <c r="C32"/>
  <c r="C31"/>
  <c r="C30"/>
  <c r="C22"/>
  <c r="C21"/>
  <c r="C20"/>
  <c r="C19"/>
  <c r="C18"/>
  <c r="C17"/>
  <c r="C16"/>
  <c r="C15"/>
  <c r="C14"/>
  <c r="C13"/>
  <c r="C12"/>
  <c r="C11"/>
  <c r="C40" i="20"/>
  <c r="C39"/>
  <c r="C38"/>
  <c r="C37"/>
  <c r="C36"/>
  <c r="C35"/>
  <c r="C34"/>
  <c r="C33"/>
  <c r="C32"/>
  <c r="C31"/>
  <c r="C30"/>
  <c r="C29"/>
  <c r="C20"/>
  <c r="C19"/>
  <c r="C18"/>
  <c r="C17"/>
  <c r="C16"/>
  <c r="C15"/>
  <c r="C14"/>
  <c r="C13"/>
  <c r="C12"/>
  <c r="C11"/>
  <c r="C10"/>
  <c r="C9"/>
  <c r="C38" i="7"/>
  <c r="C37"/>
  <c r="C36"/>
  <c r="C35"/>
  <c r="C34"/>
  <c r="C33"/>
  <c r="C32"/>
  <c r="C31"/>
  <c r="C30"/>
  <c r="C29"/>
  <c r="C28"/>
  <c r="C27"/>
  <c r="C20"/>
  <c r="C19"/>
  <c r="C18"/>
  <c r="C17"/>
  <c r="C16"/>
  <c r="C15"/>
  <c r="C14"/>
  <c r="C13"/>
  <c r="C12"/>
  <c r="C11"/>
  <c r="C10"/>
  <c r="C9"/>
  <c r="C20" i="5"/>
  <c r="C19"/>
  <c r="C18"/>
  <c r="C17"/>
  <c r="D35" i="7"/>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D37" i="20"/>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C40" i="3"/>
  <c r="H40"/>
  <c r="C41"/>
  <c r="H41"/>
  <c r="C42"/>
  <c r="H42"/>
  <c r="C43"/>
  <c r="H43"/>
  <c r="H22"/>
  <c r="H23"/>
  <c r="H24"/>
  <c r="H25"/>
  <c r="AI13" i="21"/>
  <c r="AF13"/>
  <c r="AC13"/>
  <c r="AJ13"/>
  <c r="AK13" s="1"/>
  <c r="AG13"/>
  <c r="AD13"/>
  <c r="P13"/>
  <c r="Q13"/>
  <c r="R13"/>
  <c r="S13"/>
  <c r="T13"/>
  <c r="U13"/>
  <c r="V13"/>
  <c r="W13"/>
  <c r="X13"/>
  <c r="Y13"/>
  <c r="Z13"/>
  <c r="AA13"/>
  <c r="C13"/>
  <c r="D13"/>
  <c r="E13"/>
  <c r="F13"/>
  <c r="G13"/>
  <c r="H13"/>
  <c r="I13"/>
  <c r="J13"/>
  <c r="K13"/>
  <c r="L13"/>
  <c r="M13"/>
  <c r="N13"/>
  <c r="AB11"/>
  <c r="AB12"/>
  <c r="C63" i="12"/>
  <c r="C62"/>
  <c r="C61"/>
  <c r="C60"/>
  <c r="BK59"/>
  <c r="BJ59"/>
  <c r="BI59"/>
  <c r="BH59"/>
  <c r="BG59"/>
  <c r="BF59"/>
  <c r="BE59"/>
  <c r="BD59"/>
  <c r="BC59"/>
  <c r="BB59"/>
  <c r="BA59"/>
  <c r="AZ59"/>
  <c r="H16" i="19" s="1"/>
  <c r="AY59" i="12"/>
  <c r="AX59"/>
  <c r="AW59"/>
  <c r="AV59"/>
  <c r="AU59"/>
  <c r="AT59"/>
  <c r="AS59"/>
  <c r="AR59"/>
  <c r="AQ59"/>
  <c r="AP59"/>
  <c r="AO59"/>
  <c r="AN59"/>
  <c r="G16" i="19" s="1"/>
  <c r="AM59" i="12"/>
  <c r="AL59"/>
  <c r="AK59"/>
  <c r="AJ59"/>
  <c r="AI59"/>
  <c r="AH59"/>
  <c r="AG59"/>
  <c r="AF59"/>
  <c r="AE59"/>
  <c r="AD59"/>
  <c r="AC59"/>
  <c r="AB59"/>
  <c r="F16" i="19" s="1"/>
  <c r="AA59" i="12"/>
  <c r="Z59"/>
  <c r="Y59"/>
  <c r="X59"/>
  <c r="W59"/>
  <c r="V59"/>
  <c r="U59"/>
  <c r="T59"/>
  <c r="S59"/>
  <c r="R59"/>
  <c r="Q59"/>
  <c r="P59"/>
  <c r="E16" i="19" s="1"/>
  <c r="O59" i="12"/>
  <c r="N59"/>
  <c r="M59"/>
  <c r="L59"/>
  <c r="K59"/>
  <c r="J59"/>
  <c r="I59"/>
  <c r="H59"/>
  <c r="G59"/>
  <c r="F59"/>
  <c r="E59"/>
  <c r="D59"/>
  <c r="D16" i="19" s="1"/>
  <c r="G16" i="14" l="1"/>
  <c r="F13"/>
  <c r="F14" s="1"/>
  <c r="G11"/>
  <c r="L13" i="25"/>
  <c r="AE13" i="21"/>
  <c r="AB13"/>
  <c r="AH13"/>
  <c r="BK32" i="12"/>
  <c r="BJ32"/>
  <c r="BI32"/>
  <c r="BH32"/>
  <c r="BG32"/>
  <c r="BF32"/>
  <c r="BE32"/>
  <c r="BD32"/>
  <c r="BC32"/>
  <c r="BB32"/>
  <c r="BA32"/>
  <c r="AZ32"/>
  <c r="AY32"/>
  <c r="AX32"/>
  <c r="AW32"/>
  <c r="AV32"/>
  <c r="AU32"/>
  <c r="AT32"/>
  <c r="AS32"/>
  <c r="AR32"/>
  <c r="AQ32"/>
  <c r="AP32"/>
  <c r="AO32"/>
  <c r="AN32"/>
  <c r="AM32"/>
  <c r="AL32"/>
  <c r="AK32"/>
  <c r="AJ32"/>
  <c r="AI32"/>
  <c r="AH32"/>
  <c r="AG32"/>
  <c r="AF32"/>
  <c r="AE32"/>
  <c r="AD32"/>
  <c r="AC32"/>
  <c r="AB32"/>
  <c r="AA32"/>
  <c r="Z32"/>
  <c r="Y32"/>
  <c r="X32"/>
  <c r="W32"/>
  <c r="V32"/>
  <c r="U32"/>
  <c r="T32"/>
  <c r="S32"/>
  <c r="R32"/>
  <c r="Q32"/>
  <c r="P32"/>
  <c r="O32"/>
  <c r="N32"/>
  <c r="M32"/>
  <c r="L32"/>
  <c r="K32"/>
  <c r="J32"/>
  <c r="I32"/>
  <c r="H32"/>
  <c r="G32"/>
  <c r="F32"/>
  <c r="E32"/>
  <c r="D32"/>
  <c r="D98" i="3"/>
  <c r="E98"/>
  <c r="D47" i="8"/>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D28"/>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D8"/>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48" i="6"/>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D29"/>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D10"/>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C35" i="21"/>
  <c r="D35" s="1"/>
  <c r="E35" s="1"/>
  <c r="F35" s="1"/>
  <c r="G35" s="1"/>
  <c r="H35" s="1"/>
  <c r="I35" s="1"/>
  <c r="J35" s="1"/>
  <c r="K35" s="1"/>
  <c r="L35" s="1"/>
  <c r="M35" s="1"/>
  <c r="N35" s="1"/>
  <c r="P35" s="1"/>
  <c r="Q35" s="1"/>
  <c r="R35" s="1"/>
  <c r="S35" s="1"/>
  <c r="T35" s="1"/>
  <c r="U35" s="1"/>
  <c r="V35" s="1"/>
  <c r="W35" s="1"/>
  <c r="X35" s="1"/>
  <c r="Y35" s="1"/>
  <c r="Z35" s="1"/>
  <c r="AA35" s="1"/>
  <c r="C10"/>
  <c r="D10" s="1"/>
  <c r="E10" s="1"/>
  <c r="F10" s="1"/>
  <c r="G10" s="1"/>
  <c r="H10" s="1"/>
  <c r="I10" s="1"/>
  <c r="J10" s="1"/>
  <c r="K10" s="1"/>
  <c r="L10" s="1"/>
  <c r="M10" s="1"/>
  <c r="N10" s="1"/>
  <c r="P10" s="1"/>
  <c r="Q10" s="1"/>
  <c r="R10" s="1"/>
  <c r="S10" s="1"/>
  <c r="T10" s="1"/>
  <c r="U10" s="1"/>
  <c r="V10" s="1"/>
  <c r="W10" s="1"/>
  <c r="X10" s="1"/>
  <c r="Y10" s="1"/>
  <c r="Z10" s="1"/>
  <c r="AA10" s="1"/>
  <c r="D28" i="20"/>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D8"/>
  <c r="D26" i="7"/>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D8"/>
  <c r="D8" i="12"/>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8" i="5"/>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8" i="4"/>
  <c r="E8" s="1"/>
  <c r="F8" s="1"/>
  <c r="G8" s="1"/>
  <c r="H8" s="1"/>
  <c r="I8" s="1"/>
  <c r="J8" s="1"/>
  <c r="K8" s="1"/>
  <c r="L8" s="1"/>
  <c r="M8" s="1"/>
  <c r="N8" s="1"/>
  <c r="O8" s="1"/>
  <c r="Q8" s="1"/>
  <c r="R8" s="1"/>
  <c r="S8" s="1"/>
  <c r="T8" s="1"/>
  <c r="U8" s="1"/>
  <c r="V8" s="1"/>
  <c r="W8" s="1"/>
  <c r="X8" s="1"/>
  <c r="Y8" s="1"/>
  <c r="Z8" s="1"/>
  <c r="AA8" s="1"/>
  <c r="AB8" s="1"/>
  <c r="J8" i="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E9" i="2"/>
  <c r="F9" s="1"/>
  <c r="G9" s="1"/>
  <c r="H9" s="1"/>
  <c r="I9" s="1"/>
  <c r="J9" s="1"/>
  <c r="K9" s="1"/>
  <c r="L9" s="1"/>
  <c r="M9" s="1"/>
  <c r="N9" s="1"/>
  <c r="O9" s="1"/>
  <c r="P9" s="1"/>
  <c r="R9" s="1"/>
  <c r="S9" s="1"/>
  <c r="T9" s="1"/>
  <c r="U9" s="1"/>
  <c r="V9" s="1"/>
  <c r="W9" s="1"/>
  <c r="X9" s="1"/>
  <c r="Y9" s="1"/>
  <c r="Z9" s="1"/>
  <c r="AA9" s="1"/>
  <c r="AB9" s="1"/>
  <c r="AC9" s="1"/>
  <c r="H16" i="14" l="1"/>
  <c r="H11"/>
  <c r="G13"/>
  <c r="G14" s="1"/>
  <c r="M13" i="25"/>
  <c r="E8" i="7"/>
  <c r="D19"/>
  <c r="D20"/>
  <c r="D18"/>
  <c r="D17"/>
  <c r="E8" i="20"/>
  <c r="D19"/>
  <c r="D17"/>
  <c r="D20"/>
  <c r="D18"/>
  <c r="D29" i="19"/>
  <c r="E29"/>
  <c r="F29"/>
  <c r="G29"/>
  <c r="H29"/>
  <c r="E54" i="12"/>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D54"/>
  <c r="C56"/>
  <c r="C57"/>
  <c r="C58"/>
  <c r="C55"/>
  <c r="H13" i="14" l="1"/>
  <c r="H14" s="1"/>
  <c r="N13" i="25"/>
  <c r="D39" i="6"/>
  <c r="D38" i="8"/>
  <c r="E38" s="1"/>
  <c r="D40" i="6"/>
  <c r="D39" i="8"/>
  <c r="D41" i="6"/>
  <c r="D40" i="8"/>
  <c r="D38" i="6"/>
  <c r="D37" i="8"/>
  <c r="D19" i="6"/>
  <c r="D56" i="8"/>
  <c r="D58"/>
  <c r="D21" i="6"/>
  <c r="D59" s="1"/>
  <c r="D19" i="8" s="1"/>
  <c r="D59"/>
  <c r="D22" i="6"/>
  <c r="D57" i="8"/>
  <c r="D20" i="6"/>
  <c r="F8" i="7"/>
  <c r="E18"/>
  <c r="E20" i="6" s="1"/>
  <c r="E58" s="1"/>
  <c r="E19" i="7"/>
  <c r="E21" i="6" s="1"/>
  <c r="E17" i="7"/>
  <c r="E19" i="6" s="1"/>
  <c r="E20" i="7"/>
  <c r="E22" i="6" s="1"/>
  <c r="F8" i="20"/>
  <c r="E18"/>
  <c r="E39" i="6" s="1"/>
  <c r="E17" i="20"/>
  <c r="E38" i="6" s="1"/>
  <c r="E20" i="20"/>
  <c r="E41" i="6" s="1"/>
  <c r="E19" i="20"/>
  <c r="E40" i="6" s="1"/>
  <c r="H15" i="19"/>
  <c r="G15"/>
  <c r="E15"/>
  <c r="F15"/>
  <c r="D15"/>
  <c r="O13" i="25" l="1"/>
  <c r="D60" i="6"/>
  <c r="D20" i="8" s="1"/>
  <c r="E40"/>
  <c r="E59" i="6"/>
  <c r="E19" i="8" s="1"/>
  <c r="E60" i="6"/>
  <c r="E20" i="8" s="1"/>
  <c r="D58" i="6"/>
  <c r="E39" i="8"/>
  <c r="D57" i="6"/>
  <c r="D17" i="8" s="1"/>
  <c r="E57" i="6"/>
  <c r="E17" i="8" s="1"/>
  <c r="E37"/>
  <c r="E59"/>
  <c r="E56"/>
  <c r="E57"/>
  <c r="E58"/>
  <c r="G8" i="7"/>
  <c r="F17"/>
  <c r="F19" i="6" s="1"/>
  <c r="F19" i="7"/>
  <c r="F21" i="6" s="1"/>
  <c r="F20" i="7"/>
  <c r="F22" i="6" s="1"/>
  <c r="F18" i="7"/>
  <c r="F20" i="6" s="1"/>
  <c r="G8" i="20"/>
  <c r="F17"/>
  <c r="F38" i="6" s="1"/>
  <c r="F20" i="20"/>
  <c r="F41" i="6" s="1"/>
  <c r="F19" i="20"/>
  <c r="F40" i="6" s="1"/>
  <c r="F18" i="20"/>
  <c r="F39" i="6" s="1"/>
  <c r="C81" i="3"/>
  <c r="C82"/>
  <c r="C83"/>
  <c r="C84"/>
  <c r="C85"/>
  <c r="C86"/>
  <c r="C87"/>
  <c r="C88"/>
  <c r="AI14" i="21"/>
  <c r="AJ14"/>
  <c r="AI15"/>
  <c r="AJ15"/>
  <c r="AI16"/>
  <c r="AJ16"/>
  <c r="AI17"/>
  <c r="AJ17"/>
  <c r="AI18"/>
  <c r="AJ18"/>
  <c r="AI19"/>
  <c r="AJ19"/>
  <c r="AI20"/>
  <c r="AJ20"/>
  <c r="AI21"/>
  <c r="AJ21"/>
  <c r="AI22"/>
  <c r="AJ22"/>
  <c r="AI23"/>
  <c r="AJ23"/>
  <c r="AI24"/>
  <c r="AJ24"/>
  <c r="AI25"/>
  <c r="AJ25"/>
  <c r="AI26"/>
  <c r="AJ26"/>
  <c r="AI27"/>
  <c r="AJ27"/>
  <c r="AI28"/>
  <c r="AJ28"/>
  <c r="AI29"/>
  <c r="AJ29"/>
  <c r="AI30"/>
  <c r="AJ30"/>
  <c r="AF14"/>
  <c r="AG14"/>
  <c r="AF15"/>
  <c r="AG15"/>
  <c r="AF16"/>
  <c r="AG16"/>
  <c r="AF17"/>
  <c r="AG17"/>
  <c r="AF18"/>
  <c r="AG18"/>
  <c r="AF19"/>
  <c r="AG19"/>
  <c r="AF20"/>
  <c r="AG20"/>
  <c r="AF21"/>
  <c r="AG21"/>
  <c r="AF22"/>
  <c r="AG22"/>
  <c r="AF23"/>
  <c r="AG23"/>
  <c r="AF24"/>
  <c r="AG24"/>
  <c r="AF25"/>
  <c r="AG25"/>
  <c r="AF26"/>
  <c r="AG26"/>
  <c r="AF27"/>
  <c r="AG27"/>
  <c r="AF28"/>
  <c r="AG28"/>
  <c r="AF29"/>
  <c r="AG29"/>
  <c r="AF30"/>
  <c r="AG30"/>
  <c r="AC14"/>
  <c r="AD14"/>
  <c r="AC15"/>
  <c r="AD15"/>
  <c r="AC16"/>
  <c r="AD16"/>
  <c r="AC17"/>
  <c r="AD17"/>
  <c r="AC18"/>
  <c r="AD18"/>
  <c r="AC19"/>
  <c r="AD19"/>
  <c r="AC20"/>
  <c r="AD20"/>
  <c r="AC21"/>
  <c r="AD21"/>
  <c r="AC22"/>
  <c r="AD22"/>
  <c r="AC23"/>
  <c r="AD23"/>
  <c r="AC24"/>
  <c r="AD24"/>
  <c r="AC25"/>
  <c r="AD25"/>
  <c r="AC26"/>
  <c r="AD26"/>
  <c r="AC27"/>
  <c r="AD27"/>
  <c r="AC28"/>
  <c r="AD28"/>
  <c r="AC29"/>
  <c r="AD29"/>
  <c r="AC30"/>
  <c r="AD30"/>
  <c r="Q14"/>
  <c r="R14"/>
  <c r="S14"/>
  <c r="T14"/>
  <c r="U14"/>
  <c r="V14"/>
  <c r="W14"/>
  <c r="X14"/>
  <c r="Y14"/>
  <c r="Z14"/>
  <c r="AA14"/>
  <c r="Q15"/>
  <c r="R15"/>
  <c r="S15"/>
  <c r="T15"/>
  <c r="U15"/>
  <c r="V15"/>
  <c r="W15"/>
  <c r="X15"/>
  <c r="Y15"/>
  <c r="Z15"/>
  <c r="AA15"/>
  <c r="Q16"/>
  <c r="R16"/>
  <c r="S16"/>
  <c r="T16"/>
  <c r="U16"/>
  <c r="V16"/>
  <c r="W16"/>
  <c r="X16"/>
  <c r="Y16"/>
  <c r="Z16"/>
  <c r="AA16"/>
  <c r="Q17"/>
  <c r="R17"/>
  <c r="S17"/>
  <c r="T17"/>
  <c r="U17"/>
  <c r="V17"/>
  <c r="W17"/>
  <c r="X17"/>
  <c r="Y17"/>
  <c r="Z17"/>
  <c r="AA17"/>
  <c r="Q18"/>
  <c r="R18"/>
  <c r="S18"/>
  <c r="T18"/>
  <c r="U18"/>
  <c r="V18"/>
  <c r="W18"/>
  <c r="X18"/>
  <c r="Y18"/>
  <c r="Z18"/>
  <c r="AA18"/>
  <c r="Q19"/>
  <c r="R19"/>
  <c r="S19"/>
  <c r="T19"/>
  <c r="U19"/>
  <c r="V19"/>
  <c r="W19"/>
  <c r="X19"/>
  <c r="Y19"/>
  <c r="Z19"/>
  <c r="AA19"/>
  <c r="Q20"/>
  <c r="R20"/>
  <c r="S20"/>
  <c r="T20"/>
  <c r="U20"/>
  <c r="V20"/>
  <c r="W20"/>
  <c r="X20"/>
  <c r="Y20"/>
  <c r="Z20"/>
  <c r="AA20"/>
  <c r="Q21"/>
  <c r="R21"/>
  <c r="S21"/>
  <c r="T21"/>
  <c r="U21"/>
  <c r="V21"/>
  <c r="W21"/>
  <c r="X21"/>
  <c r="Y21"/>
  <c r="Z21"/>
  <c r="AA21"/>
  <c r="Q22"/>
  <c r="R22"/>
  <c r="S22"/>
  <c r="T22"/>
  <c r="U22"/>
  <c r="V22"/>
  <c r="W22"/>
  <c r="X22"/>
  <c r="Y22"/>
  <c r="Z22"/>
  <c r="AA22"/>
  <c r="Q23"/>
  <c r="R23"/>
  <c r="S23"/>
  <c r="T23"/>
  <c r="U23"/>
  <c r="V23"/>
  <c r="W23"/>
  <c r="X23"/>
  <c r="Y23"/>
  <c r="Z23"/>
  <c r="AA23"/>
  <c r="Q24"/>
  <c r="R24"/>
  <c r="S24"/>
  <c r="T24"/>
  <c r="U24"/>
  <c r="V24"/>
  <c r="W24"/>
  <c r="X24"/>
  <c r="Y24"/>
  <c r="Z24"/>
  <c r="AA24"/>
  <c r="Q25"/>
  <c r="R25"/>
  <c r="S25"/>
  <c r="T25"/>
  <c r="U25"/>
  <c r="V25"/>
  <c r="W25"/>
  <c r="X25"/>
  <c r="Y25"/>
  <c r="Z25"/>
  <c r="AA25"/>
  <c r="Q26"/>
  <c r="R26"/>
  <c r="S26"/>
  <c r="T26"/>
  <c r="U26"/>
  <c r="V26"/>
  <c r="W26"/>
  <c r="X26"/>
  <c r="Y26"/>
  <c r="Z26"/>
  <c r="AA26"/>
  <c r="Q27"/>
  <c r="R27"/>
  <c r="S27"/>
  <c r="T27"/>
  <c r="U27"/>
  <c r="V27"/>
  <c r="W27"/>
  <c r="X27"/>
  <c r="Y27"/>
  <c r="Z27"/>
  <c r="AA27"/>
  <c r="Q28"/>
  <c r="R28"/>
  <c r="S28"/>
  <c r="T28"/>
  <c r="U28"/>
  <c r="V28"/>
  <c r="W28"/>
  <c r="X28"/>
  <c r="Y28"/>
  <c r="Z28"/>
  <c r="AA28"/>
  <c r="Q29"/>
  <c r="R29"/>
  <c r="S29"/>
  <c r="T29"/>
  <c r="U29"/>
  <c r="V29"/>
  <c r="W29"/>
  <c r="X29"/>
  <c r="Y29"/>
  <c r="Z29"/>
  <c r="AA29"/>
  <c r="Q30"/>
  <c r="R30"/>
  <c r="S30"/>
  <c r="T30"/>
  <c r="U30"/>
  <c r="V30"/>
  <c r="W30"/>
  <c r="X30"/>
  <c r="Y30"/>
  <c r="Z30"/>
  <c r="AA30"/>
  <c r="P14"/>
  <c r="P15"/>
  <c r="P16"/>
  <c r="P17"/>
  <c r="P18"/>
  <c r="P19"/>
  <c r="P20"/>
  <c r="P21"/>
  <c r="P22"/>
  <c r="P23"/>
  <c r="P24"/>
  <c r="P25"/>
  <c r="P26"/>
  <c r="P27"/>
  <c r="P28"/>
  <c r="P29"/>
  <c r="P30"/>
  <c r="D14"/>
  <c r="E14"/>
  <c r="F14"/>
  <c r="G14"/>
  <c r="H14"/>
  <c r="I14"/>
  <c r="J14"/>
  <c r="K14"/>
  <c r="L14"/>
  <c r="M14"/>
  <c r="N14"/>
  <c r="D15"/>
  <c r="E15"/>
  <c r="F15"/>
  <c r="G15"/>
  <c r="H15"/>
  <c r="I15"/>
  <c r="J15"/>
  <c r="K15"/>
  <c r="L15"/>
  <c r="M15"/>
  <c r="N15"/>
  <c r="D16"/>
  <c r="E16"/>
  <c r="F16"/>
  <c r="G16"/>
  <c r="H16"/>
  <c r="I16"/>
  <c r="J16"/>
  <c r="K16"/>
  <c r="L16"/>
  <c r="M16"/>
  <c r="N16"/>
  <c r="D17"/>
  <c r="E17"/>
  <c r="F17"/>
  <c r="G17"/>
  <c r="H17"/>
  <c r="I17"/>
  <c r="J17"/>
  <c r="K17"/>
  <c r="L17"/>
  <c r="M17"/>
  <c r="N17"/>
  <c r="D18"/>
  <c r="E18"/>
  <c r="F18"/>
  <c r="G18"/>
  <c r="H18"/>
  <c r="I18"/>
  <c r="J18"/>
  <c r="K18"/>
  <c r="L18"/>
  <c r="M18"/>
  <c r="N18"/>
  <c r="D19"/>
  <c r="E19"/>
  <c r="F19"/>
  <c r="G19"/>
  <c r="H19"/>
  <c r="I19"/>
  <c r="J19"/>
  <c r="K19"/>
  <c r="L19"/>
  <c r="M19"/>
  <c r="N19"/>
  <c r="D20"/>
  <c r="E20"/>
  <c r="F20"/>
  <c r="G20"/>
  <c r="H20"/>
  <c r="I20"/>
  <c r="J20"/>
  <c r="K20"/>
  <c r="L20"/>
  <c r="M20"/>
  <c r="N20"/>
  <c r="D21"/>
  <c r="E21"/>
  <c r="F21"/>
  <c r="G21"/>
  <c r="H21"/>
  <c r="I21"/>
  <c r="J21"/>
  <c r="K21"/>
  <c r="L21"/>
  <c r="M21"/>
  <c r="N21"/>
  <c r="D22"/>
  <c r="E22"/>
  <c r="F22"/>
  <c r="G22"/>
  <c r="H22"/>
  <c r="I22"/>
  <c r="J22"/>
  <c r="K22"/>
  <c r="L22"/>
  <c r="M22"/>
  <c r="N22"/>
  <c r="D23"/>
  <c r="E23"/>
  <c r="F23"/>
  <c r="G23"/>
  <c r="H23"/>
  <c r="I23"/>
  <c r="J23"/>
  <c r="K23"/>
  <c r="L23"/>
  <c r="M23"/>
  <c r="N23"/>
  <c r="D24"/>
  <c r="E24"/>
  <c r="F24"/>
  <c r="G24"/>
  <c r="H24"/>
  <c r="I24"/>
  <c r="J24"/>
  <c r="K24"/>
  <c r="L24"/>
  <c r="M24"/>
  <c r="N24"/>
  <c r="D25"/>
  <c r="E25"/>
  <c r="F25"/>
  <c r="G25"/>
  <c r="H25"/>
  <c r="I25"/>
  <c r="J25"/>
  <c r="K25"/>
  <c r="L25"/>
  <c r="M25"/>
  <c r="N25"/>
  <c r="D26"/>
  <c r="E26"/>
  <c r="F26"/>
  <c r="G26"/>
  <c r="H26"/>
  <c r="I26"/>
  <c r="J26"/>
  <c r="K26"/>
  <c r="L26"/>
  <c r="M26"/>
  <c r="N26"/>
  <c r="D27"/>
  <c r="E27"/>
  <c r="F27"/>
  <c r="G27"/>
  <c r="H27"/>
  <c r="I27"/>
  <c r="J27"/>
  <c r="K27"/>
  <c r="L27"/>
  <c r="M27"/>
  <c r="N27"/>
  <c r="D28"/>
  <c r="E28"/>
  <c r="F28"/>
  <c r="G28"/>
  <c r="H28"/>
  <c r="I28"/>
  <c r="J28"/>
  <c r="K28"/>
  <c r="L28"/>
  <c r="M28"/>
  <c r="N28"/>
  <c r="D29"/>
  <c r="E29"/>
  <c r="F29"/>
  <c r="G29"/>
  <c r="H29"/>
  <c r="I29"/>
  <c r="J29"/>
  <c r="K29"/>
  <c r="L29"/>
  <c r="M29"/>
  <c r="N29"/>
  <c r="D30"/>
  <c r="E30"/>
  <c r="F30"/>
  <c r="G30"/>
  <c r="H30"/>
  <c r="I30"/>
  <c r="J30"/>
  <c r="K30"/>
  <c r="L30"/>
  <c r="M30"/>
  <c r="N30"/>
  <c r="C14"/>
  <c r="C15"/>
  <c r="C16"/>
  <c r="C17"/>
  <c r="C18"/>
  <c r="C19"/>
  <c r="C20"/>
  <c r="C21"/>
  <c r="C22"/>
  <c r="C23"/>
  <c r="C24"/>
  <c r="C25"/>
  <c r="C26"/>
  <c r="C27"/>
  <c r="C28"/>
  <c r="C29"/>
  <c r="C30"/>
  <c r="H22" i="1"/>
  <c r="H23"/>
  <c r="H24"/>
  <c r="H25"/>
  <c r="H26"/>
  <c r="H27"/>
  <c r="H28"/>
  <c r="G22"/>
  <c r="G23"/>
  <c r="G24"/>
  <c r="G25"/>
  <c r="G26"/>
  <c r="G27"/>
  <c r="G28"/>
  <c r="F22"/>
  <c r="F23"/>
  <c r="F24"/>
  <c r="F25"/>
  <c r="F26"/>
  <c r="F27"/>
  <c r="F28"/>
  <c r="E22"/>
  <c r="E23"/>
  <c r="E24"/>
  <c r="E25"/>
  <c r="E26"/>
  <c r="E27"/>
  <c r="E28"/>
  <c r="D22"/>
  <c r="D23"/>
  <c r="D24"/>
  <c r="D25"/>
  <c r="D26"/>
  <c r="D27"/>
  <c r="D28"/>
  <c r="D20"/>
  <c r="D21"/>
  <c r="P13" i="25" l="1"/>
  <c r="F60" i="6"/>
  <c r="F20" i="8" s="1"/>
  <c r="F59" i="6"/>
  <c r="F19" i="8" s="1"/>
  <c r="F58" i="6"/>
  <c r="F39" i="8"/>
  <c r="F38"/>
  <c r="F40"/>
  <c r="F37"/>
  <c r="F57" i="6"/>
  <c r="F17" i="8" s="1"/>
  <c r="F59"/>
  <c r="F56"/>
  <c r="F57"/>
  <c r="F58"/>
  <c r="H8" i="7"/>
  <c r="G20"/>
  <c r="G22" i="6" s="1"/>
  <c r="G17" i="7"/>
  <c r="G19" i="6" s="1"/>
  <c r="G19" i="7"/>
  <c r="G21" i="6" s="1"/>
  <c r="G18" i="7"/>
  <c r="G20" i="6" s="1"/>
  <c r="H8" i="20"/>
  <c r="G20"/>
  <c r="G41" i="6" s="1"/>
  <c r="G19" i="20"/>
  <c r="G40" i="6" s="1"/>
  <c r="G17" i="20"/>
  <c r="G38" i="6" s="1"/>
  <c r="G18" i="20"/>
  <c r="G39" i="6" s="1"/>
  <c r="F52" i="12"/>
  <c r="H26" i="19"/>
  <c r="G26"/>
  <c r="F26"/>
  <c r="E26"/>
  <c r="D26"/>
  <c r="E53" i="12"/>
  <c r="BK52"/>
  <c r="BJ52"/>
  <c r="BH52"/>
  <c r="BF52"/>
  <c r="BD52"/>
  <c r="BB52"/>
  <c r="AZ52"/>
  <c r="AX52"/>
  <c r="AV52"/>
  <c r="AT52"/>
  <c r="AR52"/>
  <c r="AP52"/>
  <c r="AN52"/>
  <c r="D53"/>
  <c r="BJ53"/>
  <c r="BH53"/>
  <c r="BF53"/>
  <c r="BD53"/>
  <c r="BB53"/>
  <c r="AZ53"/>
  <c r="AX53"/>
  <c r="AV53"/>
  <c r="AT53"/>
  <c r="AR53"/>
  <c r="AP53"/>
  <c r="AN53"/>
  <c r="AL53"/>
  <c r="AJ53"/>
  <c r="AH53"/>
  <c r="AF53"/>
  <c r="AD53"/>
  <c r="AB53"/>
  <c r="Z53"/>
  <c r="X53"/>
  <c r="V53"/>
  <c r="T53"/>
  <c r="R53"/>
  <c r="P53"/>
  <c r="N53"/>
  <c r="L53"/>
  <c r="J53"/>
  <c r="H53"/>
  <c r="F53"/>
  <c r="BI52"/>
  <c r="BG52"/>
  <c r="BE52"/>
  <c r="BC52"/>
  <c r="BA52"/>
  <c r="AY52"/>
  <c r="AW52"/>
  <c r="AU52"/>
  <c r="AS52"/>
  <c r="AQ52"/>
  <c r="AO52"/>
  <c r="AM52"/>
  <c r="AK52"/>
  <c r="AI52"/>
  <c r="AG52"/>
  <c r="AE52"/>
  <c r="AC52"/>
  <c r="AA52"/>
  <c r="Y52"/>
  <c r="W52"/>
  <c r="U52"/>
  <c r="S52"/>
  <c r="Q52"/>
  <c r="O52"/>
  <c r="M52"/>
  <c r="K52"/>
  <c r="I52"/>
  <c r="G52"/>
  <c r="E52"/>
  <c r="D52"/>
  <c r="BK53"/>
  <c r="BI53"/>
  <c r="BG53"/>
  <c r="BE53"/>
  <c r="BC53"/>
  <c r="BA53"/>
  <c r="AY53"/>
  <c r="AW53"/>
  <c r="AU53"/>
  <c r="AS53"/>
  <c r="AQ53"/>
  <c r="AO53"/>
  <c r="AM53"/>
  <c r="AK53"/>
  <c r="AI53"/>
  <c r="AG53"/>
  <c r="AE53"/>
  <c r="AC53"/>
  <c r="AA53"/>
  <c r="Y53"/>
  <c r="W53"/>
  <c r="U53"/>
  <c r="S53"/>
  <c r="Q53"/>
  <c r="O53"/>
  <c r="M53"/>
  <c r="K53"/>
  <c r="I53"/>
  <c r="G53"/>
  <c r="AL52"/>
  <c r="AJ52"/>
  <c r="AH52"/>
  <c r="AF52"/>
  <c r="AD52"/>
  <c r="AB52"/>
  <c r="Z52"/>
  <c r="X52"/>
  <c r="V52"/>
  <c r="T52"/>
  <c r="R52"/>
  <c r="P52"/>
  <c r="N52"/>
  <c r="L52"/>
  <c r="J52"/>
  <c r="H52"/>
  <c r="H15" i="3"/>
  <c r="H16"/>
  <c r="H17"/>
  <c r="H18"/>
  <c r="H19"/>
  <c r="H20"/>
  <c r="H21"/>
  <c r="H14"/>
  <c r="E27" i="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D28"/>
  <c r="D29"/>
  <c r="D30"/>
  <c r="D31"/>
  <c r="D32"/>
  <c r="D33"/>
  <c r="D34"/>
  <c r="D27"/>
  <c r="Q13" i="25" l="1"/>
  <c r="D40" i="7"/>
  <c r="AQ40"/>
  <c r="AI40"/>
  <c r="AA40"/>
  <c r="S40"/>
  <c r="K40"/>
  <c r="AU40"/>
  <c r="AM40"/>
  <c r="AE40"/>
  <c r="W40"/>
  <c r="O40"/>
  <c r="G40"/>
  <c r="BD40"/>
  <c r="AV40"/>
  <c r="AR40"/>
  <c r="AJ40"/>
  <c r="AB40"/>
  <c r="T40"/>
  <c r="L40"/>
  <c r="BI40"/>
  <c r="BA40"/>
  <c r="G59" i="6"/>
  <c r="G19" i="8" s="1"/>
  <c r="G39"/>
  <c r="AS40" i="7"/>
  <c r="AO40"/>
  <c r="AK40"/>
  <c r="AG40"/>
  <c r="AC40"/>
  <c r="Y40"/>
  <c r="U40"/>
  <c r="Q40"/>
  <c r="M40"/>
  <c r="I40"/>
  <c r="E40"/>
  <c r="BJ40"/>
  <c r="BF40"/>
  <c r="BB40"/>
  <c r="AX40"/>
  <c r="G58" i="6"/>
  <c r="G38" i="8"/>
  <c r="BH40" i="7"/>
  <c r="AZ40"/>
  <c r="AN40"/>
  <c r="AF40"/>
  <c r="X40"/>
  <c r="P40"/>
  <c r="H40"/>
  <c r="BE40"/>
  <c r="AW40"/>
  <c r="AT40"/>
  <c r="AP40"/>
  <c r="AL40"/>
  <c r="AH40"/>
  <c r="AD40"/>
  <c r="Z40"/>
  <c r="V40"/>
  <c r="R40"/>
  <c r="N40"/>
  <c r="J40"/>
  <c r="F40"/>
  <c r="BK40"/>
  <c r="BG40"/>
  <c r="BC40"/>
  <c r="AY40"/>
  <c r="G60" i="6"/>
  <c r="G20" i="8" s="1"/>
  <c r="G40"/>
  <c r="G57" i="6"/>
  <c r="G17" i="8" s="1"/>
  <c r="G37"/>
  <c r="G59"/>
  <c r="G56"/>
  <c r="G57"/>
  <c r="G58"/>
  <c r="I8" i="7"/>
  <c r="H19"/>
  <c r="H21" i="6" s="1"/>
  <c r="H59" s="1"/>
  <c r="H19" i="8" s="1"/>
  <c r="H17" i="7"/>
  <c r="H19" i="6" s="1"/>
  <c r="H18" i="7"/>
  <c r="H20" i="6" s="1"/>
  <c r="H20" i="7"/>
  <c r="H22" i="6" s="1"/>
  <c r="I8" i="20"/>
  <c r="H19"/>
  <c r="H40" i="6" s="1"/>
  <c r="H20" i="20"/>
  <c r="H41" i="6" s="1"/>
  <c r="H18" i="20"/>
  <c r="H39" i="6" s="1"/>
  <c r="H17" i="20"/>
  <c r="H38" i="6" s="1"/>
  <c r="AJ55" i="21"/>
  <c r="AI55"/>
  <c r="AG55"/>
  <c r="AF55"/>
  <c r="AD55"/>
  <c r="AC55"/>
  <c r="AA55"/>
  <c r="Z55"/>
  <c r="Y55"/>
  <c r="X55"/>
  <c r="W55"/>
  <c r="V55"/>
  <c r="U55"/>
  <c r="T55"/>
  <c r="S55"/>
  <c r="R55"/>
  <c r="Q55"/>
  <c r="P55"/>
  <c r="N55"/>
  <c r="M55"/>
  <c r="L55"/>
  <c r="K55"/>
  <c r="J55"/>
  <c r="I55"/>
  <c r="H55"/>
  <c r="G55"/>
  <c r="F55"/>
  <c r="E55"/>
  <c r="D55"/>
  <c r="C55"/>
  <c r="AJ54"/>
  <c r="AI54"/>
  <c r="AG54"/>
  <c r="AF54"/>
  <c r="AD54"/>
  <c r="AC54"/>
  <c r="AA54"/>
  <c r="Z54"/>
  <c r="Y54"/>
  <c r="X54"/>
  <c r="W54"/>
  <c r="V54"/>
  <c r="U54"/>
  <c r="T54"/>
  <c r="S54"/>
  <c r="R54"/>
  <c r="Q54"/>
  <c r="P54"/>
  <c r="N54"/>
  <c r="M54"/>
  <c r="L54"/>
  <c r="K54"/>
  <c r="J54"/>
  <c r="I54"/>
  <c r="H54"/>
  <c r="G54"/>
  <c r="F54"/>
  <c r="E54"/>
  <c r="D54"/>
  <c r="C54"/>
  <c r="AJ53"/>
  <c r="AI53"/>
  <c r="AG53"/>
  <c r="AF53"/>
  <c r="AD53"/>
  <c r="AC53"/>
  <c r="AA53"/>
  <c r="Z53"/>
  <c r="Y53"/>
  <c r="X53"/>
  <c r="W53"/>
  <c r="V53"/>
  <c r="U53"/>
  <c r="T53"/>
  <c r="S53"/>
  <c r="R53"/>
  <c r="Q53"/>
  <c r="P53"/>
  <c r="N53"/>
  <c r="M53"/>
  <c r="L53"/>
  <c r="K53"/>
  <c r="J53"/>
  <c r="I53"/>
  <c r="H53"/>
  <c r="G53"/>
  <c r="F53"/>
  <c r="E53"/>
  <c r="D53"/>
  <c r="C53"/>
  <c r="AJ52"/>
  <c r="AI52"/>
  <c r="AG52"/>
  <c r="AF52"/>
  <c r="AD52"/>
  <c r="AC52"/>
  <c r="AA52"/>
  <c r="Z52"/>
  <c r="Y52"/>
  <c r="X52"/>
  <c r="W52"/>
  <c r="V52"/>
  <c r="U52"/>
  <c r="T52"/>
  <c r="S52"/>
  <c r="R52"/>
  <c r="Q52"/>
  <c r="P52"/>
  <c r="N52"/>
  <c r="M52"/>
  <c r="L52"/>
  <c r="K52"/>
  <c r="J52"/>
  <c r="I52"/>
  <c r="H52"/>
  <c r="G52"/>
  <c r="F52"/>
  <c r="E52"/>
  <c r="D52"/>
  <c r="C52"/>
  <c r="AJ51"/>
  <c r="AI51"/>
  <c r="AG51"/>
  <c r="AF51"/>
  <c r="AD51"/>
  <c r="AC51"/>
  <c r="AA51"/>
  <c r="Z51"/>
  <c r="Y51"/>
  <c r="X51"/>
  <c r="W51"/>
  <c r="V51"/>
  <c r="U51"/>
  <c r="T51"/>
  <c r="S51"/>
  <c r="R51"/>
  <c r="Q51"/>
  <c r="P51"/>
  <c r="N51"/>
  <c r="M51"/>
  <c r="L51"/>
  <c r="K51"/>
  <c r="J51"/>
  <c r="I51"/>
  <c r="H51"/>
  <c r="G51"/>
  <c r="F51"/>
  <c r="E51"/>
  <c r="D51"/>
  <c r="C51"/>
  <c r="AJ50"/>
  <c r="AI50"/>
  <c r="AG50"/>
  <c r="AF50"/>
  <c r="AD50"/>
  <c r="AC50"/>
  <c r="AA50"/>
  <c r="Z50"/>
  <c r="Y50"/>
  <c r="X50"/>
  <c r="W50"/>
  <c r="V50"/>
  <c r="U50"/>
  <c r="T50"/>
  <c r="S50"/>
  <c r="R50"/>
  <c r="Q50"/>
  <c r="P50"/>
  <c r="N50"/>
  <c r="M50"/>
  <c r="L50"/>
  <c r="K50"/>
  <c r="J50"/>
  <c r="I50"/>
  <c r="H50"/>
  <c r="G50"/>
  <c r="F50"/>
  <c r="E50"/>
  <c r="D50"/>
  <c r="C50"/>
  <c r="AJ49"/>
  <c r="AI49"/>
  <c r="AG49"/>
  <c r="AF49"/>
  <c r="AD49"/>
  <c r="AC49"/>
  <c r="AA49"/>
  <c r="Z49"/>
  <c r="Y49"/>
  <c r="X49"/>
  <c r="W49"/>
  <c r="V49"/>
  <c r="U49"/>
  <c r="T49"/>
  <c r="S49"/>
  <c r="R49"/>
  <c r="Q49"/>
  <c r="P49"/>
  <c r="N49"/>
  <c r="M49"/>
  <c r="L49"/>
  <c r="K49"/>
  <c r="J49"/>
  <c r="I49"/>
  <c r="H49"/>
  <c r="G49"/>
  <c r="F49"/>
  <c r="E49"/>
  <c r="D49"/>
  <c r="C49"/>
  <c r="AJ48"/>
  <c r="AI48"/>
  <c r="AG48"/>
  <c r="AF48"/>
  <c r="AD48"/>
  <c r="AC48"/>
  <c r="AA48"/>
  <c r="Z48"/>
  <c r="Y48"/>
  <c r="X48"/>
  <c r="W48"/>
  <c r="V48"/>
  <c r="U48"/>
  <c r="T48"/>
  <c r="S48"/>
  <c r="R48"/>
  <c r="Q48"/>
  <c r="P48"/>
  <c r="N48"/>
  <c r="M48"/>
  <c r="L48"/>
  <c r="K48"/>
  <c r="J48"/>
  <c r="I48"/>
  <c r="H48"/>
  <c r="G48"/>
  <c r="F48"/>
  <c r="E48"/>
  <c r="D48"/>
  <c r="C48"/>
  <c r="AJ47"/>
  <c r="AI47"/>
  <c r="AG47"/>
  <c r="AF47"/>
  <c r="AD47"/>
  <c r="AC47"/>
  <c r="AA47"/>
  <c r="Z47"/>
  <c r="Y47"/>
  <c r="X47"/>
  <c r="W47"/>
  <c r="V47"/>
  <c r="U47"/>
  <c r="T47"/>
  <c r="S47"/>
  <c r="R47"/>
  <c r="Q47"/>
  <c r="P47"/>
  <c r="N47"/>
  <c r="M47"/>
  <c r="L47"/>
  <c r="K47"/>
  <c r="J47"/>
  <c r="I47"/>
  <c r="H47"/>
  <c r="G47"/>
  <c r="F47"/>
  <c r="E47"/>
  <c r="D47"/>
  <c r="C47"/>
  <c r="AJ46"/>
  <c r="AI46"/>
  <c r="AG46"/>
  <c r="AF46"/>
  <c r="AD46"/>
  <c r="AC46"/>
  <c r="AA46"/>
  <c r="Z46"/>
  <c r="Y46"/>
  <c r="X46"/>
  <c r="W46"/>
  <c r="V46"/>
  <c r="U46"/>
  <c r="T46"/>
  <c r="S46"/>
  <c r="R46"/>
  <c r="Q46"/>
  <c r="P46"/>
  <c r="N46"/>
  <c r="M46"/>
  <c r="L46"/>
  <c r="K46"/>
  <c r="J46"/>
  <c r="I46"/>
  <c r="H46"/>
  <c r="G46"/>
  <c r="F46"/>
  <c r="E46"/>
  <c r="D46"/>
  <c r="C46"/>
  <c r="AJ45"/>
  <c r="AI45"/>
  <c r="AG45"/>
  <c r="AF45"/>
  <c r="AD45"/>
  <c r="AC45"/>
  <c r="AA45"/>
  <c r="Z45"/>
  <c r="Y45"/>
  <c r="X45"/>
  <c r="W45"/>
  <c r="V45"/>
  <c r="U45"/>
  <c r="T45"/>
  <c r="S45"/>
  <c r="R45"/>
  <c r="Q45"/>
  <c r="P45"/>
  <c r="N45"/>
  <c r="M45"/>
  <c r="L45"/>
  <c r="K45"/>
  <c r="J45"/>
  <c r="I45"/>
  <c r="H45"/>
  <c r="G45"/>
  <c r="F45"/>
  <c r="E45"/>
  <c r="D45"/>
  <c r="C45"/>
  <c r="AJ44"/>
  <c r="AI44"/>
  <c r="AG44"/>
  <c r="AF44"/>
  <c r="AD44"/>
  <c r="AC44"/>
  <c r="AA44"/>
  <c r="Z44"/>
  <c r="Y44"/>
  <c r="X44"/>
  <c r="W44"/>
  <c r="V44"/>
  <c r="U44"/>
  <c r="T44"/>
  <c r="S44"/>
  <c r="R44"/>
  <c r="Q44"/>
  <c r="P44"/>
  <c r="N44"/>
  <c r="M44"/>
  <c r="L44"/>
  <c r="K44"/>
  <c r="J44"/>
  <c r="I44"/>
  <c r="H44"/>
  <c r="G44"/>
  <c r="F44"/>
  <c r="E44"/>
  <c r="D44"/>
  <c r="C44"/>
  <c r="AJ43"/>
  <c r="AI43"/>
  <c r="AG43"/>
  <c r="AF43"/>
  <c r="AD43"/>
  <c r="AC43"/>
  <c r="AA43"/>
  <c r="Z43"/>
  <c r="Y43"/>
  <c r="X43"/>
  <c r="W43"/>
  <c r="V43"/>
  <c r="U43"/>
  <c r="T43"/>
  <c r="S43"/>
  <c r="R43"/>
  <c r="Q43"/>
  <c r="P43"/>
  <c r="N43"/>
  <c r="M43"/>
  <c r="L43"/>
  <c r="K43"/>
  <c r="J43"/>
  <c r="I43"/>
  <c r="H43"/>
  <c r="G43"/>
  <c r="F43"/>
  <c r="E43"/>
  <c r="D43"/>
  <c r="C43"/>
  <c r="AJ42"/>
  <c r="AI42"/>
  <c r="AG42"/>
  <c r="AF42"/>
  <c r="AD42"/>
  <c r="AC42"/>
  <c r="AA42"/>
  <c r="Z42"/>
  <c r="Y42"/>
  <c r="X42"/>
  <c r="W42"/>
  <c r="V42"/>
  <c r="U42"/>
  <c r="T42"/>
  <c r="S42"/>
  <c r="R42"/>
  <c r="Q42"/>
  <c r="P42"/>
  <c r="N42"/>
  <c r="M42"/>
  <c r="L42"/>
  <c r="K42"/>
  <c r="J42"/>
  <c r="I42"/>
  <c r="H42"/>
  <c r="G42"/>
  <c r="F42"/>
  <c r="E42"/>
  <c r="D42"/>
  <c r="AJ41"/>
  <c r="AI41"/>
  <c r="AG41"/>
  <c r="AD41"/>
  <c r="AC41"/>
  <c r="AA41"/>
  <c r="Z41"/>
  <c r="Y41"/>
  <c r="X41"/>
  <c r="W41"/>
  <c r="V41"/>
  <c r="U41"/>
  <c r="T41"/>
  <c r="S41"/>
  <c r="R41"/>
  <c r="Q41"/>
  <c r="N41"/>
  <c r="M41"/>
  <c r="L41"/>
  <c r="K41"/>
  <c r="J41"/>
  <c r="I41"/>
  <c r="H41"/>
  <c r="G41"/>
  <c r="F41"/>
  <c r="E41"/>
  <c r="D41"/>
  <c r="C41"/>
  <c r="AJ40"/>
  <c r="AG40"/>
  <c r="AF40"/>
  <c r="AD40"/>
  <c r="AA40"/>
  <c r="Z40"/>
  <c r="Y40"/>
  <c r="X40"/>
  <c r="W40"/>
  <c r="V40"/>
  <c r="U40"/>
  <c r="T40"/>
  <c r="S40"/>
  <c r="R40"/>
  <c r="Q40"/>
  <c r="P40"/>
  <c r="N40"/>
  <c r="M40"/>
  <c r="L40"/>
  <c r="K40"/>
  <c r="J40"/>
  <c r="I40"/>
  <c r="H40"/>
  <c r="G40"/>
  <c r="F40"/>
  <c r="E40"/>
  <c r="D40"/>
  <c r="AJ39"/>
  <c r="AI39"/>
  <c r="AG39"/>
  <c r="AD39"/>
  <c r="AC39"/>
  <c r="AA39"/>
  <c r="Z39"/>
  <c r="Y39"/>
  <c r="X39"/>
  <c r="W39"/>
  <c r="V39"/>
  <c r="U39"/>
  <c r="T39"/>
  <c r="S39"/>
  <c r="R39"/>
  <c r="Q39"/>
  <c r="N39"/>
  <c r="M39"/>
  <c r="L39"/>
  <c r="K39"/>
  <c r="J39"/>
  <c r="I39"/>
  <c r="H39"/>
  <c r="G39"/>
  <c r="F39"/>
  <c r="E39"/>
  <c r="D39"/>
  <c r="C39"/>
  <c r="AJ38"/>
  <c r="AG38"/>
  <c r="AF38"/>
  <c r="AD38"/>
  <c r="AA38"/>
  <c r="Z38"/>
  <c r="Y38"/>
  <c r="X38"/>
  <c r="W38"/>
  <c r="V38"/>
  <c r="U38"/>
  <c r="T38"/>
  <c r="S38"/>
  <c r="R38"/>
  <c r="Q38"/>
  <c r="P38"/>
  <c r="N38"/>
  <c r="M38"/>
  <c r="L38"/>
  <c r="K38"/>
  <c r="J38"/>
  <c r="I38"/>
  <c r="H38"/>
  <c r="G38"/>
  <c r="F38"/>
  <c r="E38"/>
  <c r="D38"/>
  <c r="AJ37"/>
  <c r="AI37"/>
  <c r="AG37"/>
  <c r="AD37"/>
  <c r="AC37"/>
  <c r="AA37"/>
  <c r="Z37"/>
  <c r="Y37"/>
  <c r="X37"/>
  <c r="W37"/>
  <c r="V37"/>
  <c r="U37"/>
  <c r="T37"/>
  <c r="S37"/>
  <c r="R37"/>
  <c r="Q37"/>
  <c r="N37"/>
  <c r="M37"/>
  <c r="L37"/>
  <c r="K37"/>
  <c r="J37"/>
  <c r="I37"/>
  <c r="H37"/>
  <c r="G37"/>
  <c r="F37"/>
  <c r="E37"/>
  <c r="D37"/>
  <c r="C37"/>
  <c r="AJ36"/>
  <c r="AG31"/>
  <c r="AF36"/>
  <c r="AD36"/>
  <c r="AC31"/>
  <c r="AA31"/>
  <c r="Z36"/>
  <c r="Y31"/>
  <c r="X36"/>
  <c r="W31"/>
  <c r="V36"/>
  <c r="U31"/>
  <c r="T36"/>
  <c r="S31"/>
  <c r="R36"/>
  <c r="Q31"/>
  <c r="P36"/>
  <c r="N36"/>
  <c r="M31"/>
  <c r="L36"/>
  <c r="K31"/>
  <c r="J36"/>
  <c r="I31"/>
  <c r="H36"/>
  <c r="G31"/>
  <c r="F36"/>
  <c r="E31"/>
  <c r="D36"/>
  <c r="C31"/>
  <c r="BK36" i="20"/>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BK34"/>
  <c r="BJ34"/>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BK33"/>
  <c r="BJ33"/>
  <c r="BI33"/>
  <c r="BH33"/>
  <c r="BG33"/>
  <c r="BF33"/>
  <c r="BE33"/>
  <c r="BD33"/>
  <c r="BC33"/>
  <c r="BB33"/>
  <c r="BA33"/>
  <c r="AZ33"/>
  <c r="AY33"/>
  <c r="AX33"/>
  <c r="AW33"/>
  <c r="AV3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E33"/>
  <c r="D33"/>
  <c r="BK32"/>
  <c r="BJ32"/>
  <c r="BI32"/>
  <c r="BH32"/>
  <c r="BG32"/>
  <c r="BF32"/>
  <c r="BE32"/>
  <c r="BD32"/>
  <c r="BC32"/>
  <c r="BB32"/>
  <c r="BA32"/>
  <c r="AZ32"/>
  <c r="AY32"/>
  <c r="AX32"/>
  <c r="AW32"/>
  <c r="AV32"/>
  <c r="AU32"/>
  <c r="AT32"/>
  <c r="AS32"/>
  <c r="AR32"/>
  <c r="AQ32"/>
  <c r="AP32"/>
  <c r="AO32"/>
  <c r="AN32"/>
  <c r="AM32"/>
  <c r="AL32"/>
  <c r="AK32"/>
  <c r="AJ32"/>
  <c r="AI32"/>
  <c r="AH32"/>
  <c r="AG32"/>
  <c r="AF32"/>
  <c r="AE32"/>
  <c r="AD32"/>
  <c r="AC32"/>
  <c r="AB32"/>
  <c r="AA32"/>
  <c r="Z32"/>
  <c r="Y32"/>
  <c r="X32"/>
  <c r="W32"/>
  <c r="V32"/>
  <c r="U32"/>
  <c r="T32"/>
  <c r="S32"/>
  <c r="R32"/>
  <c r="Q32"/>
  <c r="P32"/>
  <c r="O32"/>
  <c r="N32"/>
  <c r="M32"/>
  <c r="L32"/>
  <c r="K32"/>
  <c r="J32"/>
  <c r="I32"/>
  <c r="H32"/>
  <c r="G32"/>
  <c r="F32"/>
  <c r="E32"/>
  <c r="D32"/>
  <c r="BK31"/>
  <c r="BJ31"/>
  <c r="BI31"/>
  <c r="BH31"/>
  <c r="BG31"/>
  <c r="BF31"/>
  <c r="BE31"/>
  <c r="BD31"/>
  <c r="BC31"/>
  <c r="BB31"/>
  <c r="BA31"/>
  <c r="AZ31"/>
  <c r="AY31"/>
  <c r="AX31"/>
  <c r="AW31"/>
  <c r="AV31"/>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31"/>
  <c r="E31"/>
  <c r="D31"/>
  <c r="BK30"/>
  <c r="BJ30"/>
  <c r="BI30"/>
  <c r="BH30"/>
  <c r="BG30"/>
  <c r="BF30"/>
  <c r="BE30"/>
  <c r="BD30"/>
  <c r="BC30"/>
  <c r="BB30"/>
  <c r="BA30"/>
  <c r="AZ30"/>
  <c r="AY30"/>
  <c r="AX30"/>
  <c r="AW30"/>
  <c r="AV30"/>
  <c r="AU30"/>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E30"/>
  <c r="D30"/>
  <c r="BK29"/>
  <c r="BK42" s="1"/>
  <c r="BJ29"/>
  <c r="BJ42" s="1"/>
  <c r="BI29"/>
  <c r="BI42" s="1"/>
  <c r="BH29"/>
  <c r="BH42" s="1"/>
  <c r="BG29"/>
  <c r="BG42" s="1"/>
  <c r="BF29"/>
  <c r="BF42" s="1"/>
  <c r="BE29"/>
  <c r="BE42" s="1"/>
  <c r="BD29"/>
  <c r="BD42" s="1"/>
  <c r="BC29"/>
  <c r="BC42" s="1"/>
  <c r="BB29"/>
  <c r="BB42" s="1"/>
  <c r="BA29"/>
  <c r="BA42" s="1"/>
  <c r="AZ29"/>
  <c r="AZ42" s="1"/>
  <c r="AY29"/>
  <c r="AY42" s="1"/>
  <c r="AX29"/>
  <c r="AX42" s="1"/>
  <c r="AW29"/>
  <c r="AW42" s="1"/>
  <c r="AV29"/>
  <c r="AV42" s="1"/>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D42" s="1"/>
  <c r="H27" i="19"/>
  <c r="G27"/>
  <c r="F27"/>
  <c r="E27"/>
  <c r="D27"/>
  <c r="H21"/>
  <c r="G21"/>
  <c r="F21"/>
  <c r="E21"/>
  <c r="D21"/>
  <c r="H60" i="6" l="1"/>
  <c r="H20" i="8" s="1"/>
  <c r="H40"/>
  <c r="G42" i="20"/>
  <c r="K42"/>
  <c r="O42"/>
  <c r="S42"/>
  <c r="W42"/>
  <c r="AA42"/>
  <c r="AE42"/>
  <c r="AI42"/>
  <c r="AM42"/>
  <c r="AQ42"/>
  <c r="AU42"/>
  <c r="F42"/>
  <c r="J42"/>
  <c r="N42"/>
  <c r="R42"/>
  <c r="V42"/>
  <c r="Z42"/>
  <c r="AD42"/>
  <c r="AH42"/>
  <c r="AL42"/>
  <c r="AP42"/>
  <c r="AT42"/>
  <c r="E42"/>
  <c r="I42"/>
  <c r="M42"/>
  <c r="Q42"/>
  <c r="U42"/>
  <c r="Y42"/>
  <c r="AC42"/>
  <c r="AG42"/>
  <c r="AK42"/>
  <c r="AO42"/>
  <c r="AS42"/>
  <c r="H39" i="8"/>
  <c r="H42" i="20"/>
  <c r="L42"/>
  <c r="P42"/>
  <c r="T42"/>
  <c r="X42"/>
  <c r="AB42"/>
  <c r="AB43" s="1"/>
  <c r="AF42"/>
  <c r="AJ42"/>
  <c r="AN42"/>
  <c r="AN43" s="1"/>
  <c r="AR42"/>
  <c r="H58" i="6"/>
  <c r="H37" i="8"/>
  <c r="H38"/>
  <c r="H56"/>
  <c r="H57" i="6"/>
  <c r="H17" i="8" s="1"/>
  <c r="H57"/>
  <c r="H59"/>
  <c r="H58"/>
  <c r="J8" i="7"/>
  <c r="I18"/>
  <c r="I20" i="6" s="1"/>
  <c r="I20" i="7"/>
  <c r="I22" i="6" s="1"/>
  <c r="I17" i="7"/>
  <c r="I19" i="6" s="1"/>
  <c r="I19" i="7"/>
  <c r="I21" i="6" s="1"/>
  <c r="J8" i="20"/>
  <c r="I18"/>
  <c r="I39" i="6" s="1"/>
  <c r="I19" i="20"/>
  <c r="I40" i="6" s="1"/>
  <c r="I17" i="20"/>
  <c r="I38" i="6" s="1"/>
  <c r="I20" i="20"/>
  <c r="I41" i="6" s="1"/>
  <c r="D56" i="21"/>
  <c r="E47" i="12" s="1"/>
  <c r="H56" i="21"/>
  <c r="I47" i="12" s="1"/>
  <c r="L56" i="21"/>
  <c r="M47" i="12" s="1"/>
  <c r="AD56" i="21"/>
  <c r="X56"/>
  <c r="X47" i="12" s="1"/>
  <c r="F56" i="21"/>
  <c r="G47" i="12" s="1"/>
  <c r="J56" i="21"/>
  <c r="K47" i="12" s="1"/>
  <c r="AJ56" i="21"/>
  <c r="R56"/>
  <c r="R47" i="12" s="1"/>
  <c r="V56" i="21"/>
  <c r="V47" i="12" s="1"/>
  <c r="Z56" i="21"/>
  <c r="Z47" i="12" s="1"/>
  <c r="N56" i="21"/>
  <c r="O47" i="12" s="1"/>
  <c r="D11" i="20"/>
  <c r="D32" i="6" s="1"/>
  <c r="D13" i="20"/>
  <c r="D34" i="6" s="1"/>
  <c r="D15" i="20"/>
  <c r="D36" i="6" s="1"/>
  <c r="D9" i="20"/>
  <c r="D10"/>
  <c r="D31" i="6" s="1"/>
  <c r="D12" i="20"/>
  <c r="D33" i="6" s="1"/>
  <c r="D14" i="20"/>
  <c r="D35" i="6" s="1"/>
  <c r="D16" i="20"/>
  <c r="D37" i="6" s="1"/>
  <c r="AI31" i="21"/>
  <c r="AH38"/>
  <c r="O39"/>
  <c r="AB14"/>
  <c r="AE39"/>
  <c r="AH14"/>
  <c r="AK39"/>
  <c r="O15"/>
  <c r="AB40"/>
  <c r="AE15"/>
  <c r="AH40"/>
  <c r="AK15"/>
  <c r="O41"/>
  <c r="AB16"/>
  <c r="AE41"/>
  <c r="AH16"/>
  <c r="AK41"/>
  <c r="O17"/>
  <c r="AE42"/>
  <c r="AK42"/>
  <c r="AB43"/>
  <c r="AH43"/>
  <c r="O44"/>
  <c r="AE44"/>
  <c r="AK44"/>
  <c r="AB45"/>
  <c r="AE45"/>
  <c r="AK45"/>
  <c r="O46"/>
  <c r="AB46"/>
  <c r="AE46"/>
  <c r="AH46"/>
  <c r="AK46"/>
  <c r="O47"/>
  <c r="AE47"/>
  <c r="AH47"/>
  <c r="AK47"/>
  <c r="AB48"/>
  <c r="AH48"/>
  <c r="O49"/>
  <c r="AB49"/>
  <c r="AE49"/>
  <c r="AH49"/>
  <c r="AK49"/>
  <c r="AE50"/>
  <c r="AK50"/>
  <c r="AB51"/>
  <c r="AE51"/>
  <c r="AH51"/>
  <c r="O52"/>
  <c r="AE52"/>
  <c r="AK52"/>
  <c r="AB53"/>
  <c r="AH53"/>
  <c r="O54"/>
  <c r="AE54"/>
  <c r="AH54"/>
  <c r="AK54"/>
  <c r="O55"/>
  <c r="AE55"/>
  <c r="AK55"/>
  <c r="T56"/>
  <c r="T47" i="12" s="1"/>
  <c r="O37" i="21"/>
  <c r="AE37"/>
  <c r="AH12"/>
  <c r="AK37"/>
  <c r="O13"/>
  <c r="AB38"/>
  <c r="AH11"/>
  <c r="O12"/>
  <c r="AE12"/>
  <c r="AK12"/>
  <c r="O14"/>
  <c r="AE14"/>
  <c r="AK14"/>
  <c r="AB15"/>
  <c r="AH15"/>
  <c r="O16"/>
  <c r="AE16"/>
  <c r="AK16"/>
  <c r="AB42"/>
  <c r="AB17"/>
  <c r="AH42"/>
  <c r="AH17"/>
  <c r="O43"/>
  <c r="O18"/>
  <c r="AE43"/>
  <c r="AE18"/>
  <c r="AK43"/>
  <c r="AK18"/>
  <c r="AB44"/>
  <c r="AB19"/>
  <c r="AH44"/>
  <c r="AH19"/>
  <c r="O45"/>
  <c r="O20"/>
  <c r="AE20"/>
  <c r="AK20"/>
  <c r="AB21"/>
  <c r="AH21"/>
  <c r="O22"/>
  <c r="AE22"/>
  <c r="AK22"/>
  <c r="AB23"/>
  <c r="AH23"/>
  <c r="O24"/>
  <c r="AE24"/>
  <c r="AK24"/>
  <c r="AB50"/>
  <c r="AB25"/>
  <c r="AH50"/>
  <c r="AH25"/>
  <c r="O51"/>
  <c r="O26"/>
  <c r="AE26"/>
  <c r="AK51"/>
  <c r="AK26"/>
  <c r="AB52"/>
  <c r="AB27"/>
  <c r="AH52"/>
  <c r="AH27"/>
  <c r="O53"/>
  <c r="O28"/>
  <c r="AE53"/>
  <c r="AE28"/>
  <c r="AK53"/>
  <c r="AK28"/>
  <c r="AB54"/>
  <c r="AB29"/>
  <c r="AH29"/>
  <c r="O30"/>
  <c r="AE30"/>
  <c r="AK30"/>
  <c r="D31"/>
  <c r="F31"/>
  <c r="H31"/>
  <c r="J31"/>
  <c r="L31"/>
  <c r="N31"/>
  <c r="P31"/>
  <c r="R31"/>
  <c r="T31"/>
  <c r="V31"/>
  <c r="X31"/>
  <c r="Z31"/>
  <c r="AD31"/>
  <c r="AE31" s="1"/>
  <c r="AF31"/>
  <c r="AH31" s="1"/>
  <c r="AJ31"/>
  <c r="C36"/>
  <c r="E36"/>
  <c r="E56" s="1"/>
  <c r="F47" i="12" s="1"/>
  <c r="G36" i="21"/>
  <c r="G56" s="1"/>
  <c r="H47" i="12" s="1"/>
  <c r="I36" i="21"/>
  <c r="I56" s="1"/>
  <c r="J47" i="12" s="1"/>
  <c r="K36" i="21"/>
  <c r="K56" s="1"/>
  <c r="L47" i="12" s="1"/>
  <c r="M36" i="21"/>
  <c r="M56" s="1"/>
  <c r="N47" i="12" s="1"/>
  <c r="Q36" i="21"/>
  <c r="Q56" s="1"/>
  <c r="Q47" i="12" s="1"/>
  <c r="S36" i="21"/>
  <c r="S56" s="1"/>
  <c r="S47" i="12" s="1"/>
  <c r="U36" i="21"/>
  <c r="U56" s="1"/>
  <c r="U47" i="12" s="1"/>
  <c r="W36" i="21"/>
  <c r="W56" s="1"/>
  <c r="W47" i="12" s="1"/>
  <c r="Y36" i="21"/>
  <c r="Y56" s="1"/>
  <c r="Y47" i="12" s="1"/>
  <c r="AA36" i="21"/>
  <c r="AA56" s="1"/>
  <c r="AA47" i="12" s="1"/>
  <c r="AC36" i="21"/>
  <c r="AG36"/>
  <c r="AG56" s="1"/>
  <c r="AI36"/>
  <c r="P37"/>
  <c r="AB37" s="1"/>
  <c r="AF37"/>
  <c r="AH37" s="1"/>
  <c r="C38"/>
  <c r="O38" s="1"/>
  <c r="AC38"/>
  <c r="AE38" s="1"/>
  <c r="AI38"/>
  <c r="AK38" s="1"/>
  <c r="P39"/>
  <c r="AB39" s="1"/>
  <c r="AF39"/>
  <c r="AH39" s="1"/>
  <c r="C40"/>
  <c r="O40" s="1"/>
  <c r="AC40"/>
  <c r="AE40" s="1"/>
  <c r="AI40"/>
  <c r="AK40" s="1"/>
  <c r="P41"/>
  <c r="AB41" s="1"/>
  <c r="AF41"/>
  <c r="AH41" s="1"/>
  <c r="C42"/>
  <c r="O42" s="1"/>
  <c r="O11"/>
  <c r="AE11"/>
  <c r="AK11"/>
  <c r="AE17"/>
  <c r="AK17"/>
  <c r="AB18"/>
  <c r="AH18"/>
  <c r="O19"/>
  <c r="AE19"/>
  <c r="AK19"/>
  <c r="AB20"/>
  <c r="AH45"/>
  <c r="AH20"/>
  <c r="O21"/>
  <c r="AE21"/>
  <c r="AK21"/>
  <c r="AB47"/>
  <c r="AB22"/>
  <c r="AH22"/>
  <c r="O48"/>
  <c r="O23"/>
  <c r="AE48"/>
  <c r="AE23"/>
  <c r="AK48"/>
  <c r="AK23"/>
  <c r="AB24"/>
  <c r="AH24"/>
  <c r="O50"/>
  <c r="O25"/>
  <c r="AE25"/>
  <c r="AK25"/>
  <c r="AB26"/>
  <c r="AH26"/>
  <c r="O27"/>
  <c r="AE27"/>
  <c r="AK27"/>
  <c r="AB28"/>
  <c r="AH28"/>
  <c r="O29"/>
  <c r="AE29"/>
  <c r="AK29"/>
  <c r="AB55"/>
  <c r="AB30"/>
  <c r="AH55"/>
  <c r="AH30"/>
  <c r="D43" i="20"/>
  <c r="P43"/>
  <c r="AZ43"/>
  <c r="I58" i="6" l="1"/>
  <c r="I59"/>
  <c r="I19" i="8" s="1"/>
  <c r="I39"/>
  <c r="I40"/>
  <c r="I60" i="6"/>
  <c r="I20" i="8" s="1"/>
  <c r="I38"/>
  <c r="I57" i="6"/>
  <c r="I17" i="8" s="1"/>
  <c r="I37"/>
  <c r="I56"/>
  <c r="I57"/>
  <c r="I59"/>
  <c r="I58"/>
  <c r="K8" i="7"/>
  <c r="J17"/>
  <c r="J19" i="6" s="1"/>
  <c r="J18" i="7"/>
  <c r="J20" i="6" s="1"/>
  <c r="J20" i="7"/>
  <c r="J22" i="6" s="1"/>
  <c r="J19" i="7"/>
  <c r="J21" i="6" s="1"/>
  <c r="D30"/>
  <c r="D43" s="1"/>
  <c r="D22" i="20"/>
  <c r="K8"/>
  <c r="J17"/>
  <c r="J38" i="6" s="1"/>
  <c r="J18" i="20"/>
  <c r="J39" i="6" s="1"/>
  <c r="J20" i="20"/>
  <c r="J41" i="6" s="1"/>
  <c r="J19" i="20"/>
  <c r="J40" i="6" s="1"/>
  <c r="AX47" i="12"/>
  <c r="AW47"/>
  <c r="AV47"/>
  <c r="AT47"/>
  <c r="AY47"/>
  <c r="AU47"/>
  <c r="BJ47"/>
  <c r="BH47"/>
  <c r="BF47"/>
  <c r="BK47"/>
  <c r="BI47"/>
  <c r="BG47"/>
  <c r="AL47"/>
  <c r="AK47"/>
  <c r="AJ47"/>
  <c r="AH47"/>
  <c r="AI47"/>
  <c r="AM47"/>
  <c r="AK31" i="21"/>
  <c r="E10" i="20"/>
  <c r="E31" i="6" s="1"/>
  <c r="E12" i="20"/>
  <c r="E33" i="6" s="1"/>
  <c r="E14" i="20"/>
  <c r="E35" i="6" s="1"/>
  <c r="E16" i="20"/>
  <c r="E37" i="6" s="1"/>
  <c r="E9" i="20"/>
  <c r="E11"/>
  <c r="E32" i="6" s="1"/>
  <c r="E13" i="20"/>
  <c r="E34" i="6" s="1"/>
  <c r="E15" i="20"/>
  <c r="E36" i="6" s="1"/>
  <c r="O31" i="21"/>
  <c r="AI56"/>
  <c r="AK36"/>
  <c r="AC56"/>
  <c r="AE36"/>
  <c r="C56"/>
  <c r="F42" i="25" s="1"/>
  <c r="O36" i="21"/>
  <c r="AF56"/>
  <c r="P56"/>
  <c r="AB31"/>
  <c r="AH36"/>
  <c r="AB36"/>
  <c r="BA43" i="20"/>
  <c r="BB43" s="1"/>
  <c r="BC43" s="1"/>
  <c r="BD43" s="1"/>
  <c r="BE43" s="1"/>
  <c r="BF43" s="1"/>
  <c r="BG43" s="1"/>
  <c r="BH43" s="1"/>
  <c r="BI43" s="1"/>
  <c r="BJ43" s="1"/>
  <c r="BK43" s="1"/>
  <c r="H8" i="10" s="1"/>
  <c r="AO43" i="20"/>
  <c r="AP43" s="1"/>
  <c r="AQ43" s="1"/>
  <c r="AR43" s="1"/>
  <c r="AS43" s="1"/>
  <c r="AT43" s="1"/>
  <c r="AU43" s="1"/>
  <c r="AV43" s="1"/>
  <c r="AW43" s="1"/>
  <c r="AX43" s="1"/>
  <c r="AY43" s="1"/>
  <c r="G8" i="10" s="1"/>
  <c r="AC43" i="20"/>
  <c r="AD43" s="1"/>
  <c r="AE43" s="1"/>
  <c r="AF43" s="1"/>
  <c r="AG43" s="1"/>
  <c r="AH43" s="1"/>
  <c r="AI43" s="1"/>
  <c r="AJ43" s="1"/>
  <c r="AK43" s="1"/>
  <c r="AL43" s="1"/>
  <c r="AM43" s="1"/>
  <c r="F8" i="10" s="1"/>
  <c r="Q43" i="20"/>
  <c r="R43" s="1"/>
  <c r="S43" s="1"/>
  <c r="T43" s="1"/>
  <c r="U43" s="1"/>
  <c r="V43" s="1"/>
  <c r="W43" s="1"/>
  <c r="X43" s="1"/>
  <c r="Y43" s="1"/>
  <c r="Z43" s="1"/>
  <c r="AA43" s="1"/>
  <c r="E8" i="10" s="1"/>
  <c r="E43" i="20"/>
  <c r="F43" s="1"/>
  <c r="G43" s="1"/>
  <c r="H43" s="1"/>
  <c r="I43" s="1"/>
  <c r="J43" s="1"/>
  <c r="K43" s="1"/>
  <c r="L43" s="1"/>
  <c r="M43" s="1"/>
  <c r="N43" s="1"/>
  <c r="O43" s="1"/>
  <c r="D8" i="10" s="1"/>
  <c r="G42" i="25" l="1"/>
  <c r="J39" i="8"/>
  <c r="J38"/>
  <c r="J58" i="6"/>
  <c r="J60"/>
  <c r="J20" i="8" s="1"/>
  <c r="J40"/>
  <c r="J59" i="6"/>
  <c r="J19" i="8" s="1"/>
  <c r="J37"/>
  <c r="J57" i="6"/>
  <c r="J17" i="8" s="1"/>
  <c r="J56"/>
  <c r="J57"/>
  <c r="J59"/>
  <c r="J58"/>
  <c r="L8" i="7"/>
  <c r="K20"/>
  <c r="K22" i="6" s="1"/>
  <c r="K18" i="7"/>
  <c r="K20" i="6" s="1"/>
  <c r="K19" i="7"/>
  <c r="K21" i="6" s="1"/>
  <c r="K17" i="7"/>
  <c r="K19" i="6" s="1"/>
  <c r="E30"/>
  <c r="E43" s="1"/>
  <c r="E22" i="20"/>
  <c r="L8"/>
  <c r="K20"/>
  <c r="K41" i="6" s="1"/>
  <c r="K18" i="20"/>
  <c r="K39" i="6" s="1"/>
  <c r="K17" i="20"/>
  <c r="K38" i="6" s="1"/>
  <c r="K19" i="20"/>
  <c r="K40" i="6" s="1"/>
  <c r="AD47" i="12"/>
  <c r="AB47"/>
  <c r="AC47"/>
  <c r="AG47"/>
  <c r="AF47"/>
  <c r="AE47"/>
  <c r="BB47"/>
  <c r="AZ47"/>
  <c r="BA47"/>
  <c r="BE47"/>
  <c r="BD47"/>
  <c r="BC47"/>
  <c r="AP47"/>
  <c r="AN47"/>
  <c r="AO47"/>
  <c r="AS47"/>
  <c r="AR47"/>
  <c r="AQ47"/>
  <c r="AH56" i="21"/>
  <c r="AB56"/>
  <c r="P47" i="12"/>
  <c r="O56" i="21"/>
  <c r="D47" i="12"/>
  <c r="AK56" i="21"/>
  <c r="AE56"/>
  <c r="G10" i="20"/>
  <c r="G31" i="6" s="1"/>
  <c r="G12" i="20"/>
  <c r="G33" i="6" s="1"/>
  <c r="G14" i="20"/>
  <c r="G35" i="6" s="1"/>
  <c r="G16" i="20"/>
  <c r="G37" i="6" s="1"/>
  <c r="G9" i="20"/>
  <c r="G11"/>
  <c r="G32" i="6" s="1"/>
  <c r="G13" i="20"/>
  <c r="G34" i="6" s="1"/>
  <c r="G15" i="20"/>
  <c r="G36" i="6" s="1"/>
  <c r="F9" i="20"/>
  <c r="F11"/>
  <c r="F32" i="6" s="1"/>
  <c r="F13" i="20"/>
  <c r="F34" i="6" s="1"/>
  <c r="F15" i="20"/>
  <c r="F36" i="6" s="1"/>
  <c r="F10" i="20"/>
  <c r="F31" i="6" s="1"/>
  <c r="F12" i="20"/>
  <c r="F33" i="6" s="1"/>
  <c r="F14" i="20"/>
  <c r="F35" i="6" s="1"/>
  <c r="F16" i="20"/>
  <c r="F37" i="6" s="1"/>
  <c r="S30" i="2"/>
  <c r="T30"/>
  <c r="U30"/>
  <c r="V30"/>
  <c r="W30"/>
  <c r="X30"/>
  <c r="Y30"/>
  <c r="Z30"/>
  <c r="AA30"/>
  <c r="AB30"/>
  <c r="AC30"/>
  <c r="F30"/>
  <c r="G30"/>
  <c r="H30"/>
  <c r="I30"/>
  <c r="J30"/>
  <c r="K30"/>
  <c r="L30"/>
  <c r="M30"/>
  <c r="N30"/>
  <c r="O30"/>
  <c r="P30"/>
  <c r="AL30"/>
  <c r="AK30"/>
  <c r="AI30"/>
  <c r="AH30"/>
  <c r="AF30"/>
  <c r="AE30"/>
  <c r="R30"/>
  <c r="E30"/>
  <c r="H20" i="1"/>
  <c r="H21"/>
  <c r="H19"/>
  <c r="E20"/>
  <c r="F20"/>
  <c r="G20"/>
  <c r="E21"/>
  <c r="F21"/>
  <c r="G21"/>
  <c r="G19"/>
  <c r="F19"/>
  <c r="E19"/>
  <c r="D19"/>
  <c r="Q17" i="2"/>
  <c r="Q16"/>
  <c r="AJ22"/>
  <c r="AJ10"/>
  <c r="AJ11"/>
  <c r="AJ12"/>
  <c r="AJ13"/>
  <c r="AJ14"/>
  <c r="AJ15"/>
  <c r="AJ16"/>
  <c r="AJ17"/>
  <c r="AJ18"/>
  <c r="AJ19"/>
  <c r="AJ20"/>
  <c r="AJ21"/>
  <c r="AJ23"/>
  <c r="AJ24"/>
  <c r="D9" i="7"/>
  <c r="D29" i="4"/>
  <c r="D50" i="12" s="1"/>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D27"/>
  <c r="D22"/>
  <c r="AM29" i="2"/>
  <c r="AJ29"/>
  <c r="AG29"/>
  <c r="AD29"/>
  <c r="Q29"/>
  <c r="AM28"/>
  <c r="AJ28"/>
  <c r="AG28"/>
  <c r="AD28"/>
  <c r="Q28"/>
  <c r="AM27"/>
  <c r="AJ27"/>
  <c r="AG27"/>
  <c r="AD27"/>
  <c r="Q27"/>
  <c r="AM26"/>
  <c r="AJ26"/>
  <c r="AG26"/>
  <c r="AD26"/>
  <c r="Q26"/>
  <c r="AM25"/>
  <c r="AJ25"/>
  <c r="AG25"/>
  <c r="AD25"/>
  <c r="Q25"/>
  <c r="H33" i="3"/>
  <c r="H34"/>
  <c r="H35"/>
  <c r="H36"/>
  <c r="H37"/>
  <c r="H38"/>
  <c r="H39"/>
  <c r="H32"/>
  <c r="C33"/>
  <c r="C34"/>
  <c r="C35"/>
  <c r="C36"/>
  <c r="C37"/>
  <c r="C38"/>
  <c r="C39"/>
  <c r="C32"/>
  <c r="C16" i="5"/>
  <c r="C15"/>
  <c r="C14"/>
  <c r="C13"/>
  <c r="C12"/>
  <c r="C11"/>
  <c r="C10"/>
  <c r="C9"/>
  <c r="AL27" i="4"/>
  <c r="AL26"/>
  <c r="AL25"/>
  <c r="AL24"/>
  <c r="AL23"/>
  <c r="AL22"/>
  <c r="AL21"/>
  <c r="AL20"/>
  <c r="AL19"/>
  <c r="AL18"/>
  <c r="AL17"/>
  <c r="AL16"/>
  <c r="AL15"/>
  <c r="AL14"/>
  <c r="AL13"/>
  <c r="AL12"/>
  <c r="AL11"/>
  <c r="AL10"/>
  <c r="AL9"/>
  <c r="H12" i="19" s="1"/>
  <c r="H23" s="1"/>
  <c r="AI27" i="4"/>
  <c r="AI26"/>
  <c r="AI25"/>
  <c r="AI24"/>
  <c r="AI23"/>
  <c r="AI22"/>
  <c r="AI21"/>
  <c r="AI20"/>
  <c r="AI19"/>
  <c r="AI18"/>
  <c r="AI17"/>
  <c r="AI16"/>
  <c r="AI15"/>
  <c r="AI14"/>
  <c r="AI13"/>
  <c r="AI12"/>
  <c r="AI11"/>
  <c r="AI10"/>
  <c r="AI9"/>
  <c r="AF27"/>
  <c r="AF26"/>
  <c r="AF25"/>
  <c r="AF24"/>
  <c r="AF23"/>
  <c r="AF22"/>
  <c r="AF21"/>
  <c r="AF20"/>
  <c r="AF19"/>
  <c r="AF18"/>
  <c r="AF17"/>
  <c r="AF16"/>
  <c r="AF15"/>
  <c r="AF14"/>
  <c r="AF13"/>
  <c r="AF12"/>
  <c r="AF11"/>
  <c r="AF10"/>
  <c r="AF9"/>
  <c r="F12" i="19" s="1"/>
  <c r="F23" s="1"/>
  <c r="AG29" i="4"/>
  <c r="AN50" i="12" s="1"/>
  <c r="AC9" i="4"/>
  <c r="E12" i="19" s="1"/>
  <c r="E23" s="1"/>
  <c r="AC27" i="4"/>
  <c r="AC26"/>
  <c r="AC25"/>
  <c r="AC24"/>
  <c r="AC23"/>
  <c r="AC22"/>
  <c r="AC21"/>
  <c r="AC20"/>
  <c r="AC19"/>
  <c r="AC18"/>
  <c r="AC17"/>
  <c r="AC16"/>
  <c r="AC15"/>
  <c r="AC14"/>
  <c r="AC13"/>
  <c r="AC12"/>
  <c r="AC11"/>
  <c r="AC10"/>
  <c r="P10"/>
  <c r="P11"/>
  <c r="P12"/>
  <c r="P13"/>
  <c r="P14"/>
  <c r="P15"/>
  <c r="P16"/>
  <c r="P17"/>
  <c r="P18"/>
  <c r="P19"/>
  <c r="P20"/>
  <c r="P21"/>
  <c r="P22"/>
  <c r="P23"/>
  <c r="P24"/>
  <c r="P25"/>
  <c r="P26"/>
  <c r="P27"/>
  <c r="P9"/>
  <c r="E29"/>
  <c r="F29"/>
  <c r="G29"/>
  <c r="H29"/>
  <c r="I29"/>
  <c r="J29"/>
  <c r="K29"/>
  <c r="L29"/>
  <c r="M29"/>
  <c r="N29"/>
  <c r="O29"/>
  <c r="Q29"/>
  <c r="R29"/>
  <c r="S29"/>
  <c r="T29"/>
  <c r="U29"/>
  <c r="V29"/>
  <c r="W29"/>
  <c r="X29"/>
  <c r="Y29"/>
  <c r="Z29"/>
  <c r="AA29"/>
  <c r="AB29"/>
  <c r="AD29"/>
  <c r="AB50" i="12" s="1"/>
  <c r="AE29" i="4"/>
  <c r="AH29"/>
  <c r="AJ29"/>
  <c r="AK29"/>
  <c r="AM24" i="2"/>
  <c r="AM23"/>
  <c r="AM22"/>
  <c r="AM21"/>
  <c r="AM20"/>
  <c r="AM19"/>
  <c r="AM18"/>
  <c r="AM17"/>
  <c r="AM16"/>
  <c r="AM15"/>
  <c r="AM14"/>
  <c r="AM13"/>
  <c r="AM12"/>
  <c r="AM11"/>
  <c r="AM10"/>
  <c r="AG24"/>
  <c r="AG23"/>
  <c r="AG22"/>
  <c r="AG21"/>
  <c r="AG20"/>
  <c r="AG19"/>
  <c r="AG18"/>
  <c r="AG17"/>
  <c r="AG16"/>
  <c r="AG15"/>
  <c r="AG14"/>
  <c r="AG13"/>
  <c r="AG12"/>
  <c r="AG11"/>
  <c r="AG10"/>
  <c r="AD24"/>
  <c r="AD23"/>
  <c r="AD22"/>
  <c r="AD21"/>
  <c r="AD20"/>
  <c r="AD19"/>
  <c r="AD18"/>
  <c r="AD17"/>
  <c r="AD16"/>
  <c r="AD15"/>
  <c r="AD14"/>
  <c r="AD13"/>
  <c r="AD12"/>
  <c r="AD11"/>
  <c r="AD10"/>
  <c r="Q11"/>
  <c r="Q12"/>
  <c r="Q13"/>
  <c r="Q14"/>
  <c r="Q15"/>
  <c r="Q18"/>
  <c r="Q19"/>
  <c r="Q20"/>
  <c r="Q21"/>
  <c r="Q22"/>
  <c r="Q23"/>
  <c r="Q24"/>
  <c r="Q10"/>
  <c r="D6" i="21" s="1"/>
  <c r="H42" i="25" l="1"/>
  <c r="AS12" i="4"/>
  <c r="AR12"/>
  <c r="AQ11"/>
  <c r="AS11"/>
  <c r="AR11"/>
  <c r="D12" i="19"/>
  <c r="D23" s="1"/>
  <c r="D25" i="14"/>
  <c r="E25" s="1"/>
  <c r="K38" i="8"/>
  <c r="K39"/>
  <c r="K40"/>
  <c r="K60" i="6"/>
  <c r="K20" i="8" s="1"/>
  <c r="K58" i="6"/>
  <c r="K59"/>
  <c r="K19" i="8" s="1"/>
  <c r="G12" i="19"/>
  <c r="G23" s="1"/>
  <c r="K37" i="8"/>
  <c r="K57" i="6"/>
  <c r="K17" i="8" s="1"/>
  <c r="K57"/>
  <c r="K56"/>
  <c r="K59"/>
  <c r="K58"/>
  <c r="M8" i="7"/>
  <c r="L19"/>
  <c r="L21" i="6" s="1"/>
  <c r="L20" i="7"/>
  <c r="L22" i="6" s="1"/>
  <c r="L18" i="7"/>
  <c r="L20" i="6" s="1"/>
  <c r="L17" i="7"/>
  <c r="L19" i="6" s="1"/>
  <c r="D11"/>
  <c r="M8" i="20"/>
  <c r="L19"/>
  <c r="L40" i="6" s="1"/>
  <c r="L18" i="20"/>
  <c r="L39" i="6" s="1"/>
  <c r="L17" i="20"/>
  <c r="L38" i="6" s="1"/>
  <c r="L20" i="20"/>
  <c r="L41" i="6" s="1"/>
  <c r="F30"/>
  <c r="F43" s="1"/>
  <c r="F22" i="20"/>
  <c r="G30" i="6"/>
  <c r="G43" s="1"/>
  <c r="G22" i="20"/>
  <c r="D26" i="14"/>
  <c r="E26" s="1"/>
  <c r="F26" s="1"/>
  <c r="G26" s="1"/>
  <c r="H26" s="1"/>
  <c r="F28" i="10"/>
  <c r="F14" i="19" s="1"/>
  <c r="G28" i="10"/>
  <c r="G14" i="19" s="1"/>
  <c r="E28" i="10"/>
  <c r="E14" i="19" s="1"/>
  <c r="D28" i="10"/>
  <c r="D30" i="14" s="1"/>
  <c r="H28" i="10"/>
  <c r="H14" i="19" s="1"/>
  <c r="P29" i="4"/>
  <c r="H6" i="21"/>
  <c r="G6"/>
  <c r="G16" i="1" s="1"/>
  <c r="F6" i="21"/>
  <c r="E6"/>
  <c r="E19" i="10"/>
  <c r="E30" i="19" s="1"/>
  <c r="D24"/>
  <c r="H24"/>
  <c r="H25" s="1"/>
  <c r="G24"/>
  <c r="F24"/>
  <c r="F25" s="1"/>
  <c r="E24"/>
  <c r="E25" s="1"/>
  <c r="AL29" i="4"/>
  <c r="D11" i="7"/>
  <c r="D13" i="6" s="1"/>
  <c r="H9" i="20"/>
  <c r="H11"/>
  <c r="H32" i="6" s="1"/>
  <c r="H13" i="20"/>
  <c r="H34" i="6" s="1"/>
  <c r="H15" i="20"/>
  <c r="H36" i="6" s="1"/>
  <c r="H10" i="20"/>
  <c r="H31" i="6" s="1"/>
  <c r="H12" i="20"/>
  <c r="H33" i="6" s="1"/>
  <c r="H14" i="20"/>
  <c r="H35" i="6" s="1"/>
  <c r="H16" i="20"/>
  <c r="H37" i="6" s="1"/>
  <c r="D48" i="8"/>
  <c r="D10" i="7"/>
  <c r="D12" i="6" s="1"/>
  <c r="D16" i="7"/>
  <c r="D18" i="6" s="1"/>
  <c r="D14" i="7"/>
  <c r="D16" i="6" s="1"/>
  <c r="H19" i="10"/>
  <c r="H30" i="19" s="1"/>
  <c r="G19" i="10"/>
  <c r="G30" i="19" s="1"/>
  <c r="D19" i="10"/>
  <c r="D30" i="19" s="1"/>
  <c r="AI29" i="4"/>
  <c r="G11" i="19" s="1"/>
  <c r="AF29" i="4"/>
  <c r="AC29"/>
  <c r="Q30" i="2"/>
  <c r="AD30"/>
  <c r="AJ30"/>
  <c r="AM30"/>
  <c r="AG30"/>
  <c r="F19" i="10"/>
  <c r="F30" i="19" s="1"/>
  <c r="D13" i="7"/>
  <c r="D15" i="6" s="1"/>
  <c r="D15" i="7"/>
  <c r="D17" i="6" s="1"/>
  <c r="D12" i="7"/>
  <c r="D14" i="6" s="1"/>
  <c r="E9" i="7"/>
  <c r="E30" i="14" l="1"/>
  <c r="F30" s="1"/>
  <c r="F25"/>
  <c r="G25" s="1"/>
  <c r="I42" i="25"/>
  <c r="D11" i="19"/>
  <c r="F11"/>
  <c r="G25"/>
  <c r="D25"/>
  <c r="L59" i="6"/>
  <c r="L19" i="8" s="1"/>
  <c r="L38"/>
  <c r="L58" i="6"/>
  <c r="L39" i="8"/>
  <c r="L40"/>
  <c r="L60" i="6"/>
  <c r="L20" i="8" s="1"/>
  <c r="L37"/>
  <c r="M37" s="1"/>
  <c r="L57" i="6"/>
  <c r="L17" i="8" s="1"/>
  <c r="L56"/>
  <c r="L59"/>
  <c r="L57"/>
  <c r="L58"/>
  <c r="E11" i="6"/>
  <c r="N8" i="7"/>
  <c r="M18"/>
  <c r="M20" i="6" s="1"/>
  <c r="M19" i="7"/>
  <c r="M21" i="6" s="1"/>
  <c r="M17" i="7"/>
  <c r="M19" i="6" s="1"/>
  <c r="M20" i="7"/>
  <c r="M22" i="6" s="1"/>
  <c r="D22" i="7"/>
  <c r="F33" i="25" s="1"/>
  <c r="F34" s="1"/>
  <c r="F39" s="1"/>
  <c r="H30" i="6"/>
  <c r="H43" s="1"/>
  <c r="H22" i="20"/>
  <c r="H14" i="12" s="1"/>
  <c r="N8" i="20"/>
  <c r="M18"/>
  <c r="M39" i="6" s="1"/>
  <c r="M17" i="20"/>
  <c r="M38" i="6" s="1"/>
  <c r="M20" i="20"/>
  <c r="M41" i="6" s="1"/>
  <c r="M19" i="20"/>
  <c r="M40" i="6" s="1"/>
  <c r="D14" i="19"/>
  <c r="AO29" i="4"/>
  <c r="E13" i="1"/>
  <c r="AA13" s="1"/>
  <c r="E12"/>
  <c r="Y12" s="1"/>
  <c r="E9" i="18"/>
  <c r="D13" i="1"/>
  <c r="K13" s="1"/>
  <c r="D9" i="18"/>
  <c r="D12" i="1"/>
  <c r="M12" s="1"/>
  <c r="F9" i="18"/>
  <c r="F12" i="1"/>
  <c r="AO12" s="1"/>
  <c r="F13"/>
  <c r="AI13" s="1"/>
  <c r="H13"/>
  <c r="BN13" s="1"/>
  <c r="H12"/>
  <c r="BH12" s="1"/>
  <c r="H9" i="18"/>
  <c r="G13" i="1"/>
  <c r="AU13" s="1"/>
  <c r="G12"/>
  <c r="G12" i="18" s="1"/>
  <c r="G9"/>
  <c r="H16" i="1"/>
  <c r="BL16" s="1"/>
  <c r="E15"/>
  <c r="AA15" s="1"/>
  <c r="F10" i="18"/>
  <c r="D18" i="1"/>
  <c r="D17"/>
  <c r="E14" i="7"/>
  <c r="E16" i="6" s="1"/>
  <c r="D50" i="8"/>
  <c r="I10" i="20"/>
  <c r="I31" i="6" s="1"/>
  <c r="I12" i="20"/>
  <c r="I33" i="6" s="1"/>
  <c r="I14" i="20"/>
  <c r="I35" i="6" s="1"/>
  <c r="I16" i="20"/>
  <c r="I37" i="6" s="1"/>
  <c r="I9" i="20"/>
  <c r="I11"/>
  <c r="I32" i="6" s="1"/>
  <c r="I13" i="20"/>
  <c r="I34" i="6" s="1"/>
  <c r="I15" i="20"/>
  <c r="I36" i="6" s="1"/>
  <c r="D54" i="8"/>
  <c r="D53"/>
  <c r="D49"/>
  <c r="D51"/>
  <c r="D52"/>
  <c r="D55"/>
  <c r="E48"/>
  <c r="D30"/>
  <c r="E30" s="1"/>
  <c r="F30" s="1"/>
  <c r="G30" s="1"/>
  <c r="H30" s="1"/>
  <c r="D32"/>
  <c r="E32" s="1"/>
  <c r="F32" s="1"/>
  <c r="G32" s="1"/>
  <c r="H32" s="1"/>
  <c r="D36"/>
  <c r="E36" s="1"/>
  <c r="F36" s="1"/>
  <c r="G36" s="1"/>
  <c r="H36" s="1"/>
  <c r="D31"/>
  <c r="E31" s="1"/>
  <c r="F31" s="1"/>
  <c r="G31" s="1"/>
  <c r="H31" s="1"/>
  <c r="D35"/>
  <c r="E35" s="1"/>
  <c r="F35" s="1"/>
  <c r="G35" s="1"/>
  <c r="H35" s="1"/>
  <c r="D34"/>
  <c r="E34" s="1"/>
  <c r="F34" s="1"/>
  <c r="G34" s="1"/>
  <c r="H34" s="1"/>
  <c r="D29"/>
  <c r="D33"/>
  <c r="E33" s="1"/>
  <c r="F33" s="1"/>
  <c r="G33" s="1"/>
  <c r="H33" s="1"/>
  <c r="E16" i="7"/>
  <c r="E18" i="6" s="1"/>
  <c r="H15" i="1"/>
  <c r="BG15" s="1"/>
  <c r="H10" i="18"/>
  <c r="G14" i="12"/>
  <c r="E14"/>
  <c r="F14"/>
  <c r="D10" i="18"/>
  <c r="D16" i="1"/>
  <c r="P16" s="1"/>
  <c r="F16"/>
  <c r="AI16" s="1"/>
  <c r="D15"/>
  <c r="P15" s="1"/>
  <c r="F15"/>
  <c r="AL15" s="1"/>
  <c r="E15" i="7"/>
  <c r="E17" i="6" s="1"/>
  <c r="E16" i="1"/>
  <c r="V16" s="1"/>
  <c r="E10" i="18"/>
  <c r="G10"/>
  <c r="AS29" i="4"/>
  <c r="AR29"/>
  <c r="AQ29"/>
  <c r="AP29"/>
  <c r="D8" i="18"/>
  <c r="D10" i="1"/>
  <c r="G15"/>
  <c r="AU15" s="1"/>
  <c r="E8" i="18"/>
  <c r="E10" i="1"/>
  <c r="G8" i="18"/>
  <c r="G10" i="1"/>
  <c r="F8" i="18"/>
  <c r="F10" i="1"/>
  <c r="H8" i="18"/>
  <c r="H10" i="1"/>
  <c r="F20" i="10"/>
  <c r="E12" i="7"/>
  <c r="E14" i="6" s="1"/>
  <c r="F11" i="7"/>
  <c r="F13" i="6" s="1"/>
  <c r="E11" i="7"/>
  <c r="E13" i="6" s="1"/>
  <c r="E13" i="7"/>
  <c r="E15" i="6" s="1"/>
  <c r="E10" i="7"/>
  <c r="E12" i="6" s="1"/>
  <c r="H20" i="10"/>
  <c r="G20"/>
  <c r="D20"/>
  <c r="AU16" i="1"/>
  <c r="AV16"/>
  <c r="AX16"/>
  <c r="AZ16"/>
  <c r="BB16"/>
  <c r="BD16"/>
  <c r="AT16"/>
  <c r="AW16"/>
  <c r="AY16"/>
  <c r="BA16"/>
  <c r="BC16"/>
  <c r="BE16"/>
  <c r="G30" i="14" l="1"/>
  <c r="H25"/>
  <c r="J42" i="25"/>
  <c r="M38" i="8"/>
  <c r="N38" s="1"/>
  <c r="M58" i="6"/>
  <c r="M39" i="8"/>
  <c r="M60" i="6"/>
  <c r="M20" i="8" s="1"/>
  <c r="M59" i="6"/>
  <c r="M19" i="8" s="1"/>
  <c r="M40"/>
  <c r="F24" i="10"/>
  <c r="E24"/>
  <c r="H24"/>
  <c r="G24"/>
  <c r="D24"/>
  <c r="M57" i="6"/>
  <c r="M17" i="8" s="1"/>
  <c r="D61"/>
  <c r="M56"/>
  <c r="M58"/>
  <c r="M59"/>
  <c r="M57"/>
  <c r="E29"/>
  <c r="D42"/>
  <c r="O8" i="7"/>
  <c r="N17"/>
  <c r="N19" i="6" s="1"/>
  <c r="N19" i="7"/>
  <c r="N21" i="6" s="1"/>
  <c r="N20" i="7"/>
  <c r="N22" i="6" s="1"/>
  <c r="N18" i="7"/>
  <c r="N20" i="6" s="1"/>
  <c r="E22" i="7"/>
  <c r="G33" i="25" s="1"/>
  <c r="G34" s="1"/>
  <c r="G39" s="1"/>
  <c r="Z12" i="1"/>
  <c r="O8" i="20"/>
  <c r="N17"/>
  <c r="N38" i="6" s="1"/>
  <c r="N20" i="20"/>
  <c r="N41" i="6" s="1"/>
  <c r="N19" i="20"/>
  <c r="N40" i="6" s="1"/>
  <c r="N18" i="20"/>
  <c r="N39" i="6" s="1"/>
  <c r="I30"/>
  <c r="I43" s="1"/>
  <c r="I22" i="20"/>
  <c r="I14" i="12" s="1"/>
  <c r="AP12" i="1"/>
  <c r="AJ12"/>
  <c r="AR12"/>
  <c r="BJ12"/>
  <c r="BE13"/>
  <c r="AV13"/>
  <c r="AX13"/>
  <c r="AW13"/>
  <c r="AN13"/>
  <c r="AG13"/>
  <c r="Z13"/>
  <c r="AM13"/>
  <c r="AX12"/>
  <c r="BL13"/>
  <c r="AC12"/>
  <c r="BM13"/>
  <c r="BO13"/>
  <c r="AA12"/>
  <c r="AF12"/>
  <c r="BL12"/>
  <c r="V12"/>
  <c r="BJ13"/>
  <c r="BD12"/>
  <c r="AE12"/>
  <c r="BQ12"/>
  <c r="BN12"/>
  <c r="AB13"/>
  <c r="AD13"/>
  <c r="AJ13"/>
  <c r="AH13"/>
  <c r="AT13"/>
  <c r="AK13"/>
  <c r="AL13"/>
  <c r="AF13"/>
  <c r="Y13"/>
  <c r="BI13"/>
  <c r="BF13"/>
  <c r="AE13"/>
  <c r="BA13"/>
  <c r="BC13"/>
  <c r="AQ13"/>
  <c r="BD13"/>
  <c r="AW12"/>
  <c r="AD12"/>
  <c r="AU12"/>
  <c r="AB12"/>
  <c r="BC12"/>
  <c r="AV12"/>
  <c r="E12" i="18"/>
  <c r="AY13" i="1"/>
  <c r="BN16"/>
  <c r="X13"/>
  <c r="BH13"/>
  <c r="BG13"/>
  <c r="BK13"/>
  <c r="V13"/>
  <c r="AZ13"/>
  <c r="BB13"/>
  <c r="AP13"/>
  <c r="BA12"/>
  <c r="W12"/>
  <c r="AY12"/>
  <c r="X12"/>
  <c r="AG12"/>
  <c r="R12"/>
  <c r="U12"/>
  <c r="P12"/>
  <c r="Q13"/>
  <c r="T12"/>
  <c r="L12"/>
  <c r="S12"/>
  <c r="D12" i="18"/>
  <c r="O13" i="1"/>
  <c r="R13"/>
  <c r="Q12"/>
  <c r="K12"/>
  <c r="N12"/>
  <c r="J12"/>
  <c r="O12"/>
  <c r="L13"/>
  <c r="M13"/>
  <c r="S13"/>
  <c r="AN12"/>
  <c r="AM12"/>
  <c r="AL12"/>
  <c r="AQ12"/>
  <c r="BM12"/>
  <c r="BK12"/>
  <c r="BG12"/>
  <c r="AI12"/>
  <c r="T13"/>
  <c r="U13"/>
  <c r="J13"/>
  <c r="AC13"/>
  <c r="BP13"/>
  <c r="BQ13"/>
  <c r="W13"/>
  <c r="AS13"/>
  <c r="AO13"/>
  <c r="AR13"/>
  <c r="AZ12"/>
  <c r="BE12"/>
  <c r="BB12"/>
  <c r="AT12"/>
  <c r="AS12"/>
  <c r="AK12"/>
  <c r="BI12"/>
  <c r="BO12"/>
  <c r="F12" i="18"/>
  <c r="H12"/>
  <c r="P13" i="1"/>
  <c r="N13"/>
  <c r="AH12"/>
  <c r="BP12"/>
  <c r="BF12"/>
  <c r="BP16"/>
  <c r="T15"/>
  <c r="BJ15"/>
  <c r="AL16"/>
  <c r="F15" i="7"/>
  <c r="F17" i="6" s="1"/>
  <c r="BK16" i="1"/>
  <c r="BM16"/>
  <c r="BH16"/>
  <c r="Z15"/>
  <c r="V15"/>
  <c r="BF16"/>
  <c r="AC15"/>
  <c r="AB15"/>
  <c r="AE15"/>
  <c r="W15"/>
  <c r="BO16"/>
  <c r="BG16"/>
  <c r="BJ16"/>
  <c r="AD15"/>
  <c r="AG15"/>
  <c r="Y15"/>
  <c r="BQ16"/>
  <c r="BI16"/>
  <c r="Q16"/>
  <c r="AF15"/>
  <c r="X15"/>
  <c r="M16"/>
  <c r="E53" i="8"/>
  <c r="Y16" i="1"/>
  <c r="BF15"/>
  <c r="T16"/>
  <c r="O15"/>
  <c r="AK15"/>
  <c r="BM15"/>
  <c r="AJ15"/>
  <c r="F9" i="7"/>
  <c r="AQ16" i="1"/>
  <c r="AR16"/>
  <c r="U16"/>
  <c r="J16"/>
  <c r="L16"/>
  <c r="F13" i="7"/>
  <c r="F15" i="6" s="1"/>
  <c r="F16" i="7"/>
  <c r="F18" i="6" s="1"/>
  <c r="M15" i="1"/>
  <c r="AO15"/>
  <c r="BN15"/>
  <c r="BQ15"/>
  <c r="BI15"/>
  <c r="J9" i="20"/>
  <c r="J11"/>
  <c r="J32" i="6" s="1"/>
  <c r="J13" i="20"/>
  <c r="J34" i="6" s="1"/>
  <c r="J15" i="20"/>
  <c r="J36" i="6" s="1"/>
  <c r="J10" i="20"/>
  <c r="J31" i="6" s="1"/>
  <c r="J12" i="20"/>
  <c r="J33" i="6" s="1"/>
  <c r="J14" i="20"/>
  <c r="J35" i="6" s="1"/>
  <c r="J16" i="20"/>
  <c r="J37" i="6" s="1"/>
  <c r="D23" i="7"/>
  <c r="D43" i="12"/>
  <c r="E50" i="8"/>
  <c r="F50" s="1"/>
  <c r="E55"/>
  <c r="E52"/>
  <c r="E51"/>
  <c r="E49"/>
  <c r="E54"/>
  <c r="D23" i="20"/>
  <c r="E23" s="1"/>
  <c r="F23" s="1"/>
  <c r="G23" s="1"/>
  <c r="H23" s="1"/>
  <c r="D14" i="12"/>
  <c r="I33" i="8"/>
  <c r="I34"/>
  <c r="I35"/>
  <c r="I31"/>
  <c r="I36"/>
  <c r="I32"/>
  <c r="I30"/>
  <c r="AG16" i="1"/>
  <c r="AB16"/>
  <c r="S16"/>
  <c r="O16"/>
  <c r="N16"/>
  <c r="R16"/>
  <c r="K16"/>
  <c r="G10" i="7"/>
  <c r="G12" i="6" s="1"/>
  <c r="F10" i="7"/>
  <c r="F12" i="6" s="1"/>
  <c r="F12" i="7"/>
  <c r="F14" i="6" s="1"/>
  <c r="F14" i="7"/>
  <c r="F16" i="6" s="1"/>
  <c r="AR15" i="1"/>
  <c r="AS15"/>
  <c r="AN15"/>
  <c r="D15" i="12"/>
  <c r="E46" s="1"/>
  <c r="AM16" i="1"/>
  <c r="AK16"/>
  <c r="AO16"/>
  <c r="BP15"/>
  <c r="BL15"/>
  <c r="BH15"/>
  <c r="BO15"/>
  <c r="BK15"/>
  <c r="BC15"/>
  <c r="L15"/>
  <c r="S15"/>
  <c r="N15"/>
  <c r="AJ16"/>
  <c r="AN16"/>
  <c r="AS16"/>
  <c r="AH16"/>
  <c r="AP16"/>
  <c r="AZ15"/>
  <c r="AT15"/>
  <c r="R15"/>
  <c r="K15"/>
  <c r="U15"/>
  <c r="Q15"/>
  <c r="J15"/>
  <c r="AC16"/>
  <c r="AF16"/>
  <c r="X16"/>
  <c r="AH15"/>
  <c r="AP15"/>
  <c r="AI15"/>
  <c r="AQ15"/>
  <c r="AM15"/>
  <c r="BD15"/>
  <c r="AV15"/>
  <c r="AY15"/>
  <c r="BB15"/>
  <c r="AX15"/>
  <c r="BE15"/>
  <c r="BA15"/>
  <c r="AW15"/>
  <c r="AE16"/>
  <c r="AA16"/>
  <c r="W16"/>
  <c r="AD16"/>
  <c r="Z16"/>
  <c r="O10"/>
  <c r="R10"/>
  <c r="P10"/>
  <c r="T10"/>
  <c r="Q10"/>
  <c r="S10"/>
  <c r="N10"/>
  <c r="M10"/>
  <c r="U10"/>
  <c r="J10"/>
  <c r="L10"/>
  <c r="K10"/>
  <c r="W10"/>
  <c r="AB10"/>
  <c r="X10"/>
  <c r="AD10"/>
  <c r="V10"/>
  <c r="AA10"/>
  <c r="AG10"/>
  <c r="Y10"/>
  <c r="AF10"/>
  <c r="AC10"/>
  <c r="Z10"/>
  <c r="AE10"/>
  <c r="AU10"/>
  <c r="BE10"/>
  <c r="AV10"/>
  <c r="AX10"/>
  <c r="BC10"/>
  <c r="AZ10"/>
  <c r="AW10"/>
  <c r="BD10"/>
  <c r="BA10"/>
  <c r="BB10"/>
  <c r="AT10"/>
  <c r="AY10"/>
  <c r="BF10"/>
  <c r="BM10"/>
  <c r="BH10"/>
  <c r="BP10"/>
  <c r="BJ10"/>
  <c r="BQ10"/>
  <c r="BL10"/>
  <c r="BK10"/>
  <c r="BG10"/>
  <c r="BO10"/>
  <c r="BI10"/>
  <c r="BN10"/>
  <c r="AI10"/>
  <c r="AR10"/>
  <c r="AJ10"/>
  <c r="AS10"/>
  <c r="AL10"/>
  <c r="AQ10"/>
  <c r="AO10"/>
  <c r="AN10"/>
  <c r="AK10"/>
  <c r="AP10"/>
  <c r="AH10"/>
  <c r="AM10"/>
  <c r="E15" i="12"/>
  <c r="F46" s="1"/>
  <c r="D41" i="7"/>
  <c r="H30" i="14" l="1"/>
  <c r="K42" i="25"/>
  <c r="N58" i="6"/>
  <c r="N40" i="8"/>
  <c r="N59" i="6"/>
  <c r="N19" i="8" s="1"/>
  <c r="N39"/>
  <c r="N60" i="6"/>
  <c r="N20" i="8" s="1"/>
  <c r="N37"/>
  <c r="N58"/>
  <c r="N57" i="6"/>
  <c r="N17" i="8" s="1"/>
  <c r="E61"/>
  <c r="N57"/>
  <c r="N56"/>
  <c r="N59"/>
  <c r="F29"/>
  <c r="E42"/>
  <c r="F11" i="6"/>
  <c r="F22" i="7"/>
  <c r="P8"/>
  <c r="O20"/>
  <c r="O22" i="6" s="1"/>
  <c r="O17" i="7"/>
  <c r="O19" i="6" s="1"/>
  <c r="O19" i="7"/>
  <c r="O21" i="6" s="1"/>
  <c r="O18" i="7"/>
  <c r="O20" i="6" s="1"/>
  <c r="P8" i="20"/>
  <c r="O20"/>
  <c r="O41" i="6" s="1"/>
  <c r="O19" i="20"/>
  <c r="O40" i="6" s="1"/>
  <c r="O17" i="20"/>
  <c r="O38" i="6" s="1"/>
  <c r="O18" i="20"/>
  <c r="O39" i="6" s="1"/>
  <c r="J30"/>
  <c r="J43" s="1"/>
  <c r="J22" i="20"/>
  <c r="J14" i="12" s="1"/>
  <c r="D38"/>
  <c r="G16" i="7"/>
  <c r="G18" i="6" s="1"/>
  <c r="F54" i="8"/>
  <c r="G13" i="7"/>
  <c r="G15" i="6" s="1"/>
  <c r="G9" i="7"/>
  <c r="G12"/>
  <c r="G14" i="6" s="1"/>
  <c r="G15" i="7"/>
  <c r="G17" i="6" s="1"/>
  <c r="F55" i="8"/>
  <c r="G11" i="7"/>
  <c r="G13" i="6" s="1"/>
  <c r="H16" i="7"/>
  <c r="H18" i="6" s="1"/>
  <c r="G14" i="7"/>
  <c r="G16" i="6" s="1"/>
  <c r="F52" i="8"/>
  <c r="F48"/>
  <c r="K10" i="20"/>
  <c r="K31" i="6" s="1"/>
  <c r="K12" i="20"/>
  <c r="K33" i="6" s="1"/>
  <c r="K14" i="20"/>
  <c r="K35" i="6" s="1"/>
  <c r="K16" i="20"/>
  <c r="K37" i="6" s="1"/>
  <c r="K9" i="20"/>
  <c r="K11"/>
  <c r="K32" i="6" s="1"/>
  <c r="K13" i="20"/>
  <c r="K34" i="6" s="1"/>
  <c r="K15" i="20"/>
  <c r="K36" i="6" s="1"/>
  <c r="F53" i="8"/>
  <c r="F51"/>
  <c r="E23" i="7"/>
  <c r="E43" i="12"/>
  <c r="F49" i="8"/>
  <c r="G49" s="1"/>
  <c r="J32"/>
  <c r="J31"/>
  <c r="J34"/>
  <c r="J33"/>
  <c r="J30"/>
  <c r="J36"/>
  <c r="J35"/>
  <c r="I23" i="20"/>
  <c r="E41" i="7"/>
  <c r="F43" i="12" l="1"/>
  <c r="H33" i="25"/>
  <c r="H34" s="1"/>
  <c r="H39" s="1"/>
  <c r="L42"/>
  <c r="O38" i="8"/>
  <c r="O59" i="6"/>
  <c r="O19" i="8" s="1"/>
  <c r="O58" i="6"/>
  <c r="O40" i="8"/>
  <c r="O60" i="6"/>
  <c r="O20" i="8" s="1"/>
  <c r="O37"/>
  <c r="O39"/>
  <c r="O57" i="6"/>
  <c r="O17" i="8" s="1"/>
  <c r="F61"/>
  <c r="O58"/>
  <c r="O56"/>
  <c r="O57"/>
  <c r="O59"/>
  <c r="G29"/>
  <c r="F42"/>
  <c r="G11" i="6"/>
  <c r="G22" i="7"/>
  <c r="Q8"/>
  <c r="P19"/>
  <c r="P21" i="6" s="1"/>
  <c r="P17" i="7"/>
  <c r="P19" i="6" s="1"/>
  <c r="P18" i="7"/>
  <c r="P20" i="6" s="1"/>
  <c r="P20" i="7"/>
  <c r="P22" i="6" s="1"/>
  <c r="Q8" i="20"/>
  <c r="P19"/>
  <c r="P40" i="6" s="1"/>
  <c r="P20" i="20"/>
  <c r="P41" i="6" s="1"/>
  <c r="P18" i="20"/>
  <c r="P39" i="6" s="1"/>
  <c r="P17" i="20"/>
  <c r="P38" i="6" s="1"/>
  <c r="K30"/>
  <c r="K43" s="1"/>
  <c r="K22" i="20"/>
  <c r="G54" i="8"/>
  <c r="G48"/>
  <c r="I15" i="7"/>
  <c r="I17" i="6" s="1"/>
  <c r="G52" i="8"/>
  <c r="H13" i="7"/>
  <c r="H15" i="6" s="1"/>
  <c r="H15" i="7"/>
  <c r="H17" i="6" s="1"/>
  <c r="H10" i="7"/>
  <c r="H12" i="6" s="1"/>
  <c r="H12" i="7"/>
  <c r="H14" i="6" s="1"/>
  <c r="H9" i="7"/>
  <c r="H14"/>
  <c r="H16" i="6" s="1"/>
  <c r="H11" i="7"/>
  <c r="H13" i="6" s="1"/>
  <c r="G51" i="8"/>
  <c r="G55"/>
  <c r="H55" s="1"/>
  <c r="G53"/>
  <c r="G50"/>
  <c r="F23" i="7"/>
  <c r="L9" i="20"/>
  <c r="L11"/>
  <c r="L32" i="6" s="1"/>
  <c r="L13" i="20"/>
  <c r="L34" i="6" s="1"/>
  <c r="L15" i="20"/>
  <c r="L36" i="6" s="1"/>
  <c r="L10" i="20"/>
  <c r="L31" i="6" s="1"/>
  <c r="L12" i="20"/>
  <c r="L33" i="6" s="1"/>
  <c r="L14" i="20"/>
  <c r="L35" i="6" s="1"/>
  <c r="L16" i="20"/>
  <c r="L37" i="6" s="1"/>
  <c r="K35" i="8"/>
  <c r="K30"/>
  <c r="K34"/>
  <c r="K32"/>
  <c r="K36"/>
  <c r="K33"/>
  <c r="K31"/>
  <c r="J23" i="20"/>
  <c r="E20" i="10"/>
  <c r="F41" i="7"/>
  <c r="F15" i="12"/>
  <c r="G46" s="1"/>
  <c r="G43" l="1"/>
  <c r="I33" i="25"/>
  <c r="I34" s="1"/>
  <c r="I39" s="1"/>
  <c r="M42"/>
  <c r="P40" i="8"/>
  <c r="P60" i="6"/>
  <c r="P20" i="8" s="1"/>
  <c r="P59" i="6"/>
  <c r="P19" i="8" s="1"/>
  <c r="P39"/>
  <c r="P38"/>
  <c r="P58" i="6"/>
  <c r="P58" i="8"/>
  <c r="P37"/>
  <c r="P57" i="6"/>
  <c r="P17" i="8" s="1"/>
  <c r="G61"/>
  <c r="P56"/>
  <c r="P57"/>
  <c r="P59"/>
  <c r="H29"/>
  <c r="G42"/>
  <c r="H11" i="6"/>
  <c r="H22" i="7"/>
  <c r="R8"/>
  <c r="Q18"/>
  <c r="Q20" i="6" s="1"/>
  <c r="Q20" i="7"/>
  <c r="Q22" i="6" s="1"/>
  <c r="Q17" i="7"/>
  <c r="Q19" i="6" s="1"/>
  <c r="Q19" i="7"/>
  <c r="Q21" i="6" s="1"/>
  <c r="Q59" s="1"/>
  <c r="Q19" i="8" s="1"/>
  <c r="L30" i="6"/>
  <c r="L43" s="1"/>
  <c r="L22" i="20"/>
  <c r="R8"/>
  <c r="Q18"/>
  <c r="Q39" i="6" s="1"/>
  <c r="Q19" i="20"/>
  <c r="Q40" i="6" s="1"/>
  <c r="Q17" i="20"/>
  <c r="Q38" i="6" s="1"/>
  <c r="Q20" i="20"/>
  <c r="Q41" i="6" s="1"/>
  <c r="H52" i="8"/>
  <c r="I9" i="7"/>
  <c r="I14"/>
  <c r="I16" i="6" s="1"/>
  <c r="I12" i="7"/>
  <c r="I14" i="6" s="1"/>
  <c r="I16" i="7"/>
  <c r="I18" i="6" s="1"/>
  <c r="I13" i="7"/>
  <c r="I15" i="6" s="1"/>
  <c r="I11" i="7"/>
  <c r="I13" i="6" s="1"/>
  <c r="I10" i="7"/>
  <c r="I12" i="6" s="1"/>
  <c r="H51" i="8"/>
  <c r="H48"/>
  <c r="H49"/>
  <c r="H54"/>
  <c r="I54" s="1"/>
  <c r="H53"/>
  <c r="H50"/>
  <c r="G23" i="7"/>
  <c r="M10" i="20"/>
  <c r="M31" i="6" s="1"/>
  <c r="M12" i="20"/>
  <c r="M33" i="6" s="1"/>
  <c r="M14" i="20"/>
  <c r="M35" i="6" s="1"/>
  <c r="M16" i="20"/>
  <c r="M37" i="6" s="1"/>
  <c r="M9" i="20"/>
  <c r="M11"/>
  <c r="M32" i="6" s="1"/>
  <c r="M13" i="20"/>
  <c r="M34" i="6" s="1"/>
  <c r="M15" i="20"/>
  <c r="M36" i="6" s="1"/>
  <c r="K23" i="20"/>
  <c r="K14" i="12"/>
  <c r="L33" i="8"/>
  <c r="L34"/>
  <c r="L35"/>
  <c r="L31"/>
  <c r="L36"/>
  <c r="L32"/>
  <c r="L30"/>
  <c r="G41" i="7"/>
  <c r="D18" i="8"/>
  <c r="G15" i="12"/>
  <c r="H46" s="1"/>
  <c r="J10" i="7"/>
  <c r="J12" i="6" s="1"/>
  <c r="J12" i="7"/>
  <c r="J14" i="6" s="1"/>
  <c r="J14" i="7"/>
  <c r="J16" i="6" s="1"/>
  <c r="J16" i="7"/>
  <c r="J18" i="6" s="1"/>
  <c r="J13" i="7"/>
  <c r="J15" i="6" s="1"/>
  <c r="J9" i="7"/>
  <c r="J11"/>
  <c r="J13" i="6" s="1"/>
  <c r="J15" i="7"/>
  <c r="J17" i="6" s="1"/>
  <c r="H43" i="12" l="1"/>
  <c r="J33" i="25"/>
  <c r="J34" s="1"/>
  <c r="J39" s="1"/>
  <c r="N42"/>
  <c r="Q40" i="8"/>
  <c r="Q60" i="6"/>
  <c r="Q20" i="8" s="1"/>
  <c r="Q38"/>
  <c r="Q58" i="6"/>
  <c r="Q57"/>
  <c r="Q17" i="8" s="1"/>
  <c r="Q39"/>
  <c r="Q37"/>
  <c r="Q59"/>
  <c r="Q58"/>
  <c r="Q57"/>
  <c r="H61"/>
  <c r="Q56"/>
  <c r="H42"/>
  <c r="I29"/>
  <c r="E18"/>
  <c r="S8" i="7"/>
  <c r="R17"/>
  <c r="R19" i="6" s="1"/>
  <c r="R57" s="1"/>
  <c r="R17" i="8" s="1"/>
  <c r="R18" i="7"/>
  <c r="R20" i="6" s="1"/>
  <c r="R20" i="7"/>
  <c r="R22" i="6" s="1"/>
  <c r="R19" i="7"/>
  <c r="R21" i="6" s="1"/>
  <c r="J11"/>
  <c r="J22" i="7"/>
  <c r="L33" i="25" s="1"/>
  <c r="I11" i="6"/>
  <c r="I22" i="7"/>
  <c r="S8" i="20"/>
  <c r="R17"/>
  <c r="R38" i="6" s="1"/>
  <c r="R18" i="20"/>
  <c r="R39" i="6" s="1"/>
  <c r="R20" i="20"/>
  <c r="R41" i="6" s="1"/>
  <c r="R19" i="20"/>
  <c r="R40" i="6" s="1"/>
  <c r="M30"/>
  <c r="M43" s="1"/>
  <c r="M22" i="20"/>
  <c r="I55" i="8"/>
  <c r="J55" s="1"/>
  <c r="I52"/>
  <c r="J52" s="1"/>
  <c r="I48"/>
  <c r="I50"/>
  <c r="J50" s="1"/>
  <c r="I49"/>
  <c r="J49" s="1"/>
  <c r="I53"/>
  <c r="J53" s="1"/>
  <c r="I51"/>
  <c r="J51" s="1"/>
  <c r="H23" i="7"/>
  <c r="N9" i="20"/>
  <c r="N11"/>
  <c r="N32" i="6" s="1"/>
  <c r="N13" i="20"/>
  <c r="N34" i="6" s="1"/>
  <c r="N15" i="20"/>
  <c r="N36" i="6" s="1"/>
  <c r="N10" i="20"/>
  <c r="N31" i="6" s="1"/>
  <c r="N12" i="20"/>
  <c r="N33" i="6" s="1"/>
  <c r="N14" i="20"/>
  <c r="N35" i="6" s="1"/>
  <c r="N16" i="20"/>
  <c r="N37" i="6" s="1"/>
  <c r="J54" i="8"/>
  <c r="L23" i="20"/>
  <c r="L14" i="12"/>
  <c r="M32" i="8"/>
  <c r="M31"/>
  <c r="M34"/>
  <c r="M33"/>
  <c r="M30"/>
  <c r="M36"/>
  <c r="M35"/>
  <c r="H41" i="7"/>
  <c r="F18" i="8"/>
  <c r="H15" i="12"/>
  <c r="I46" s="1"/>
  <c r="K11" i="7"/>
  <c r="K13" i="6" s="1"/>
  <c r="K13" i="7"/>
  <c r="K15" i="6" s="1"/>
  <c r="K15" i="7"/>
  <c r="K17" i="6" s="1"/>
  <c r="K9" i="7"/>
  <c r="K12"/>
  <c r="K14" i="6" s="1"/>
  <c r="K16" i="7"/>
  <c r="K18" i="6" s="1"/>
  <c r="K10" i="7"/>
  <c r="K12" i="6" s="1"/>
  <c r="K14" i="7"/>
  <c r="K16" i="6" s="1"/>
  <c r="I43" i="12" l="1"/>
  <c r="K33" i="25"/>
  <c r="K34" s="1"/>
  <c r="K39" s="1"/>
  <c r="O42"/>
  <c r="R59" i="6"/>
  <c r="R19" i="8" s="1"/>
  <c r="R58" i="6"/>
  <c r="R39" i="8"/>
  <c r="R38"/>
  <c r="R60" i="6"/>
  <c r="R20" i="8" s="1"/>
  <c r="R40"/>
  <c r="R37"/>
  <c r="R59"/>
  <c r="R57"/>
  <c r="R58"/>
  <c r="J48"/>
  <c r="J61" s="1"/>
  <c r="I61"/>
  <c r="R56"/>
  <c r="I42"/>
  <c r="J29"/>
  <c r="T8" i="7"/>
  <c r="S20"/>
  <c r="S22" i="6" s="1"/>
  <c r="S60" s="1"/>
  <c r="S20" i="8" s="1"/>
  <c r="S18" i="7"/>
  <c r="S20" i="6" s="1"/>
  <c r="S19" i="7"/>
  <c r="S21" i="6" s="1"/>
  <c r="S17" i="7"/>
  <c r="S19" i="6" s="1"/>
  <c r="K11"/>
  <c r="K22" i="7"/>
  <c r="M33" i="25" s="1"/>
  <c r="N30" i="6"/>
  <c r="N43" s="1"/>
  <c r="N22" i="20"/>
  <c r="T8"/>
  <c r="S20"/>
  <c r="S41" i="6" s="1"/>
  <c r="S18" i="20"/>
  <c r="S39" i="6" s="1"/>
  <c r="S17" i="20"/>
  <c r="S38" i="6" s="1"/>
  <c r="S19" i="20"/>
  <c r="S40" i="6" s="1"/>
  <c r="I23" i="7"/>
  <c r="J23" s="1"/>
  <c r="O10" i="20"/>
  <c r="O31" i="6" s="1"/>
  <c r="O12" i="20"/>
  <c r="O33" i="6" s="1"/>
  <c r="O14" i="20"/>
  <c r="O35" i="6" s="1"/>
  <c r="O16" i="20"/>
  <c r="O37" i="6" s="1"/>
  <c r="O9" i="20"/>
  <c r="O11"/>
  <c r="O32" i="6" s="1"/>
  <c r="O13" i="20"/>
  <c r="O34" i="6" s="1"/>
  <c r="O15" i="20"/>
  <c r="O36" i="6" s="1"/>
  <c r="J43" i="12"/>
  <c r="K52" i="8"/>
  <c r="K54"/>
  <c r="K55"/>
  <c r="K53"/>
  <c r="K50"/>
  <c r="K49"/>
  <c r="K51"/>
  <c r="M23" i="20"/>
  <c r="M14" i="12"/>
  <c r="N35" i="8"/>
  <c r="N30"/>
  <c r="N34"/>
  <c r="N32"/>
  <c r="N36"/>
  <c r="N33"/>
  <c r="N31"/>
  <c r="I41" i="7"/>
  <c r="I15" i="12"/>
  <c r="J46" s="1"/>
  <c r="L10" i="7"/>
  <c r="L12" i="6" s="1"/>
  <c r="L12" i="7"/>
  <c r="L14" i="6" s="1"/>
  <c r="L14" i="7"/>
  <c r="L16" i="6" s="1"/>
  <c r="L16" i="7"/>
  <c r="L18" i="6" s="1"/>
  <c r="L11" i="7"/>
  <c r="L13" i="6" s="1"/>
  <c r="L15" i="7"/>
  <c r="L17" i="6" s="1"/>
  <c r="L13" i="7"/>
  <c r="L15" i="6" s="1"/>
  <c r="L9" i="7"/>
  <c r="L34" i="25" l="1"/>
  <c r="L39" s="1"/>
  <c r="P42"/>
  <c r="S58" i="6"/>
  <c r="S40" i="8"/>
  <c r="S39"/>
  <c r="S59" i="6"/>
  <c r="S19" i="8" s="1"/>
  <c r="S38"/>
  <c r="S57"/>
  <c r="S57" i="6"/>
  <c r="S17" i="8" s="1"/>
  <c r="S37"/>
  <c r="K48"/>
  <c r="K61" s="1"/>
  <c r="S56"/>
  <c r="S59"/>
  <c r="S58"/>
  <c r="J42"/>
  <c r="K29"/>
  <c r="U8" i="7"/>
  <c r="T19"/>
  <c r="T21" i="6" s="1"/>
  <c r="T20" i="7"/>
  <c r="T22" i="6" s="1"/>
  <c r="T18" i="7"/>
  <c r="T20" i="6" s="1"/>
  <c r="T17" i="7"/>
  <c r="T19" i="6" s="1"/>
  <c r="L11"/>
  <c r="L22" i="7"/>
  <c r="N33" i="25" s="1"/>
  <c r="U8" i="20"/>
  <c r="T19"/>
  <c r="T40" i="6" s="1"/>
  <c r="T18" i="20"/>
  <c r="T39" i="6" s="1"/>
  <c r="T17" i="20"/>
  <c r="T38" i="6" s="1"/>
  <c r="T20" i="20"/>
  <c r="T41" i="6" s="1"/>
  <c r="O30"/>
  <c r="O43" s="1"/>
  <c r="O22" i="20"/>
  <c r="P9"/>
  <c r="P11"/>
  <c r="P32" i="6" s="1"/>
  <c r="P13" i="20"/>
  <c r="P34" i="6" s="1"/>
  <c r="P15" i="20"/>
  <c r="P36" i="6" s="1"/>
  <c r="P10" i="20"/>
  <c r="P31" i="6" s="1"/>
  <c r="P12" i="20"/>
  <c r="P33" i="6" s="1"/>
  <c r="P14" i="20"/>
  <c r="P35" i="6" s="1"/>
  <c r="P16" i="20"/>
  <c r="P37" i="6" s="1"/>
  <c r="K23" i="7"/>
  <c r="K43" i="12"/>
  <c r="L50" i="8"/>
  <c r="L55"/>
  <c r="L52"/>
  <c r="L51"/>
  <c r="L49"/>
  <c r="L53"/>
  <c r="L54"/>
  <c r="O33"/>
  <c r="O34"/>
  <c r="O35"/>
  <c r="N23" i="20"/>
  <c r="N14" i="12"/>
  <c r="O31" i="8"/>
  <c r="O36"/>
  <c r="O32"/>
  <c r="O30"/>
  <c r="J41" i="7"/>
  <c r="M9"/>
  <c r="M10"/>
  <c r="M12" i="6" s="1"/>
  <c r="M12" i="7"/>
  <c r="M14" i="6" s="1"/>
  <c r="M14" i="7"/>
  <c r="M16" i="6" s="1"/>
  <c r="M11" i="7"/>
  <c r="M13" i="6" s="1"/>
  <c r="M15" i="7"/>
  <c r="M17" i="6" s="1"/>
  <c r="M13" i="7"/>
  <c r="M15" i="6" s="1"/>
  <c r="M16" i="7"/>
  <c r="M18" i="6" s="1"/>
  <c r="J15" i="12"/>
  <c r="K46" s="1"/>
  <c r="M34" i="25" l="1"/>
  <c r="M39" s="1"/>
  <c r="Q42"/>
  <c r="T60" i="6"/>
  <c r="T20" i="8" s="1"/>
  <c r="T59" i="6"/>
  <c r="T19" i="8" s="1"/>
  <c r="T38"/>
  <c r="T58" i="6"/>
  <c r="T40" i="8"/>
  <c r="T39"/>
  <c r="T56"/>
  <c r="T37"/>
  <c r="T57" i="6"/>
  <c r="T17" i="8" s="1"/>
  <c r="L48"/>
  <c r="M48" s="1"/>
  <c r="T58"/>
  <c r="T59"/>
  <c r="T57"/>
  <c r="K42"/>
  <c r="L29"/>
  <c r="V8" i="7"/>
  <c r="U18"/>
  <c r="U20" i="6" s="1"/>
  <c r="U19" i="7"/>
  <c r="U21" i="6" s="1"/>
  <c r="U17" i="7"/>
  <c r="U19" i="6" s="1"/>
  <c r="U20" i="7"/>
  <c r="U22" i="6" s="1"/>
  <c r="M11"/>
  <c r="M22" i="7"/>
  <c r="O33" i="25" s="1"/>
  <c r="P30" i="6"/>
  <c r="P43" s="1"/>
  <c r="P22" i="20"/>
  <c r="V8"/>
  <c r="U18"/>
  <c r="U39" i="6" s="1"/>
  <c r="U17" i="20"/>
  <c r="U38" i="6" s="1"/>
  <c r="U20" i="20"/>
  <c r="U41" i="6" s="1"/>
  <c r="U19" i="20"/>
  <c r="U40" i="6" s="1"/>
  <c r="K41" i="7"/>
  <c r="Q10" i="20"/>
  <c r="Q31" i="6" s="1"/>
  <c r="Q12" i="20"/>
  <c r="Q33" i="6" s="1"/>
  <c r="Q14" i="20"/>
  <c r="Q35" i="6" s="1"/>
  <c r="Q16" i="20"/>
  <c r="Q37" i="6" s="1"/>
  <c r="Q9" i="20"/>
  <c r="Q11"/>
  <c r="Q32" i="6" s="1"/>
  <c r="Q13" i="20"/>
  <c r="Q34" i="6" s="1"/>
  <c r="Q15" i="20"/>
  <c r="Q36" i="6" s="1"/>
  <c r="M53" i="8"/>
  <c r="M51"/>
  <c r="M55"/>
  <c r="L23" i="7"/>
  <c r="L43" i="12"/>
  <c r="P30" i="8"/>
  <c r="M54"/>
  <c r="M49"/>
  <c r="M52"/>
  <c r="M50"/>
  <c r="O23" i="20"/>
  <c r="O14" i="12"/>
  <c r="P32" i="8"/>
  <c r="P31"/>
  <c r="P34"/>
  <c r="P33"/>
  <c r="P36"/>
  <c r="P35"/>
  <c r="N11" i="7"/>
  <c r="N13" i="6" s="1"/>
  <c r="N13" i="7"/>
  <c r="N15" i="6" s="1"/>
  <c r="N15" i="7"/>
  <c r="N17" i="6" s="1"/>
  <c r="N9" i="7"/>
  <c r="N12"/>
  <c r="N14" i="6" s="1"/>
  <c r="N16" i="7"/>
  <c r="N18" i="6" s="1"/>
  <c r="N10" i="7"/>
  <c r="N12" i="6" s="1"/>
  <c r="N14" i="7"/>
  <c r="N16" i="6" s="1"/>
  <c r="G18" i="8"/>
  <c r="K15" i="12"/>
  <c r="L46" s="1"/>
  <c r="N34" i="25" l="1"/>
  <c r="N39" s="1"/>
  <c r="L61" i="8"/>
  <c r="U58" i="6"/>
  <c r="U59"/>
  <c r="U19" i="8" s="1"/>
  <c r="U38"/>
  <c r="U39"/>
  <c r="U60" i="6"/>
  <c r="U20" i="8" s="1"/>
  <c r="U40"/>
  <c r="U57" i="6"/>
  <c r="U17" i="8" s="1"/>
  <c r="U37"/>
  <c r="U58"/>
  <c r="M61"/>
  <c r="U59"/>
  <c r="U56"/>
  <c r="U57"/>
  <c r="L42"/>
  <c r="M29"/>
  <c r="N11" i="6"/>
  <c r="N22" i="7"/>
  <c r="P33" i="25" s="1"/>
  <c r="W8" i="7"/>
  <c r="V17"/>
  <c r="V19" i="6" s="1"/>
  <c r="V19" i="7"/>
  <c r="V21" i="6" s="1"/>
  <c r="V20" i="7"/>
  <c r="V22" i="6" s="1"/>
  <c r="V18" i="7"/>
  <c r="V20" i="6" s="1"/>
  <c r="W8" i="20"/>
  <c r="V17"/>
  <c r="V38" i="6" s="1"/>
  <c r="V20" i="20"/>
  <c r="V41" i="6" s="1"/>
  <c r="V19" i="20"/>
  <c r="V40" i="6" s="1"/>
  <c r="V18" i="20"/>
  <c r="V39" i="6" s="1"/>
  <c r="Q30"/>
  <c r="Q43" s="1"/>
  <c r="Q22" i="20"/>
  <c r="D11" i="1"/>
  <c r="D9"/>
  <c r="L41" i="7"/>
  <c r="R9" i="20"/>
  <c r="R11"/>
  <c r="R32" i="6" s="1"/>
  <c r="R13" i="20"/>
  <c r="R34" i="6" s="1"/>
  <c r="R15" i="20"/>
  <c r="R36" i="6" s="1"/>
  <c r="R10" i="20"/>
  <c r="R31" i="6" s="1"/>
  <c r="R12" i="20"/>
  <c r="R33" i="6" s="1"/>
  <c r="R14" i="20"/>
  <c r="R35" i="6" s="1"/>
  <c r="R16" i="20"/>
  <c r="R37" i="6" s="1"/>
  <c r="N50" i="8"/>
  <c r="N49"/>
  <c r="N55"/>
  <c r="N53"/>
  <c r="M23" i="7"/>
  <c r="M43" i="12"/>
  <c r="N52" i="8"/>
  <c r="N54"/>
  <c r="N48"/>
  <c r="N51"/>
  <c r="D14" i="1"/>
  <c r="Q35" i="8"/>
  <c r="Q30"/>
  <c r="Q34"/>
  <c r="Q32"/>
  <c r="P23" i="20"/>
  <c r="P14" i="12"/>
  <c r="Q36" i="8"/>
  <c r="Q33"/>
  <c r="Q31"/>
  <c r="L15" i="12"/>
  <c r="M46" s="1"/>
  <c r="H18" i="8"/>
  <c r="O10" i="7"/>
  <c r="O12" i="6" s="1"/>
  <c r="O12" i="7"/>
  <c r="O14" i="6" s="1"/>
  <c r="O14" i="7"/>
  <c r="O16" i="6" s="1"/>
  <c r="O16" i="7"/>
  <c r="O18" i="6" s="1"/>
  <c r="O11" i="7"/>
  <c r="O13" i="6" s="1"/>
  <c r="O15" i="7"/>
  <c r="O17" i="6" s="1"/>
  <c r="O9" i="7"/>
  <c r="O13"/>
  <c r="O15" i="6" s="1"/>
  <c r="O34" i="25" l="1"/>
  <c r="O39" s="1"/>
  <c r="V58" i="6"/>
  <c r="V60"/>
  <c r="V20" i="8" s="1"/>
  <c r="V38"/>
  <c r="V40"/>
  <c r="V59" i="6"/>
  <c r="V19" i="8" s="1"/>
  <c r="V39"/>
  <c r="V57"/>
  <c r="V57" i="6"/>
  <c r="V17" i="8" s="1"/>
  <c r="V37"/>
  <c r="V56"/>
  <c r="N61"/>
  <c r="V59"/>
  <c r="V58"/>
  <c r="M42"/>
  <c r="N29"/>
  <c r="X8" i="7"/>
  <c r="W20"/>
  <c r="W22" i="6" s="1"/>
  <c r="W17" i="7"/>
  <c r="W19" i="6" s="1"/>
  <c r="W19" i="7"/>
  <c r="W21" i="6" s="1"/>
  <c r="W18" i="7"/>
  <c r="W20" i="6" s="1"/>
  <c r="O11"/>
  <c r="O22" i="7"/>
  <c r="Q33" i="25" s="1"/>
  <c r="R30" i="6"/>
  <c r="R43" s="1"/>
  <c r="R22" i="20"/>
  <c r="X8"/>
  <c r="W20"/>
  <c r="W41" i="6" s="1"/>
  <c r="W19" i="20"/>
  <c r="W40" i="6" s="1"/>
  <c r="W17" i="20"/>
  <c r="W38" i="6" s="1"/>
  <c r="W18" i="20"/>
  <c r="W39" i="6" s="1"/>
  <c r="U9" i="1"/>
  <c r="M9"/>
  <c r="S9"/>
  <c r="T9"/>
  <c r="O9"/>
  <c r="J9"/>
  <c r="P9"/>
  <c r="K9"/>
  <c r="N9"/>
  <c r="Q9"/>
  <c r="R9"/>
  <c r="L9"/>
  <c r="M41" i="7"/>
  <c r="S10" i="20"/>
  <c r="S31" i="6" s="1"/>
  <c r="S12" i="20"/>
  <c r="S33" i="6" s="1"/>
  <c r="S14" i="20"/>
  <c r="S35" i="6" s="1"/>
  <c r="S16" i="20"/>
  <c r="S37" i="6" s="1"/>
  <c r="S9" i="20"/>
  <c r="S11"/>
  <c r="S32" i="6" s="1"/>
  <c r="S13" i="20"/>
  <c r="S34" i="6" s="1"/>
  <c r="S15" i="20"/>
  <c r="S36" i="6" s="1"/>
  <c r="O48" i="8"/>
  <c r="O52"/>
  <c r="O55"/>
  <c r="O50"/>
  <c r="N23" i="7"/>
  <c r="N43" i="12"/>
  <c r="O51" i="8"/>
  <c r="O54"/>
  <c r="O53"/>
  <c r="O49"/>
  <c r="Q23" i="20"/>
  <c r="Q14" i="12"/>
  <c r="R33" i="8"/>
  <c r="R34"/>
  <c r="R35"/>
  <c r="R31"/>
  <c r="R36"/>
  <c r="R32"/>
  <c r="R30"/>
  <c r="P9" i="7"/>
  <c r="P10"/>
  <c r="P12" i="6" s="1"/>
  <c r="P11" i="7"/>
  <c r="P13" i="6" s="1"/>
  <c r="P12" i="7"/>
  <c r="P14" i="6" s="1"/>
  <c r="P13" i="7"/>
  <c r="P15" i="6" s="1"/>
  <c r="P14" i="7"/>
  <c r="P16" i="6" s="1"/>
  <c r="P15" i="7"/>
  <c r="P17" i="6" s="1"/>
  <c r="P16" i="7"/>
  <c r="P18" i="6" s="1"/>
  <c r="M15" i="12"/>
  <c r="N46" s="1"/>
  <c r="P34" i="25" l="1"/>
  <c r="P39" s="1"/>
  <c r="W38" i="8"/>
  <c r="W39"/>
  <c r="W59" i="6"/>
  <c r="W19" i="8" s="1"/>
  <c r="W40"/>
  <c r="W58" i="6"/>
  <c r="W60"/>
  <c r="W20" i="8" s="1"/>
  <c r="W57" i="6"/>
  <c r="W17" i="8" s="1"/>
  <c r="W37"/>
  <c r="W56"/>
  <c r="W59"/>
  <c r="O61"/>
  <c r="W57"/>
  <c r="W58"/>
  <c r="N42"/>
  <c r="O29"/>
  <c r="Y8" i="7"/>
  <c r="X19"/>
  <c r="X21" i="6" s="1"/>
  <c r="X17" i="7"/>
  <c r="X19" i="6" s="1"/>
  <c r="X18" i="7"/>
  <c r="X20" i="6" s="1"/>
  <c r="X20" i="7"/>
  <c r="X22" i="6" s="1"/>
  <c r="P11"/>
  <c r="P22" i="7"/>
  <c r="Y8" i="20"/>
  <c r="X19"/>
  <c r="X40" i="6" s="1"/>
  <c r="X20" i="20"/>
  <c r="X41" i="6" s="1"/>
  <c r="X18" i="20"/>
  <c r="X39" i="6" s="1"/>
  <c r="X17" i="20"/>
  <c r="X38" i="6" s="1"/>
  <c r="S30"/>
  <c r="S43" s="1"/>
  <c r="S22" i="20"/>
  <c r="N41" i="7"/>
  <c r="T9" i="20"/>
  <c r="T11"/>
  <c r="T32" i="6" s="1"/>
  <c r="T13" i="20"/>
  <c r="T34" i="6" s="1"/>
  <c r="T15" i="20"/>
  <c r="T36" i="6" s="1"/>
  <c r="T10" i="20"/>
  <c r="T31" i="6" s="1"/>
  <c r="T12" i="20"/>
  <c r="T33" i="6" s="1"/>
  <c r="T14" i="20"/>
  <c r="T35" i="6" s="1"/>
  <c r="T16" i="20"/>
  <c r="T37" i="6" s="1"/>
  <c r="P53" i="8"/>
  <c r="P51"/>
  <c r="P55"/>
  <c r="P48"/>
  <c r="O23" i="7"/>
  <c r="O43" i="12"/>
  <c r="P49" i="8"/>
  <c r="P54"/>
  <c r="P50"/>
  <c r="P52"/>
  <c r="R23" i="20"/>
  <c r="R14" i="12"/>
  <c r="S32" i="8"/>
  <c r="S31"/>
  <c r="S34"/>
  <c r="S33"/>
  <c r="S30"/>
  <c r="S36"/>
  <c r="S35"/>
  <c r="Q9" i="7"/>
  <c r="Q10"/>
  <c r="Q12" i="6" s="1"/>
  <c r="Q11" i="7"/>
  <c r="Q13" i="6" s="1"/>
  <c r="Q12" i="7"/>
  <c r="Q14" i="6" s="1"/>
  <c r="Q13" i="7"/>
  <c r="Q15" i="6" s="1"/>
  <c r="Q14" i="7"/>
  <c r="Q16" i="6" s="1"/>
  <c r="Q15" i="7"/>
  <c r="Q17" i="6" s="1"/>
  <c r="Q16" i="7"/>
  <c r="Q18" i="6" s="1"/>
  <c r="I18" i="8"/>
  <c r="N15" i="12"/>
  <c r="O46" s="1"/>
  <c r="Q34" i="25" l="1"/>
  <c r="Q39" s="1"/>
  <c r="X60" i="6"/>
  <c r="X20" i="8" s="1"/>
  <c r="X38"/>
  <c r="X59" i="6"/>
  <c r="X19" i="8" s="1"/>
  <c r="X57" i="6"/>
  <c r="X17" i="8" s="1"/>
  <c r="X40"/>
  <c r="X39"/>
  <c r="X58" i="6"/>
  <c r="X37" i="8"/>
  <c r="X56"/>
  <c r="X58"/>
  <c r="P61"/>
  <c r="X59"/>
  <c r="X57"/>
  <c r="O42"/>
  <c r="D17" i="14" s="1"/>
  <c r="P29" i="8"/>
  <c r="Z8" i="7"/>
  <c r="Y18"/>
  <c r="Y20" i="6" s="1"/>
  <c r="Y58" s="1"/>
  <c r="Y20" i="7"/>
  <c r="Y22" i="6" s="1"/>
  <c r="Y17" i="7"/>
  <c r="Y19" i="6" s="1"/>
  <c r="Y19" i="7"/>
  <c r="Y21" i="6" s="1"/>
  <c r="Q11"/>
  <c r="Q22" i="7"/>
  <c r="T30" i="6"/>
  <c r="T43" s="1"/>
  <c r="T22" i="20"/>
  <c r="Z8"/>
  <c r="Y18"/>
  <c r="Y39" i="6" s="1"/>
  <c r="Y19" i="20"/>
  <c r="Y40" i="6" s="1"/>
  <c r="Y17" i="20"/>
  <c r="Y38" i="6" s="1"/>
  <c r="Y20" i="20"/>
  <c r="Y41" i="6" s="1"/>
  <c r="O41" i="7"/>
  <c r="D10" i="10" s="1"/>
  <c r="U10" i="20"/>
  <c r="U31" i="6" s="1"/>
  <c r="U12" i="20"/>
  <c r="U33" i="6" s="1"/>
  <c r="U14" i="20"/>
  <c r="U35" i="6" s="1"/>
  <c r="U16" i="20"/>
  <c r="U37" i="6" s="1"/>
  <c r="U9" i="20"/>
  <c r="U11"/>
  <c r="U32" i="6" s="1"/>
  <c r="U13" i="20"/>
  <c r="U34" i="6" s="1"/>
  <c r="U15" i="20"/>
  <c r="U36" i="6" s="1"/>
  <c r="P23" i="7"/>
  <c r="P43" i="12"/>
  <c r="Q50" i="8"/>
  <c r="Q49"/>
  <c r="Q55"/>
  <c r="Q53"/>
  <c r="Q52"/>
  <c r="Q54"/>
  <c r="Q48"/>
  <c r="Q51"/>
  <c r="S23" i="20"/>
  <c r="S14" i="12"/>
  <c r="T35" i="8"/>
  <c r="T30"/>
  <c r="T34"/>
  <c r="T32"/>
  <c r="T36"/>
  <c r="T33"/>
  <c r="T31"/>
  <c r="R9" i="7"/>
  <c r="R10"/>
  <c r="R12" i="6" s="1"/>
  <c r="R11" i="7"/>
  <c r="R13" i="6" s="1"/>
  <c r="R12" i="7"/>
  <c r="R14" i="6" s="1"/>
  <c r="R13" i="7"/>
  <c r="R15" i="6" s="1"/>
  <c r="R14" i="7"/>
  <c r="R16" i="6" s="1"/>
  <c r="R15" i="7"/>
  <c r="R17" i="6" s="1"/>
  <c r="R16" i="7"/>
  <c r="R18" i="6" s="1"/>
  <c r="P41" i="7"/>
  <c r="Y59" i="6" l="1"/>
  <c r="Y19" i="8" s="1"/>
  <c r="Y38"/>
  <c r="Y39"/>
  <c r="Y60" i="6"/>
  <c r="Y20" i="8" s="1"/>
  <c r="Y57" i="6"/>
  <c r="Y17" i="8" s="1"/>
  <c r="Y37"/>
  <c r="Y40"/>
  <c r="Y58"/>
  <c r="Y57"/>
  <c r="Q61"/>
  <c r="Y59"/>
  <c r="Y56"/>
  <c r="P42"/>
  <c r="Q29"/>
  <c r="AA8" i="7"/>
  <c r="Z17"/>
  <c r="Z19" i="6" s="1"/>
  <c r="Z18" i="7"/>
  <c r="Z20" i="6" s="1"/>
  <c r="Z20" i="7"/>
  <c r="Z22" i="6" s="1"/>
  <c r="Z19" i="7"/>
  <c r="Z21" i="6" s="1"/>
  <c r="R11"/>
  <c r="R22" i="7"/>
  <c r="AA8" i="20"/>
  <c r="Z17"/>
  <c r="Z38" i="6" s="1"/>
  <c r="Z18" i="20"/>
  <c r="Z39" i="6" s="1"/>
  <c r="Z20" i="20"/>
  <c r="Z41" i="6" s="1"/>
  <c r="Z19" i="20"/>
  <c r="Z40" i="6" s="1"/>
  <c r="U30"/>
  <c r="U43" s="1"/>
  <c r="U22" i="20"/>
  <c r="V9"/>
  <c r="V11"/>
  <c r="V32" i="6" s="1"/>
  <c r="V13" i="20"/>
  <c r="V34" i="6" s="1"/>
  <c r="V15" i="20"/>
  <c r="V36" i="6" s="1"/>
  <c r="V10" i="20"/>
  <c r="V31" i="6" s="1"/>
  <c r="V12" i="20"/>
  <c r="V33" i="6" s="1"/>
  <c r="V14" i="20"/>
  <c r="V35" i="6" s="1"/>
  <c r="V16" i="20"/>
  <c r="V37" i="6" s="1"/>
  <c r="Q23" i="7"/>
  <c r="Q43" i="12"/>
  <c r="R48" i="8"/>
  <c r="R52"/>
  <c r="R55"/>
  <c r="R50"/>
  <c r="R51"/>
  <c r="R54"/>
  <c r="R53"/>
  <c r="R49"/>
  <c r="U33"/>
  <c r="U34"/>
  <c r="U35"/>
  <c r="T23" i="20"/>
  <c r="T14" i="12"/>
  <c r="U31" i="8"/>
  <c r="U36"/>
  <c r="U32"/>
  <c r="U30"/>
  <c r="S9" i="7"/>
  <c r="S10"/>
  <c r="S12" i="6" s="1"/>
  <c r="S11" i="7"/>
  <c r="S13" i="6" s="1"/>
  <c r="S12" i="7"/>
  <c r="S14" i="6" s="1"/>
  <c r="S13" i="7"/>
  <c r="S15" i="6" s="1"/>
  <c r="S14" i="7"/>
  <c r="S16" i="6" s="1"/>
  <c r="S15" i="7"/>
  <c r="S17" i="6" s="1"/>
  <c r="S16" i="7"/>
  <c r="S18" i="6" s="1"/>
  <c r="P15" i="12"/>
  <c r="Q46" s="1"/>
  <c r="Q41" i="7"/>
  <c r="O15" i="12"/>
  <c r="P46" s="1"/>
  <c r="D32" i="14"/>
  <c r="Z38" i="8" l="1"/>
  <c r="Z58" i="6"/>
  <c r="Z39" i="8"/>
  <c r="Z60" i="6"/>
  <c r="Z20" i="8" s="1"/>
  <c r="Z59" i="6"/>
  <c r="Z19" i="8" s="1"/>
  <c r="Z40"/>
  <c r="Z37"/>
  <c r="Z57" i="6"/>
  <c r="Z17" i="8" s="1"/>
  <c r="Z57"/>
  <c r="Z56"/>
  <c r="Z58"/>
  <c r="R61"/>
  <c r="Z59"/>
  <c r="Q42"/>
  <c r="R29"/>
  <c r="S11" i="6"/>
  <c r="S22" i="7"/>
  <c r="AB8"/>
  <c r="AA20"/>
  <c r="AA22" i="6" s="1"/>
  <c r="AA18" i="7"/>
  <c r="AA20" i="6" s="1"/>
  <c r="AA19" i="7"/>
  <c r="AA21" i="6" s="1"/>
  <c r="AA17" i="7"/>
  <c r="AA19" i="6" s="1"/>
  <c r="AB8" i="20"/>
  <c r="AA20"/>
  <c r="AA41" i="6" s="1"/>
  <c r="AA18" i="20"/>
  <c r="AA39" i="6" s="1"/>
  <c r="AA17" i="20"/>
  <c r="AA38" i="6" s="1"/>
  <c r="AA19" i="20"/>
  <c r="AA40" i="6" s="1"/>
  <c r="V30"/>
  <c r="V43" s="1"/>
  <c r="V22" i="20"/>
  <c r="W10"/>
  <c r="W31" i="6" s="1"/>
  <c r="W12" i="20"/>
  <c r="W33" i="6" s="1"/>
  <c r="W14" i="20"/>
  <c r="W35" i="6" s="1"/>
  <c r="W16" i="20"/>
  <c r="W37" i="6" s="1"/>
  <c r="W9" i="20"/>
  <c r="W11"/>
  <c r="W32" i="6" s="1"/>
  <c r="W13" i="20"/>
  <c r="W34" i="6" s="1"/>
  <c r="W15" i="20"/>
  <c r="W36" i="6" s="1"/>
  <c r="S53" i="8"/>
  <c r="S51"/>
  <c r="S55"/>
  <c r="S48"/>
  <c r="R23" i="7"/>
  <c r="R43" i="12"/>
  <c r="S49" i="8"/>
  <c r="S54"/>
  <c r="S50"/>
  <c r="S52"/>
  <c r="U23" i="20"/>
  <c r="U14" i="12"/>
  <c r="V32" i="8"/>
  <c r="V31"/>
  <c r="V34"/>
  <c r="V33"/>
  <c r="V30"/>
  <c r="V36"/>
  <c r="V35"/>
  <c r="T9" i="7"/>
  <c r="T10"/>
  <c r="T12" i="6" s="1"/>
  <c r="T11" i="7"/>
  <c r="T13" i="6" s="1"/>
  <c r="T12" i="7"/>
  <c r="T14" i="6" s="1"/>
  <c r="T13" i="7"/>
  <c r="T15" i="6" s="1"/>
  <c r="T14" i="7"/>
  <c r="T16" i="6" s="1"/>
  <c r="T15" i="7"/>
  <c r="T17" i="6" s="1"/>
  <c r="T16" i="7"/>
  <c r="T18" i="6" s="1"/>
  <c r="Q17" i="1"/>
  <c r="R41" i="7"/>
  <c r="T14" i="1"/>
  <c r="Q15" i="12"/>
  <c r="R46" s="1"/>
  <c r="N11" i="1"/>
  <c r="K11"/>
  <c r="S11"/>
  <c r="P11"/>
  <c r="M11"/>
  <c r="U11"/>
  <c r="J11"/>
  <c r="R11"/>
  <c r="O11"/>
  <c r="L11"/>
  <c r="T11"/>
  <c r="Q11"/>
  <c r="L17"/>
  <c r="D11" i="18"/>
  <c r="L18" i="1"/>
  <c r="T18"/>
  <c r="Q18"/>
  <c r="J18"/>
  <c r="R18"/>
  <c r="O18"/>
  <c r="P18"/>
  <c r="M18"/>
  <c r="U18"/>
  <c r="N18"/>
  <c r="K18"/>
  <c r="S18"/>
  <c r="J18" i="8"/>
  <c r="AA59" i="6" l="1"/>
  <c r="AA19" i="8" s="1"/>
  <c r="AA39"/>
  <c r="AA38"/>
  <c r="AA60" i="6"/>
  <c r="AA20" i="8" s="1"/>
  <c r="AA58" i="6"/>
  <c r="AA40" i="8"/>
  <c r="AA57" i="6"/>
  <c r="AA17" i="8" s="1"/>
  <c r="AA37"/>
  <c r="AA56"/>
  <c r="AA59"/>
  <c r="S61"/>
  <c r="AA57"/>
  <c r="AA58"/>
  <c r="R42"/>
  <c r="S29"/>
  <c r="T11" i="6"/>
  <c r="T22" i="7"/>
  <c r="AC8"/>
  <c r="AB19"/>
  <c r="AB21" i="6" s="1"/>
  <c r="AB20" i="7"/>
  <c r="AB22" i="6" s="1"/>
  <c r="AB18" i="7"/>
  <c r="AB20" i="6" s="1"/>
  <c r="AB17" i="7"/>
  <c r="AB19" i="6" s="1"/>
  <c r="AC8" i="20"/>
  <c r="AB19"/>
  <c r="AB40" i="6" s="1"/>
  <c r="AB18" i="20"/>
  <c r="AB39" i="6" s="1"/>
  <c r="AB17" i="20"/>
  <c r="AB38" i="6" s="1"/>
  <c r="AB20" i="20"/>
  <c r="AB41" i="6" s="1"/>
  <c r="W30"/>
  <c r="W43" s="1"/>
  <c r="W22" i="20"/>
  <c r="X9"/>
  <c r="X11"/>
  <c r="X32" i="6" s="1"/>
  <c r="X13" i="20"/>
  <c r="X34" i="6" s="1"/>
  <c r="X15" i="20"/>
  <c r="X36" i="6" s="1"/>
  <c r="X10" i="20"/>
  <c r="X31" i="6" s="1"/>
  <c r="X12" i="20"/>
  <c r="X33" i="6" s="1"/>
  <c r="X14" i="20"/>
  <c r="X35" i="6" s="1"/>
  <c r="X16" i="20"/>
  <c r="X37" i="6" s="1"/>
  <c r="T50" i="8"/>
  <c r="T49"/>
  <c r="T55"/>
  <c r="T53"/>
  <c r="S23" i="7"/>
  <c r="S43" i="12"/>
  <c r="T52" i="8"/>
  <c r="T54"/>
  <c r="T48"/>
  <c r="T51"/>
  <c r="W35"/>
  <c r="W30"/>
  <c r="W34"/>
  <c r="W32"/>
  <c r="V23" i="20"/>
  <c r="V14" i="12"/>
  <c r="W36" i="8"/>
  <c r="W33"/>
  <c r="W31"/>
  <c r="U17" i="1"/>
  <c r="R17"/>
  <c r="K17"/>
  <c r="P17"/>
  <c r="U9" i="7"/>
  <c r="U10"/>
  <c r="U12" i="6" s="1"/>
  <c r="U11" i="7"/>
  <c r="U13" i="6" s="1"/>
  <c r="U12" i="7"/>
  <c r="U14" i="6" s="1"/>
  <c r="U13" i="7"/>
  <c r="U15" i="6" s="1"/>
  <c r="U14" i="7"/>
  <c r="U16" i="6" s="1"/>
  <c r="U15" i="7"/>
  <c r="U17" i="6" s="1"/>
  <c r="U16" i="7"/>
  <c r="U18" i="6" s="1"/>
  <c r="L14" i="1"/>
  <c r="L29" s="1"/>
  <c r="F24" i="6" s="1"/>
  <c r="D29" i="1"/>
  <c r="D14" i="10" s="1"/>
  <c r="S17" i="1"/>
  <c r="N17"/>
  <c r="M17"/>
  <c r="O17"/>
  <c r="J17"/>
  <c r="T17"/>
  <c r="T29" s="1"/>
  <c r="N24" i="6" s="1"/>
  <c r="U14" i="1"/>
  <c r="R14"/>
  <c r="K14"/>
  <c r="P14"/>
  <c r="P29" s="1"/>
  <c r="J24" i="6" s="1"/>
  <c r="Q14" i="1"/>
  <c r="S14"/>
  <c r="N14"/>
  <c r="M14"/>
  <c r="O14"/>
  <c r="J14"/>
  <c r="R15" i="12"/>
  <c r="S46" s="1"/>
  <c r="S41" i="7"/>
  <c r="K18" i="8"/>
  <c r="AB60" i="6" l="1"/>
  <c r="AB20" i="8" s="1"/>
  <c r="AB40"/>
  <c r="AB38"/>
  <c r="AB58" i="6"/>
  <c r="AB39" i="8"/>
  <c r="AB59" i="6"/>
  <c r="AB19" i="8" s="1"/>
  <c r="AB57" i="6"/>
  <c r="AB17" i="8" s="1"/>
  <c r="AB37"/>
  <c r="AB58"/>
  <c r="AB59"/>
  <c r="T61"/>
  <c r="AB56"/>
  <c r="AB57"/>
  <c r="S42"/>
  <c r="T29"/>
  <c r="U11" i="6"/>
  <c r="U22" i="7"/>
  <c r="AD8"/>
  <c r="AC18"/>
  <c r="AC20" i="6" s="1"/>
  <c r="AC19" i="7"/>
  <c r="AC21" i="6" s="1"/>
  <c r="AC17" i="7"/>
  <c r="AC19" i="6" s="1"/>
  <c r="AC20" i="7"/>
  <c r="AC22" i="6" s="1"/>
  <c r="AD8" i="20"/>
  <c r="AC18"/>
  <c r="AC39" i="6" s="1"/>
  <c r="AC17" i="20"/>
  <c r="AC38" i="6" s="1"/>
  <c r="AC20" i="20"/>
  <c r="AC41" i="6" s="1"/>
  <c r="AC19" i="20"/>
  <c r="AC40" i="6" s="1"/>
  <c r="X30"/>
  <c r="X43" s="1"/>
  <c r="X22" i="20"/>
  <c r="U29" i="1"/>
  <c r="O24" i="6" s="1"/>
  <c r="D18" i="14" s="1"/>
  <c r="J62" i="6"/>
  <c r="J22" i="8" s="1"/>
  <c r="N62" i="6"/>
  <c r="N22" i="8" s="1"/>
  <c r="F62" i="6"/>
  <c r="F22" i="8" s="1"/>
  <c r="Y10" i="20"/>
  <c r="Y31" i="6" s="1"/>
  <c r="Y12" i="20"/>
  <c r="Y33" i="6" s="1"/>
  <c r="Y14" i="20"/>
  <c r="Y35" i="6" s="1"/>
  <c r="Y16" i="20"/>
  <c r="Y37" i="6" s="1"/>
  <c r="Y9" i="20"/>
  <c r="Y11"/>
  <c r="Y32" i="6" s="1"/>
  <c r="Y13" i="20"/>
  <c r="Y34" i="6" s="1"/>
  <c r="Y15" i="20"/>
  <c r="Y36" i="6" s="1"/>
  <c r="T23" i="7"/>
  <c r="T43" i="12"/>
  <c r="U48" i="8"/>
  <c r="U52"/>
  <c r="U55"/>
  <c r="U50"/>
  <c r="U51"/>
  <c r="U54"/>
  <c r="U53"/>
  <c r="U49"/>
  <c r="W23" i="20"/>
  <c r="W14" i="12"/>
  <c r="X33" i="8"/>
  <c r="X34"/>
  <c r="X35"/>
  <c r="X31"/>
  <c r="X36"/>
  <c r="X32"/>
  <c r="X30"/>
  <c r="R29" i="1"/>
  <c r="L24" i="6" s="1"/>
  <c r="F44" i="12"/>
  <c r="J44"/>
  <c r="N44"/>
  <c r="O29" i="1"/>
  <c r="I24" i="6" s="1"/>
  <c r="J29" i="1"/>
  <c r="D24" i="6" s="1"/>
  <c r="S29" i="1"/>
  <c r="M24" i="6" s="1"/>
  <c r="E49"/>
  <c r="E9" i="8" s="1"/>
  <c r="F53" i="6"/>
  <c r="F13" i="8" s="1"/>
  <c r="F49" i="6"/>
  <c r="F9" i="8" s="1"/>
  <c r="K51" i="6"/>
  <c r="K11" i="8" s="1"/>
  <c r="M54" i="6"/>
  <c r="M14" i="8" s="1"/>
  <c r="G55" i="6"/>
  <c r="G15" i="8" s="1"/>
  <c r="D49" i="6"/>
  <c r="D9" i="8" s="1"/>
  <c r="I50" i="6"/>
  <c r="I10" i="8" s="1"/>
  <c r="I55" i="6"/>
  <c r="I15" i="8" s="1"/>
  <c r="J54" i="6"/>
  <c r="J14" i="8" s="1"/>
  <c r="L53" i="6"/>
  <c r="L13" i="8" s="1"/>
  <c r="F55" i="6"/>
  <c r="F15" i="8" s="1"/>
  <c r="F51" i="6"/>
  <c r="F11" i="8" s="1"/>
  <c r="K53" i="6"/>
  <c r="K13" i="8" s="1"/>
  <c r="H54" i="6"/>
  <c r="H14" i="8" s="1"/>
  <c r="D51" i="6"/>
  <c r="D11" i="8" s="1"/>
  <c r="I52" i="6"/>
  <c r="I12" i="8" s="1"/>
  <c r="V9" i="7"/>
  <c r="V10"/>
  <c r="V12" i="6" s="1"/>
  <c r="V11" i="7"/>
  <c r="V13" i="6" s="1"/>
  <c r="V12" i="7"/>
  <c r="V14" i="6" s="1"/>
  <c r="V13" i="7"/>
  <c r="V15" i="6" s="1"/>
  <c r="V14" i="7"/>
  <c r="V16" i="6" s="1"/>
  <c r="V15" i="7"/>
  <c r="V17" i="6" s="1"/>
  <c r="V16" i="7"/>
  <c r="V18" i="6" s="1"/>
  <c r="F56"/>
  <c r="F16" i="8" s="1"/>
  <c r="F50" i="6"/>
  <c r="F10" i="8" s="1"/>
  <c r="F52" i="6"/>
  <c r="F12" i="8" s="1"/>
  <c r="F54" i="6"/>
  <c r="F14" i="8" s="1"/>
  <c r="M56" i="6"/>
  <c r="M16" i="8" s="1"/>
  <c r="D52" i="6"/>
  <c r="D12" i="8" s="1"/>
  <c r="M51" i="6"/>
  <c r="M11" i="8" s="1"/>
  <c r="J50" i="6"/>
  <c r="J10" i="8" s="1"/>
  <c r="L56" i="6"/>
  <c r="L16" i="8" s="1"/>
  <c r="K50" i="6"/>
  <c r="K10" i="8" s="1"/>
  <c r="E54" i="6"/>
  <c r="E14" i="8" s="1"/>
  <c r="E56" i="6"/>
  <c r="E16" i="8" s="1"/>
  <c r="K56" i="6"/>
  <c r="K16" i="8" s="1"/>
  <c r="H52" i="6"/>
  <c r="H12" i="8" s="1"/>
  <c r="I53" i="6"/>
  <c r="I13" i="8" s="1"/>
  <c r="I56" i="6"/>
  <c r="I16" i="8" s="1"/>
  <c r="K52" i="6"/>
  <c r="K12" i="8" s="1"/>
  <c r="E50" i="6"/>
  <c r="E10" i="8" s="1"/>
  <c r="E52" i="6"/>
  <c r="E12" i="8" s="1"/>
  <c r="E51" i="6"/>
  <c r="E11" i="8" s="1"/>
  <c r="J52" i="6"/>
  <c r="J12" i="8" s="1"/>
  <c r="J53" i="6"/>
  <c r="J13" i="8" s="1"/>
  <c r="L54" i="6"/>
  <c r="L14" i="8" s="1"/>
  <c r="K55" i="6"/>
  <c r="K15" i="8" s="1"/>
  <c r="L52" i="6"/>
  <c r="L12" i="8" s="1"/>
  <c r="H49" i="6"/>
  <c r="H9" i="8" s="1"/>
  <c r="H55" i="6"/>
  <c r="H15" i="8" s="1"/>
  <c r="H51" i="6"/>
  <c r="H11" i="8" s="1"/>
  <c r="G49" i="6"/>
  <c r="G9" i="8" s="1"/>
  <c r="G56" i="6"/>
  <c r="G16" i="8" s="1"/>
  <c r="G54" i="6"/>
  <c r="G14" i="8" s="1"/>
  <c r="D54" i="6"/>
  <c r="D14" i="8" s="1"/>
  <c r="D56" i="6"/>
  <c r="D16" i="8" s="1"/>
  <c r="D53" i="6"/>
  <c r="D13" i="8" s="1"/>
  <c r="I49" i="6"/>
  <c r="I9" i="8" s="1"/>
  <c r="I51" i="6"/>
  <c r="I11" i="8" s="1"/>
  <c r="S15" i="12"/>
  <c r="T46" s="1"/>
  <c r="E55" i="6"/>
  <c r="E15" i="8" s="1"/>
  <c r="K29" i="1"/>
  <c r="E24" i="6" s="1"/>
  <c r="J55"/>
  <c r="J15" i="8" s="1"/>
  <c r="Q29" i="1"/>
  <c r="K24" i="6" s="1"/>
  <c r="J56"/>
  <c r="J16" i="8" s="1"/>
  <c r="J51" i="6"/>
  <c r="J11" i="8" s="1"/>
  <c r="L55" i="6"/>
  <c r="L15" i="8" s="1"/>
  <c r="L51" i="6"/>
  <c r="L11" i="8" s="1"/>
  <c r="G50" i="6"/>
  <c r="G10" i="8" s="1"/>
  <c r="I54" i="6"/>
  <c r="I14" i="8" s="1"/>
  <c r="E53" i="6"/>
  <c r="E13" i="8" s="1"/>
  <c r="K54" i="6"/>
  <c r="K14" i="8" s="1"/>
  <c r="H56" i="6"/>
  <c r="H16" i="8" s="1"/>
  <c r="H53" i="6"/>
  <c r="H13" i="8" s="1"/>
  <c r="K49" i="6"/>
  <c r="K9" i="8" s="1"/>
  <c r="G51" i="6"/>
  <c r="G11" i="8" s="1"/>
  <c r="D55" i="6"/>
  <c r="D15" i="8" s="1"/>
  <c r="G52" i="6"/>
  <c r="G12" i="8" s="1"/>
  <c r="M29" i="1"/>
  <c r="G24" i="6" s="1"/>
  <c r="G53"/>
  <c r="G13" i="8" s="1"/>
  <c r="H50" i="6"/>
  <c r="H10" i="8" s="1"/>
  <c r="N29" i="1"/>
  <c r="H24" i="6" s="1"/>
  <c r="M55"/>
  <c r="M15" i="8" s="1"/>
  <c r="T41" i="7"/>
  <c r="AC38" i="8" l="1"/>
  <c r="AC59" i="6"/>
  <c r="AC19" i="8" s="1"/>
  <c r="AC39"/>
  <c r="AC60" i="6"/>
  <c r="AC20" i="8" s="1"/>
  <c r="AC58" i="6"/>
  <c r="AC40" i="8"/>
  <c r="O62" i="6"/>
  <c r="O22" i="8" s="1"/>
  <c r="AC37"/>
  <c r="AC57" i="6"/>
  <c r="AC17" i="8" s="1"/>
  <c r="AC59"/>
  <c r="AC57"/>
  <c r="AC56"/>
  <c r="U61"/>
  <c r="AC58"/>
  <c r="T42"/>
  <c r="U29"/>
  <c r="V11" i="6"/>
  <c r="V22" i="7"/>
  <c r="AE8"/>
  <c r="AD17"/>
  <c r="AD19" i="6" s="1"/>
  <c r="AD19" i="7"/>
  <c r="AD21" i="6" s="1"/>
  <c r="AD20" i="7"/>
  <c r="AD22" i="6" s="1"/>
  <c r="AD18" i="7"/>
  <c r="AD20" i="6" s="1"/>
  <c r="AE8" i="20"/>
  <c r="AD17"/>
  <c r="AD38" i="6" s="1"/>
  <c r="AD20" i="20"/>
  <c r="AD41" i="6" s="1"/>
  <c r="AD19" i="20"/>
  <c r="AD40" i="6" s="1"/>
  <c r="AD18" i="20"/>
  <c r="AD39" i="6" s="1"/>
  <c r="Y30"/>
  <c r="Y43" s="1"/>
  <c r="Y22" i="20"/>
  <c r="O44" i="12"/>
  <c r="G62" i="6"/>
  <c r="G22" i="8" s="1"/>
  <c r="D62" i="6"/>
  <c r="D22" i="8" s="1"/>
  <c r="L62" i="6"/>
  <c r="L22" i="8" s="1"/>
  <c r="H62" i="6"/>
  <c r="H22" i="8" s="1"/>
  <c r="K62" i="6"/>
  <c r="K22" i="8" s="1"/>
  <c r="E62" i="6"/>
  <c r="E22" i="8" s="1"/>
  <c r="M62" i="6"/>
  <c r="M22" i="8" s="1"/>
  <c r="I62" i="6"/>
  <c r="I22" i="8" s="1"/>
  <c r="Z9" i="20"/>
  <c r="Z11"/>
  <c r="Z32" i="6" s="1"/>
  <c r="Z13" i="20"/>
  <c r="Z34" i="6" s="1"/>
  <c r="Z15" i="20"/>
  <c r="Z36" i="6" s="1"/>
  <c r="Z10" i="20"/>
  <c r="Z31" i="6" s="1"/>
  <c r="Z12" i="20"/>
  <c r="Z33" i="6" s="1"/>
  <c r="Z14" i="20"/>
  <c r="Z35" i="6" s="1"/>
  <c r="Z16" i="20"/>
  <c r="Z37" i="6" s="1"/>
  <c r="U23" i="7"/>
  <c r="U43" i="12"/>
  <c r="V53" i="8"/>
  <c r="V51"/>
  <c r="V55"/>
  <c r="V48"/>
  <c r="V49"/>
  <c r="V54"/>
  <c r="V50"/>
  <c r="V52"/>
  <c r="Y32"/>
  <c r="Y31"/>
  <c r="Y34"/>
  <c r="Y33"/>
  <c r="X23" i="20"/>
  <c r="X14" i="12"/>
  <c r="Y30" i="8"/>
  <c r="Y36"/>
  <c r="Y35"/>
  <c r="L44" i="12"/>
  <c r="H44"/>
  <c r="G44"/>
  <c r="D44"/>
  <c r="K44"/>
  <c r="E44"/>
  <c r="M44"/>
  <c r="I44"/>
  <c r="J49" i="6"/>
  <c r="J9" i="8" s="1"/>
  <c r="L49" i="6"/>
  <c r="L9" i="8" s="1"/>
  <c r="F45" i="12"/>
  <c r="D50" i="6"/>
  <c r="D10" i="8" s="1"/>
  <c r="W9" i="7"/>
  <c r="W10"/>
  <c r="W12" i="6" s="1"/>
  <c r="W11" i="7"/>
  <c r="W13" i="6" s="1"/>
  <c r="W12" i="7"/>
  <c r="W14" i="6" s="1"/>
  <c r="W13" i="7"/>
  <c r="W15" i="6" s="1"/>
  <c r="W14" i="7"/>
  <c r="W16" i="6" s="1"/>
  <c r="W15" i="7"/>
  <c r="W17" i="6" s="1"/>
  <c r="W16" i="7"/>
  <c r="W18" i="6" s="1"/>
  <c r="M53"/>
  <c r="M13" i="8" s="1"/>
  <c r="N51" i="6"/>
  <c r="N11" i="8" s="1"/>
  <c r="L18"/>
  <c r="N55" i="6"/>
  <c r="N15" i="8" s="1"/>
  <c r="J45" i="12"/>
  <c r="T15"/>
  <c r="U46" s="1"/>
  <c r="U41" i="7"/>
  <c r="AD59" i="6" l="1"/>
  <c r="AD19" i="8" s="1"/>
  <c r="AD38"/>
  <c r="AD60" i="6"/>
  <c r="AD20" i="8" s="1"/>
  <c r="AD40"/>
  <c r="AD58" i="6"/>
  <c r="AD57"/>
  <c r="AD17" i="8" s="1"/>
  <c r="AD39"/>
  <c r="AD57"/>
  <c r="AD37"/>
  <c r="AD58"/>
  <c r="AD59"/>
  <c r="AD56"/>
  <c r="V61"/>
  <c r="U42"/>
  <c r="V29"/>
  <c r="AF8" i="7"/>
  <c r="AE20"/>
  <c r="AE22" i="6" s="1"/>
  <c r="AE17" i="7"/>
  <c r="AE19" i="6" s="1"/>
  <c r="AE19" i="7"/>
  <c r="AE21" i="6" s="1"/>
  <c r="AE18" i="7"/>
  <c r="AE20" i="6" s="1"/>
  <c r="W11"/>
  <c r="W22" i="7"/>
  <c r="AF8" i="20"/>
  <c r="AE20"/>
  <c r="AE41" i="6" s="1"/>
  <c r="AE19" i="20"/>
  <c r="AE40" i="6" s="1"/>
  <c r="AE17" i="20"/>
  <c r="AE38" i="6" s="1"/>
  <c r="AE18" i="20"/>
  <c r="AE39" i="6" s="1"/>
  <c r="Z30"/>
  <c r="Z43" s="1"/>
  <c r="Z22" i="20"/>
  <c r="G16" i="12"/>
  <c r="G38" s="1"/>
  <c r="K16"/>
  <c r="K38" s="1"/>
  <c r="K45"/>
  <c r="G45"/>
  <c r="I45"/>
  <c r="E45"/>
  <c r="D45"/>
  <c r="H45"/>
  <c r="AA10" i="20"/>
  <c r="AA31" i="6" s="1"/>
  <c r="AA12" i="20"/>
  <c r="AA33" i="6" s="1"/>
  <c r="AA14" i="20"/>
  <c r="AA35" i="6" s="1"/>
  <c r="AA16" i="20"/>
  <c r="AA37" i="6" s="1"/>
  <c r="AA9" i="20"/>
  <c r="AA11"/>
  <c r="AA32" i="6" s="1"/>
  <c r="AA13" i="20"/>
  <c r="AA34" i="6" s="1"/>
  <c r="AA15" i="20"/>
  <c r="AA36" i="6" s="1"/>
  <c r="W50" i="8"/>
  <c r="W49"/>
  <c r="W55"/>
  <c r="W53"/>
  <c r="V23" i="7"/>
  <c r="V43" i="12"/>
  <c r="W52" i="8"/>
  <c r="W54"/>
  <c r="W48"/>
  <c r="W51"/>
  <c r="Z35"/>
  <c r="Z30"/>
  <c r="Z34"/>
  <c r="Z32"/>
  <c r="Y23" i="20"/>
  <c r="Y14" i="12"/>
  <c r="Z36" i="8"/>
  <c r="Z33"/>
  <c r="Z31"/>
  <c r="X9" i="7"/>
  <c r="X10"/>
  <c r="X12" i="6" s="1"/>
  <c r="X11" i="7"/>
  <c r="X13" i="6" s="1"/>
  <c r="X12" i="7"/>
  <c r="X14" i="6" s="1"/>
  <c r="X13" i="7"/>
  <c r="X15" i="6" s="1"/>
  <c r="X14" i="7"/>
  <c r="X16" i="6" s="1"/>
  <c r="X15" i="7"/>
  <c r="X17" i="6" s="1"/>
  <c r="X16" i="7"/>
  <c r="X18" i="6" s="1"/>
  <c r="M50"/>
  <c r="M10" i="8" s="1"/>
  <c r="M52" i="6"/>
  <c r="M12" i="8" s="1"/>
  <c r="N53" i="6"/>
  <c r="N13" i="8" s="1"/>
  <c r="O51" i="6"/>
  <c r="O11" i="8" s="1"/>
  <c r="U15" i="12"/>
  <c r="V46" s="1"/>
  <c r="N56" i="6"/>
  <c r="N16" i="8" s="1"/>
  <c r="V41" i="7"/>
  <c r="L50" i="6"/>
  <c r="L10" i="8" s="1"/>
  <c r="L45" i="12"/>
  <c r="N54" i="6"/>
  <c r="N14" i="8" s="1"/>
  <c r="AE60" i="6" l="1"/>
  <c r="AE20" i="8" s="1"/>
  <c r="AE59" i="6"/>
  <c r="AE19" i="8" s="1"/>
  <c r="AE39"/>
  <c r="AE40"/>
  <c r="AE58" i="6"/>
  <c r="AE38" i="8"/>
  <c r="AE58"/>
  <c r="AE57" i="6"/>
  <c r="AE17" i="8" s="1"/>
  <c r="AE37"/>
  <c r="AE59"/>
  <c r="W61"/>
  <c r="AE57"/>
  <c r="AE56"/>
  <c r="V42"/>
  <c r="W29"/>
  <c r="AG8" i="7"/>
  <c r="AF19"/>
  <c r="AF21" i="6" s="1"/>
  <c r="AF59" s="1"/>
  <c r="AF19" i="8" s="1"/>
  <c r="AF17" i="7"/>
  <c r="AF19" i="6" s="1"/>
  <c r="AF18" i="7"/>
  <c r="AF20" i="6" s="1"/>
  <c r="AF20" i="7"/>
  <c r="AF22" i="6" s="1"/>
  <c r="X11"/>
  <c r="X22" i="7"/>
  <c r="AA30" i="6"/>
  <c r="AA43" s="1"/>
  <c r="AA22" i="20"/>
  <c r="AG8"/>
  <c r="AF19"/>
  <c r="AF40" i="6" s="1"/>
  <c r="AF20" i="20"/>
  <c r="AF41" i="6" s="1"/>
  <c r="AF18" i="20"/>
  <c r="AF39" i="6" s="1"/>
  <c r="AF17" i="20"/>
  <c r="AF38" i="6" s="1"/>
  <c r="F16" i="12"/>
  <c r="F38" s="1"/>
  <c r="E16"/>
  <c r="E38" s="1"/>
  <c r="L16"/>
  <c r="L38" s="1"/>
  <c r="I16"/>
  <c r="I38" s="1"/>
  <c r="H16"/>
  <c r="H38" s="1"/>
  <c r="M16"/>
  <c r="M38" s="1"/>
  <c r="J16"/>
  <c r="J38" s="1"/>
  <c r="AB9" i="20"/>
  <c r="AB11"/>
  <c r="AB32" i="6" s="1"/>
  <c r="AB13" i="20"/>
  <c r="AB34" i="6" s="1"/>
  <c r="AB15" i="20"/>
  <c r="AB36" i="6" s="1"/>
  <c r="AB10" i="20"/>
  <c r="AB31" i="6" s="1"/>
  <c r="AB12" i="20"/>
  <c r="AB33" i="6" s="1"/>
  <c r="AB14" i="20"/>
  <c r="AB35" i="6" s="1"/>
  <c r="AB16" i="20"/>
  <c r="AB37" i="6" s="1"/>
  <c r="W23" i="7"/>
  <c r="W43" i="12"/>
  <c r="X48" i="8"/>
  <c r="X52"/>
  <c r="X55"/>
  <c r="X50"/>
  <c r="X51"/>
  <c r="X54"/>
  <c r="X53"/>
  <c r="X49"/>
  <c r="Z23" i="20"/>
  <c r="Z14" i="12"/>
  <c r="AA33" i="8"/>
  <c r="AA34"/>
  <c r="AA35"/>
  <c r="AA31"/>
  <c r="AA36"/>
  <c r="AA32"/>
  <c r="AA30"/>
  <c r="Y9" i="7"/>
  <c r="Y10"/>
  <c r="Y12" i="6" s="1"/>
  <c r="Y11" i="7"/>
  <c r="Y13" i="6" s="1"/>
  <c r="Y12" i="7"/>
  <c r="Y14" i="6" s="1"/>
  <c r="Y13" i="7"/>
  <c r="Y15" i="6" s="1"/>
  <c r="Y14" i="7"/>
  <c r="Y16" i="6" s="1"/>
  <c r="Y15" i="7"/>
  <c r="Y17" i="6" s="1"/>
  <c r="Y16" i="7"/>
  <c r="Y18" i="6" s="1"/>
  <c r="N52"/>
  <c r="N12" i="8" s="1"/>
  <c r="O54" i="6"/>
  <c r="O14" i="8" s="1"/>
  <c r="O56" i="6"/>
  <c r="O16" i="8" s="1"/>
  <c r="M49" i="6"/>
  <c r="M45" i="12"/>
  <c r="V15"/>
  <c r="W46" s="1"/>
  <c r="W41" i="7"/>
  <c r="AF38" i="8" l="1"/>
  <c r="AF39"/>
  <c r="AF58" i="6"/>
  <c r="AF40" i="8"/>
  <c r="AF60" i="6"/>
  <c r="AF20" i="8" s="1"/>
  <c r="AF57" i="6"/>
  <c r="AF17" i="8" s="1"/>
  <c r="AF56"/>
  <c r="AF37"/>
  <c r="AF59"/>
  <c r="X61"/>
  <c r="AF58"/>
  <c r="AF57"/>
  <c r="W42"/>
  <c r="X29"/>
  <c r="M18"/>
  <c r="AH8" i="7"/>
  <c r="AG18"/>
  <c r="AG20" i="6" s="1"/>
  <c r="AG20" i="7"/>
  <c r="AG22" i="6" s="1"/>
  <c r="AG17" i="7"/>
  <c r="AG19" i="6" s="1"/>
  <c r="AG19" i="7"/>
  <c r="AG21" i="6" s="1"/>
  <c r="Y11"/>
  <c r="Y22" i="7"/>
  <c r="AB30" i="6"/>
  <c r="AB43" s="1"/>
  <c r="AB22" i="20"/>
  <c r="AH8"/>
  <c r="AG18"/>
  <c r="AG39" i="6" s="1"/>
  <c r="AG19" i="20"/>
  <c r="AG40" i="6" s="1"/>
  <c r="AG17" i="20"/>
  <c r="AG38" i="6" s="1"/>
  <c r="AG20" i="20"/>
  <c r="AG41" i="6" s="1"/>
  <c r="N16" i="12"/>
  <c r="N38" s="1"/>
  <c r="AC10" i="20"/>
  <c r="AC31" i="6" s="1"/>
  <c r="AC12" i="20"/>
  <c r="AC33" i="6" s="1"/>
  <c r="AC14" i="20"/>
  <c r="AC35" i="6" s="1"/>
  <c r="AC16" i="20"/>
  <c r="AC37" i="6" s="1"/>
  <c r="AC9" i="20"/>
  <c r="AC11"/>
  <c r="AC32" i="6" s="1"/>
  <c r="AC13" i="20"/>
  <c r="AC34" i="6" s="1"/>
  <c r="AC15" i="20"/>
  <c r="AC36" i="6" s="1"/>
  <c r="X23" i="7"/>
  <c r="X43" i="12"/>
  <c r="Y53" i="8"/>
  <c r="Y51"/>
  <c r="Y55"/>
  <c r="Y48"/>
  <c r="Y49"/>
  <c r="Y54"/>
  <c r="Y50"/>
  <c r="Y52"/>
  <c r="AA23" i="20"/>
  <c r="AA14" i="12"/>
  <c r="AB32" i="8"/>
  <c r="AB31"/>
  <c r="AB34"/>
  <c r="AB33"/>
  <c r="AB30"/>
  <c r="AB36"/>
  <c r="AB35"/>
  <c r="M9"/>
  <c r="Z9" i="7"/>
  <c r="Z10"/>
  <c r="Z12" i="6" s="1"/>
  <c r="Z11" i="7"/>
  <c r="Z13" i="6" s="1"/>
  <c r="Z12" i="7"/>
  <c r="Z14" i="6" s="1"/>
  <c r="Z13" i="7"/>
  <c r="Z15" i="6" s="1"/>
  <c r="Z14" i="7"/>
  <c r="Z16" i="6" s="1"/>
  <c r="Z15" i="7"/>
  <c r="Z17" i="6" s="1"/>
  <c r="Z16" i="7"/>
  <c r="Z18" i="6" s="1"/>
  <c r="N50"/>
  <c r="N10" i="8" s="1"/>
  <c r="O53" i="6"/>
  <c r="O13" i="8" s="1"/>
  <c r="O55" i="6"/>
  <c r="O15" i="8" s="1"/>
  <c r="W15" i="12"/>
  <c r="X46" s="1"/>
  <c r="N45"/>
  <c r="N49" i="6"/>
  <c r="N9" i="8" s="1"/>
  <c r="X41" i="7"/>
  <c r="AG38" i="8" l="1"/>
  <c r="AH38" s="1"/>
  <c r="AG58" i="6"/>
  <c r="AG59"/>
  <c r="AG19" i="8" s="1"/>
  <c r="AG39"/>
  <c r="AG60" i="6"/>
  <c r="AG20" i="8" s="1"/>
  <c r="AG40"/>
  <c r="AG57" i="6"/>
  <c r="AG17" i="8" s="1"/>
  <c r="AG37"/>
  <c r="AG59"/>
  <c r="AG58"/>
  <c r="AG57"/>
  <c r="Y61"/>
  <c r="AG56"/>
  <c r="X42"/>
  <c r="Y29"/>
  <c r="Z11" i="6"/>
  <c r="Z22" i="7"/>
  <c r="AI8"/>
  <c r="AH17"/>
  <c r="AH19" i="6" s="1"/>
  <c r="AH18" i="7"/>
  <c r="AH20" i="6" s="1"/>
  <c r="AH20" i="7"/>
  <c r="AH22" i="6" s="1"/>
  <c r="AH19" i="7"/>
  <c r="AH21" i="6" s="1"/>
  <c r="AC30"/>
  <c r="AC43" s="1"/>
  <c r="AC22" i="20"/>
  <c r="AI8"/>
  <c r="AH17"/>
  <c r="AH38" i="6" s="1"/>
  <c r="AH18" i="20"/>
  <c r="AH39" i="6" s="1"/>
  <c r="AH20" i="20"/>
  <c r="AH41" i="6" s="1"/>
  <c r="AH19" i="20"/>
  <c r="AH40" i="6" s="1"/>
  <c r="O16" i="12"/>
  <c r="O38" s="1"/>
  <c r="E11" i="1"/>
  <c r="E9"/>
  <c r="AD9" i="20"/>
  <c r="AD11"/>
  <c r="AD32" i="6" s="1"/>
  <c r="AD13" i="20"/>
  <c r="AD34" i="6" s="1"/>
  <c r="AD15" i="20"/>
  <c r="AD36" i="6" s="1"/>
  <c r="AD10" i="20"/>
  <c r="AD31" i="6" s="1"/>
  <c r="AD12" i="20"/>
  <c r="AD33" i="6" s="1"/>
  <c r="AD14" i="20"/>
  <c r="AD35" i="6" s="1"/>
  <c r="AD16" i="20"/>
  <c r="AD37" i="6" s="1"/>
  <c r="Z50" i="8"/>
  <c r="Z49"/>
  <c r="Z55"/>
  <c r="Z53"/>
  <c r="Y23" i="7"/>
  <c r="Y43" i="12"/>
  <c r="Z52" i="8"/>
  <c r="Z54"/>
  <c r="Z48"/>
  <c r="Z51"/>
  <c r="AB23" i="20"/>
  <c r="AB14" i="12"/>
  <c r="E17" i="1"/>
  <c r="E14"/>
  <c r="E18"/>
  <c r="AC35" i="8"/>
  <c r="AC30"/>
  <c r="AC34"/>
  <c r="AC32"/>
  <c r="AC36"/>
  <c r="AC33"/>
  <c r="AC31"/>
  <c r="AA9" i="7"/>
  <c r="AA10"/>
  <c r="AA12" i="6" s="1"/>
  <c r="AA11" i="7"/>
  <c r="AA13" i="6" s="1"/>
  <c r="AA12" i="7"/>
  <c r="AA14" i="6" s="1"/>
  <c r="AA13" i="7"/>
  <c r="AA15" i="6" s="1"/>
  <c r="AA14" i="7"/>
  <c r="AA16" i="6" s="1"/>
  <c r="AA15" i="7"/>
  <c r="AA17" i="6" s="1"/>
  <c r="AA16" i="7"/>
  <c r="AA18" i="6" s="1"/>
  <c r="Y41" i="7"/>
  <c r="X15" i="12"/>
  <c r="Y46" s="1"/>
  <c r="AH58" i="6" l="1"/>
  <c r="AH37" i="8"/>
  <c r="AH39"/>
  <c r="AH60" i="6"/>
  <c r="AH20" i="8" s="1"/>
  <c r="AH59" i="6"/>
  <c r="AH19" i="8" s="1"/>
  <c r="AH40"/>
  <c r="AH57" i="6"/>
  <c r="AH17" i="8" s="1"/>
  <c r="AH58"/>
  <c r="AH57"/>
  <c r="Z61"/>
  <c r="AH56"/>
  <c r="AH59"/>
  <c r="Y42"/>
  <c r="Z29"/>
  <c r="N18"/>
  <c r="AA11" i="6"/>
  <c r="AA22" i="7"/>
  <c r="AJ8"/>
  <c r="AI20"/>
  <c r="AI22" i="6" s="1"/>
  <c r="AI18" i="7"/>
  <c r="AI20" i="6" s="1"/>
  <c r="AI19" i="7"/>
  <c r="AI21" i="6" s="1"/>
  <c r="AI17" i="7"/>
  <c r="AI19" i="6" s="1"/>
  <c r="AD30"/>
  <c r="AD43" s="1"/>
  <c r="AD22" i="20"/>
  <c r="AJ8"/>
  <c r="AI20"/>
  <c r="AI41" i="6" s="1"/>
  <c r="AI18" i="20"/>
  <c r="AI39" i="6" s="1"/>
  <c r="AI17" i="20"/>
  <c r="AI38" i="6" s="1"/>
  <c r="AI19" i="20"/>
  <c r="AI40" i="6" s="1"/>
  <c r="X9" i="1"/>
  <c r="AF9"/>
  <c r="AC9"/>
  <c r="V9"/>
  <c r="AG9"/>
  <c r="AB9"/>
  <c r="Y9"/>
  <c r="Z9"/>
  <c r="W9"/>
  <c r="AE9"/>
  <c r="AD9"/>
  <c r="AA9"/>
  <c r="AE10" i="20"/>
  <c r="AE31" i="6" s="1"/>
  <c r="AE12" i="20"/>
  <c r="AE33" i="6" s="1"/>
  <c r="AE14" i="20"/>
  <c r="AE35" i="6" s="1"/>
  <c r="AE16" i="20"/>
  <c r="AE37" i="6" s="1"/>
  <c r="AE9" i="20"/>
  <c r="AE11"/>
  <c r="AE32" i="6" s="1"/>
  <c r="AE13" i="20"/>
  <c r="AE34" i="6" s="1"/>
  <c r="AE15" i="20"/>
  <c r="AE36" i="6" s="1"/>
  <c r="AA48" i="8"/>
  <c r="AA52"/>
  <c r="AA55"/>
  <c r="AA50"/>
  <c r="Z23" i="7"/>
  <c r="Z43" i="12"/>
  <c r="AA51" i="8"/>
  <c r="AA54"/>
  <c r="AA53"/>
  <c r="AA49"/>
  <c r="AC23" i="20"/>
  <c r="AC14" i="12"/>
  <c r="AD33" i="8"/>
  <c r="AD34"/>
  <c r="AD35"/>
  <c r="AD31"/>
  <c r="AD36"/>
  <c r="AD32"/>
  <c r="AD30"/>
  <c r="AB9" i="7"/>
  <c r="AB10"/>
  <c r="AB12" i="6" s="1"/>
  <c r="AB11" i="7"/>
  <c r="AB13" i="6" s="1"/>
  <c r="AB12" i="7"/>
  <c r="AB14" i="6" s="1"/>
  <c r="AB13" i="7"/>
  <c r="AB15" i="6" s="1"/>
  <c r="AB14" i="7"/>
  <c r="AB16" i="6" s="1"/>
  <c r="AB15" i="7"/>
  <c r="AB17" i="6" s="1"/>
  <c r="AB16" i="7"/>
  <c r="AB18" i="6" s="1"/>
  <c r="O52"/>
  <c r="O12" i="8" s="1"/>
  <c r="O50" i="6"/>
  <c r="O10" i="8" s="1"/>
  <c r="Y15" i="12"/>
  <c r="Z46" s="1"/>
  <c r="Z41" i="7"/>
  <c r="O49" i="6"/>
  <c r="O9" i="8" s="1"/>
  <c r="AI38" l="1"/>
  <c r="AI58" i="6"/>
  <c r="AI40" i="8"/>
  <c r="AI59" i="6"/>
  <c r="AI19" i="8" s="1"/>
  <c r="AI39"/>
  <c r="AI60" i="6"/>
  <c r="AI20" i="8" s="1"/>
  <c r="AI37"/>
  <c r="AI57" i="6"/>
  <c r="AI17" i="8" s="1"/>
  <c r="AI58"/>
  <c r="AI57"/>
  <c r="AA61"/>
  <c r="E31" i="14" s="1"/>
  <c r="AI56" i="8"/>
  <c r="AI59"/>
  <c r="Z42"/>
  <c r="AA29"/>
  <c r="AB11" i="6"/>
  <c r="AB22" i="7"/>
  <c r="AK8"/>
  <c r="AJ19"/>
  <c r="AJ21" i="6" s="1"/>
  <c r="AJ20" i="7"/>
  <c r="AJ22" i="6" s="1"/>
  <c r="AJ18" i="7"/>
  <c r="AJ20" i="6" s="1"/>
  <c r="AJ17" i="7"/>
  <c r="AJ19" i="6" s="1"/>
  <c r="AK8" i="20"/>
  <c r="AJ19"/>
  <c r="AJ40" i="6" s="1"/>
  <c r="AJ18" i="20"/>
  <c r="AJ39" i="6" s="1"/>
  <c r="AJ17" i="20"/>
  <c r="AJ38" i="6" s="1"/>
  <c r="AJ20" i="20"/>
  <c r="AJ41" i="6" s="1"/>
  <c r="AE30"/>
  <c r="AE43" s="1"/>
  <c r="AE22" i="20"/>
  <c r="AF9"/>
  <c r="AF11"/>
  <c r="AF32" i="6" s="1"/>
  <c r="AF13" i="20"/>
  <c r="AF34" i="6" s="1"/>
  <c r="AF15" i="20"/>
  <c r="AF36" i="6" s="1"/>
  <c r="AF10" i="20"/>
  <c r="AF31" i="6" s="1"/>
  <c r="AF12" i="20"/>
  <c r="AF33" i="6" s="1"/>
  <c r="AF14" i="20"/>
  <c r="AF35" i="6" s="1"/>
  <c r="AF16" i="20"/>
  <c r="AF37" i="6" s="1"/>
  <c r="AB53" i="8"/>
  <c r="AB51"/>
  <c r="AB55"/>
  <c r="AB48"/>
  <c r="AA23" i="7"/>
  <c r="AA43" i="12"/>
  <c r="AB49" i="8"/>
  <c r="AB54"/>
  <c r="AB50"/>
  <c r="AB52"/>
  <c r="AE32"/>
  <c r="AE31"/>
  <c r="AE34"/>
  <c r="AE33"/>
  <c r="AD23" i="20"/>
  <c r="AD14" i="12"/>
  <c r="AE30" i="8"/>
  <c r="AE36"/>
  <c r="AE35"/>
  <c r="AC9" i="7"/>
  <c r="AC10"/>
  <c r="AC12" i="6" s="1"/>
  <c r="AC11" i="7"/>
  <c r="AC13" i="6" s="1"/>
  <c r="AC12" i="7"/>
  <c r="AC14" i="6" s="1"/>
  <c r="AC13" i="7"/>
  <c r="AC15" i="6" s="1"/>
  <c r="AC14" i="7"/>
  <c r="AC16" i="6" s="1"/>
  <c r="AC15" i="7"/>
  <c r="AC17" i="6" s="1"/>
  <c r="AC16" i="7"/>
  <c r="AC18" i="6" s="1"/>
  <c r="Z15" i="12"/>
  <c r="AA46" s="1"/>
  <c r="AA41" i="7"/>
  <c r="E10" i="10" s="1"/>
  <c r="O18" i="8"/>
  <c r="O45" i="12"/>
  <c r="AJ40" i="8" l="1"/>
  <c r="AK40" s="1"/>
  <c r="AJ58" i="6"/>
  <c r="AJ38" i="8"/>
  <c r="AJ59" i="6"/>
  <c r="AJ19" i="8" s="1"/>
  <c r="AJ39"/>
  <c r="AJ60" i="6"/>
  <c r="AJ20" i="8" s="1"/>
  <c r="AJ57" i="6"/>
  <c r="AJ17" i="8" s="1"/>
  <c r="AJ59"/>
  <c r="AJ37"/>
  <c r="AJ56"/>
  <c r="AJ57"/>
  <c r="AJ58"/>
  <c r="AB61"/>
  <c r="AA42"/>
  <c r="AB29"/>
  <c r="AC11" i="6"/>
  <c r="AC22" i="7"/>
  <c r="AL8"/>
  <c r="AK18"/>
  <c r="AK20" i="6" s="1"/>
  <c r="AK19" i="7"/>
  <c r="AK21" i="6" s="1"/>
  <c r="AK17" i="7"/>
  <c r="AK19" i="6" s="1"/>
  <c r="AK20" i="7"/>
  <c r="AK22" i="6" s="1"/>
  <c r="AL8" i="20"/>
  <c r="AK18"/>
  <c r="AK39" i="6" s="1"/>
  <c r="AK17" i="20"/>
  <c r="AK38" i="6" s="1"/>
  <c r="AK20" i="20"/>
  <c r="AK41" i="6" s="1"/>
  <c r="AK19" i="20"/>
  <c r="AK40" i="6" s="1"/>
  <c r="AF30"/>
  <c r="AF43" s="1"/>
  <c r="AF22" i="20"/>
  <c r="D31" i="14"/>
  <c r="D10" i="19"/>
  <c r="AG10" i="20"/>
  <c r="AG31" i="6" s="1"/>
  <c r="AG12" i="20"/>
  <c r="AG33" i="6" s="1"/>
  <c r="AG14" i="20"/>
  <c r="AG35" i="6" s="1"/>
  <c r="AG16" i="20"/>
  <c r="AG37" i="6" s="1"/>
  <c r="AG9" i="20"/>
  <c r="AG11"/>
  <c r="AG32" i="6" s="1"/>
  <c r="AG13" i="20"/>
  <c r="AG34" i="6" s="1"/>
  <c r="AG15" i="20"/>
  <c r="AG36" i="6" s="1"/>
  <c r="AC50" i="8"/>
  <c r="AC49"/>
  <c r="AC55"/>
  <c r="AC53"/>
  <c r="AB23" i="7"/>
  <c r="AB43" i="12"/>
  <c r="AC52" i="8"/>
  <c r="AC54"/>
  <c r="AC48"/>
  <c r="AC51"/>
  <c r="AE23" i="20"/>
  <c r="AE14" i="12"/>
  <c r="AF35" i="8"/>
  <c r="AF30"/>
  <c r="AF34"/>
  <c r="AF32"/>
  <c r="AF36"/>
  <c r="AF33"/>
  <c r="AF31"/>
  <c r="AD9" i="7"/>
  <c r="AD10"/>
  <c r="AD12" i="6" s="1"/>
  <c r="AD11" i="7"/>
  <c r="AD13" i="6" s="1"/>
  <c r="AD12" i="7"/>
  <c r="AD14" i="6" s="1"/>
  <c r="AD13" i="7"/>
  <c r="AD15" i="6" s="1"/>
  <c r="AD14" i="7"/>
  <c r="AD16" i="6" s="1"/>
  <c r="AD15" i="7"/>
  <c r="AD17" i="6" s="1"/>
  <c r="AD16" i="7"/>
  <c r="AD18" i="6" s="1"/>
  <c r="D11" i="10"/>
  <c r="AB41" i="7"/>
  <c r="P16" i="12"/>
  <c r="P38" s="1"/>
  <c r="AK59" i="6" l="1"/>
  <c r="AK19" i="8" s="1"/>
  <c r="AL40"/>
  <c r="AK38"/>
  <c r="AK60" i="6"/>
  <c r="AK20" i="8" s="1"/>
  <c r="AK58" i="6"/>
  <c r="AK39" i="8"/>
  <c r="AL39" s="1"/>
  <c r="AK37"/>
  <c r="AK57" i="6"/>
  <c r="AK17" i="8" s="1"/>
  <c r="AK57"/>
  <c r="AK56"/>
  <c r="AK58"/>
  <c r="AC61"/>
  <c r="AK59"/>
  <c r="AB42"/>
  <c r="AC29"/>
  <c r="AD11" i="6"/>
  <c r="AD22" i="7"/>
  <c r="AM8"/>
  <c r="AL17"/>
  <c r="AL19" i="6" s="1"/>
  <c r="AL19" i="7"/>
  <c r="AL21" i="6" s="1"/>
  <c r="AL20" i="7"/>
  <c r="AL22" i="6" s="1"/>
  <c r="AL60" s="1"/>
  <c r="AL20" i="8" s="1"/>
  <c r="AL18" i="7"/>
  <c r="AL20" i="6" s="1"/>
  <c r="AG30"/>
  <c r="AG43" s="1"/>
  <c r="AG22" i="20"/>
  <c r="AM8"/>
  <c r="AL17"/>
  <c r="AL38" i="6" s="1"/>
  <c r="AL20" i="20"/>
  <c r="AL41" i="6" s="1"/>
  <c r="AL19" i="20"/>
  <c r="AL40" i="6" s="1"/>
  <c r="AL18" i="20"/>
  <c r="AL39" i="6" s="1"/>
  <c r="AH9" i="20"/>
  <c r="AH11"/>
  <c r="AH32" i="6" s="1"/>
  <c r="AH13" i="20"/>
  <c r="AH34" i="6" s="1"/>
  <c r="AH15" i="20"/>
  <c r="AH36" i="6" s="1"/>
  <c r="AH10" i="20"/>
  <c r="AH31" i="6" s="1"/>
  <c r="AH12" i="20"/>
  <c r="AH33" i="6" s="1"/>
  <c r="AH14" i="20"/>
  <c r="AH35" i="6" s="1"/>
  <c r="AH16" i="20"/>
  <c r="AH37" i="6" s="1"/>
  <c r="AC23" i="7"/>
  <c r="AC43" i="12"/>
  <c r="AD48" i="8"/>
  <c r="AD52"/>
  <c r="AD55"/>
  <c r="AD50"/>
  <c r="AD51"/>
  <c r="AD54"/>
  <c r="AD53"/>
  <c r="AD49"/>
  <c r="AF23" i="20"/>
  <c r="AF14" i="12"/>
  <c r="AG33" i="8"/>
  <c r="AG34"/>
  <c r="AG35"/>
  <c r="AG31"/>
  <c r="AG36"/>
  <c r="AG32"/>
  <c r="AG30"/>
  <c r="AE9" i="7"/>
  <c r="AE10"/>
  <c r="AE12" i="6" s="1"/>
  <c r="AE11" i="7"/>
  <c r="AE13" i="6" s="1"/>
  <c r="AE12" i="7"/>
  <c r="AE14" i="6" s="1"/>
  <c r="AE13" i="7"/>
  <c r="AE15" i="6" s="1"/>
  <c r="AE14" i="7"/>
  <c r="AE16" i="6" s="1"/>
  <c r="AE15" i="7"/>
  <c r="AE17" i="6" s="1"/>
  <c r="AE16" i="7"/>
  <c r="AE18" i="6" s="1"/>
  <c r="D15" i="10"/>
  <c r="D12"/>
  <c r="P18" i="8"/>
  <c r="AA15" i="12"/>
  <c r="AB46" s="1"/>
  <c r="D23" i="8"/>
  <c r="AB15" i="12"/>
  <c r="AC46" s="1"/>
  <c r="AC41" i="7"/>
  <c r="AM40" i="8" l="1"/>
  <c r="AL38"/>
  <c r="AL58" i="6"/>
  <c r="AL59"/>
  <c r="AL19" i="8" s="1"/>
  <c r="AL56"/>
  <c r="AL37"/>
  <c r="AL57" i="6"/>
  <c r="AL17" i="8" s="1"/>
  <c r="AL59"/>
  <c r="AL57"/>
  <c r="AL58"/>
  <c r="AD61"/>
  <c r="AC42"/>
  <c r="AD29"/>
  <c r="AE11" i="6"/>
  <c r="AE22" i="7"/>
  <c r="AN8"/>
  <c r="AM20"/>
  <c r="AM22" i="6" s="1"/>
  <c r="AM17" i="7"/>
  <c r="AM19" i="6" s="1"/>
  <c r="AM19" i="7"/>
  <c r="AM21" i="6" s="1"/>
  <c r="AM18" i="7"/>
  <c r="AM20" i="6" s="1"/>
  <c r="AN8" i="20"/>
  <c r="AM20"/>
  <c r="AM41" i="6" s="1"/>
  <c r="AM19" i="20"/>
  <c r="AM40" i="6" s="1"/>
  <c r="AM17" i="20"/>
  <c r="AM38" i="6" s="1"/>
  <c r="AM18" i="20"/>
  <c r="AM39" i="6" s="1"/>
  <c r="AH30"/>
  <c r="AH43" s="1"/>
  <c r="AH22" i="20"/>
  <c r="AI10"/>
  <c r="AI31" i="6" s="1"/>
  <c r="AI12" i="20"/>
  <c r="AI33" i="6" s="1"/>
  <c r="AI14" i="20"/>
  <c r="AI35" i="6" s="1"/>
  <c r="AI16" i="20"/>
  <c r="AI37" i="6" s="1"/>
  <c r="AI9" i="20"/>
  <c r="AI11"/>
  <c r="AI32" i="6" s="1"/>
  <c r="AI13" i="20"/>
  <c r="AI34" i="6" s="1"/>
  <c r="AI15" i="20"/>
  <c r="AI36" i="6" s="1"/>
  <c r="AD23" i="7"/>
  <c r="AD43" i="12"/>
  <c r="AE53" i="8"/>
  <c r="AE51"/>
  <c r="AE55"/>
  <c r="AE48"/>
  <c r="AE49"/>
  <c r="AE54"/>
  <c r="AE50"/>
  <c r="AE52"/>
  <c r="AG23" i="20"/>
  <c r="AG14" i="12"/>
  <c r="AH32" i="8"/>
  <c r="AH31"/>
  <c r="AH34"/>
  <c r="AH33"/>
  <c r="AH30"/>
  <c r="AH36"/>
  <c r="AH35"/>
  <c r="AF9" i="7"/>
  <c r="AF10"/>
  <c r="AF12" i="6" s="1"/>
  <c r="AF11" i="7"/>
  <c r="AF13" i="6" s="1"/>
  <c r="AF12" i="7"/>
  <c r="AF14" i="6" s="1"/>
  <c r="AF13" i="7"/>
  <c r="AF15" i="6" s="1"/>
  <c r="AF14" i="7"/>
  <c r="AF16" i="6" s="1"/>
  <c r="AF15" i="7"/>
  <c r="AF17" i="6" s="1"/>
  <c r="AF16" i="7"/>
  <c r="AF18" i="6" s="1"/>
  <c r="D13" i="18"/>
  <c r="D14" s="1"/>
  <c r="D16" i="10"/>
  <c r="AD41" i="7"/>
  <c r="Q18" i="8"/>
  <c r="V17" i="1"/>
  <c r="AD17"/>
  <c r="AA17"/>
  <c r="X17"/>
  <c r="AF17"/>
  <c r="AC17"/>
  <c r="Z17"/>
  <c r="W17"/>
  <c r="AE17"/>
  <c r="AB17"/>
  <c r="Y17"/>
  <c r="AG17"/>
  <c r="Z14"/>
  <c r="W14"/>
  <c r="AE14"/>
  <c r="AB14"/>
  <c r="Y14"/>
  <c r="AG14"/>
  <c r="V14"/>
  <c r="AD14"/>
  <c r="AA14"/>
  <c r="X14"/>
  <c r="AF14"/>
  <c r="AC14"/>
  <c r="AC15" i="12"/>
  <c r="AD46" s="1"/>
  <c r="V18" i="1"/>
  <c r="AD18"/>
  <c r="AA18"/>
  <c r="X18"/>
  <c r="AF18"/>
  <c r="AC18"/>
  <c r="Z18"/>
  <c r="W18"/>
  <c r="AE18"/>
  <c r="AB18"/>
  <c r="Y18"/>
  <c r="AG18"/>
  <c r="V11"/>
  <c r="AD11"/>
  <c r="AA11"/>
  <c r="X11"/>
  <c r="AF11"/>
  <c r="AC11"/>
  <c r="E29"/>
  <c r="E14" i="10" s="1"/>
  <c r="Z11" i="1"/>
  <c r="W11"/>
  <c r="AE11"/>
  <c r="AB11"/>
  <c r="Y11"/>
  <c r="AG11"/>
  <c r="E11" i="18"/>
  <c r="AM58" i="6" l="1"/>
  <c r="AN40" i="8"/>
  <c r="AM60" i="6"/>
  <c r="AM20" i="8" s="1"/>
  <c r="AM38"/>
  <c r="AM59" i="6"/>
  <c r="AM19" i="8" s="1"/>
  <c r="AM39"/>
  <c r="AN39" s="1"/>
  <c r="AM59"/>
  <c r="AM57" i="6"/>
  <c r="AM17" i="8" s="1"/>
  <c r="AM37"/>
  <c r="AM57"/>
  <c r="AE61"/>
  <c r="AM56"/>
  <c r="AM58"/>
  <c r="AD42"/>
  <c r="AE29"/>
  <c r="AF11" i="6"/>
  <c r="AF22" i="7"/>
  <c r="AO8"/>
  <c r="AN19"/>
  <c r="AN21" i="6" s="1"/>
  <c r="AN17" i="7"/>
  <c r="AN19" i="6" s="1"/>
  <c r="AN18" i="7"/>
  <c r="AN20" i="6" s="1"/>
  <c r="AN20" i="7"/>
  <c r="AN22" i="6" s="1"/>
  <c r="AI30"/>
  <c r="AI43" s="1"/>
  <c r="AI22" i="20"/>
  <c r="AO8"/>
  <c r="AN19"/>
  <c r="AN40" i="6" s="1"/>
  <c r="AN20" i="20"/>
  <c r="AN41" i="6" s="1"/>
  <c r="AN18" i="20"/>
  <c r="AN39" i="6" s="1"/>
  <c r="AN17" i="20"/>
  <c r="AN38" i="6" s="1"/>
  <c r="AJ9" i="20"/>
  <c r="AJ11"/>
  <c r="AJ32" i="6" s="1"/>
  <c r="AJ13" i="20"/>
  <c r="AJ34" i="6" s="1"/>
  <c r="AJ15" i="20"/>
  <c r="AJ36" i="6" s="1"/>
  <c r="AJ10" i="20"/>
  <c r="AJ31" i="6" s="1"/>
  <c r="AJ12" i="20"/>
  <c r="AJ33" i="6" s="1"/>
  <c r="AJ14" i="20"/>
  <c r="AJ35" i="6" s="1"/>
  <c r="AJ16" i="20"/>
  <c r="AJ37" i="6" s="1"/>
  <c r="AE23" i="7"/>
  <c r="AE43" i="12"/>
  <c r="AF50" i="8"/>
  <c r="AF49"/>
  <c r="AF55"/>
  <c r="AF53"/>
  <c r="AF52"/>
  <c r="AF54"/>
  <c r="AF48"/>
  <c r="AF51"/>
  <c r="AH23" i="20"/>
  <c r="AH14" i="12"/>
  <c r="AI35" i="8"/>
  <c r="AI30"/>
  <c r="AI34"/>
  <c r="AI32"/>
  <c r="AI36"/>
  <c r="AI33"/>
  <c r="AI31"/>
  <c r="AG9" i="7"/>
  <c r="AG10"/>
  <c r="AG12" i="6" s="1"/>
  <c r="AG11" i="7"/>
  <c r="AG13" i="6" s="1"/>
  <c r="AG12" i="7"/>
  <c r="AG14" i="6" s="1"/>
  <c r="AG13" i="7"/>
  <c r="AG15" i="6" s="1"/>
  <c r="AG14" i="7"/>
  <c r="AG16" i="6" s="1"/>
  <c r="AG15" i="7"/>
  <c r="AG17" i="6" s="1"/>
  <c r="AG16" i="7"/>
  <c r="AG18" i="6" s="1"/>
  <c r="Q53"/>
  <c r="Q13" i="8" s="1"/>
  <c r="Q52" i="6"/>
  <c r="Q12" i="8" s="1"/>
  <c r="P53" i="6"/>
  <c r="P13" i="8" s="1"/>
  <c r="P52" i="6"/>
  <c r="P12" i="8" s="1"/>
  <c r="P50" i="6"/>
  <c r="P10" i="8" s="1"/>
  <c r="R53" i="6"/>
  <c r="R13" i="8" s="1"/>
  <c r="R52" i="6"/>
  <c r="R12" i="8" s="1"/>
  <c r="Q50" i="6"/>
  <c r="Q10" i="8" s="1"/>
  <c r="R51" i="6"/>
  <c r="R11" i="8" s="1"/>
  <c r="R54" i="6"/>
  <c r="R14" i="8" s="1"/>
  <c r="S56" i="6"/>
  <c r="S16" i="8" s="1"/>
  <c r="R56" i="6"/>
  <c r="R16" i="8" s="1"/>
  <c r="R55" i="6"/>
  <c r="R15" i="8" s="1"/>
  <c r="F48" i="12"/>
  <c r="F65" s="1"/>
  <c r="G48"/>
  <c r="G65" s="1"/>
  <c r="N48"/>
  <c r="N65" s="1"/>
  <c r="E48"/>
  <c r="E65" s="1"/>
  <c r="L48"/>
  <c r="L65" s="1"/>
  <c r="M48"/>
  <c r="M65" s="1"/>
  <c r="D48"/>
  <c r="D65" s="1"/>
  <c r="K48"/>
  <c r="K65" s="1"/>
  <c r="I48"/>
  <c r="I65" s="1"/>
  <c r="D18" i="10"/>
  <c r="E24" i="13" s="1"/>
  <c r="J48" i="12"/>
  <c r="J65" s="1"/>
  <c r="H48"/>
  <c r="H65" s="1"/>
  <c r="O48"/>
  <c r="O65" s="1"/>
  <c r="AC29" i="1"/>
  <c r="W24" i="6" s="1"/>
  <c r="AD29" i="1"/>
  <c r="X24" i="6" s="1"/>
  <c r="AF29" i="1"/>
  <c r="Z24" i="6" s="1"/>
  <c r="AA29" i="1"/>
  <c r="U24" i="6" s="1"/>
  <c r="S55"/>
  <c r="S15" i="8" s="1"/>
  <c r="AE29" i="1"/>
  <c r="Y24" i="6" s="1"/>
  <c r="Z29" i="1"/>
  <c r="T24" i="6" s="1"/>
  <c r="W29" i="1"/>
  <c r="Q24" i="6" s="1"/>
  <c r="Q51"/>
  <c r="Q11" i="8" s="1"/>
  <c r="Q55" i="6"/>
  <c r="Q15" i="8" s="1"/>
  <c r="Q56" i="6"/>
  <c r="Q16" i="8" s="1"/>
  <c r="Q54" i="6"/>
  <c r="Q14" i="8" s="1"/>
  <c r="V29" i="1"/>
  <c r="P24" i="6" s="1"/>
  <c r="P51"/>
  <c r="P11" i="8" s="1"/>
  <c r="P55" i="6"/>
  <c r="P15" i="8" s="1"/>
  <c r="P56" i="6"/>
  <c r="P16" i="8" s="1"/>
  <c r="P54" i="6"/>
  <c r="P14" i="8" s="1"/>
  <c r="AG29" i="1"/>
  <c r="AA24" i="6" s="1"/>
  <c r="E18" i="14" s="1"/>
  <c r="AB29" i="1"/>
  <c r="V24" i="6" s="1"/>
  <c r="Y29" i="1"/>
  <c r="S24" i="6" s="1"/>
  <c r="X29" i="1"/>
  <c r="R24" i="6" s="1"/>
  <c r="AD15" i="12"/>
  <c r="AE46" s="1"/>
  <c r="S51" i="6"/>
  <c r="S11" i="8" s="1"/>
  <c r="AE41" i="7"/>
  <c r="AN58" i="6" l="1"/>
  <c r="AN60"/>
  <c r="AN20" i="8" s="1"/>
  <c r="AN38"/>
  <c r="AN59" i="6"/>
  <c r="AN19" i="8" s="1"/>
  <c r="AN59"/>
  <c r="AN58"/>
  <c r="AN37"/>
  <c r="AN57" i="6"/>
  <c r="AN17" i="8" s="1"/>
  <c r="AN57"/>
  <c r="AF61"/>
  <c r="AN56"/>
  <c r="AE42"/>
  <c r="AF29"/>
  <c r="AG11" i="6"/>
  <c r="AG22" i="7"/>
  <c r="AP8"/>
  <c r="AO18"/>
  <c r="AO20" i="6" s="1"/>
  <c r="AO20" i="7"/>
  <c r="AO22" i="6" s="1"/>
  <c r="AO17" i="7"/>
  <c r="AO19" i="6" s="1"/>
  <c r="AO19" i="7"/>
  <c r="AO21" i="6" s="1"/>
  <c r="AP8" i="20"/>
  <c r="AO18"/>
  <c r="AO39" i="6" s="1"/>
  <c r="AO19" i="20"/>
  <c r="AO40" i="6" s="1"/>
  <c r="AO17" i="20"/>
  <c r="AO38" i="6" s="1"/>
  <c r="AO20" i="20"/>
  <c r="AO41" i="6" s="1"/>
  <c r="AJ30"/>
  <c r="AJ43" s="1"/>
  <c r="AJ22" i="20"/>
  <c r="D67" i="12"/>
  <c r="V62" i="6"/>
  <c r="V22" i="8" s="1"/>
  <c r="S62" i="6"/>
  <c r="S22" i="8" s="1"/>
  <c r="AA62" i="6"/>
  <c r="AA22" i="8" s="1"/>
  <c r="P62" i="6"/>
  <c r="P22" i="8" s="1"/>
  <c r="Y62" i="6"/>
  <c r="Y22" i="8" s="1"/>
  <c r="U62" i="6"/>
  <c r="U22" i="8" s="1"/>
  <c r="X62" i="6"/>
  <c r="X22" i="8" s="1"/>
  <c r="R62" i="6"/>
  <c r="R22" i="8" s="1"/>
  <c r="Q62" i="6"/>
  <c r="Q22" i="8" s="1"/>
  <c r="T62" i="6"/>
  <c r="T22" i="8" s="1"/>
  <c r="Z62" i="6"/>
  <c r="Z22" i="8" s="1"/>
  <c r="W62" i="6"/>
  <c r="W22" i="8" s="1"/>
  <c r="AK10" i="20"/>
  <c r="AK31" i="6" s="1"/>
  <c r="AK12" i="20"/>
  <c r="AK33" i="6" s="1"/>
  <c r="AK14" i="20"/>
  <c r="AK35" i="6" s="1"/>
  <c r="AK16" i="20"/>
  <c r="AK37" i="6" s="1"/>
  <c r="AK9" i="20"/>
  <c r="AK11"/>
  <c r="AK32" i="6" s="1"/>
  <c r="AK13" i="20"/>
  <c r="AK34" i="6" s="1"/>
  <c r="AK15" i="20"/>
  <c r="AK36" i="6" s="1"/>
  <c r="AG48" i="8"/>
  <c r="AG52"/>
  <c r="AG55"/>
  <c r="AG50"/>
  <c r="AF23" i="7"/>
  <c r="AF43" i="12"/>
  <c r="AG51" i="8"/>
  <c r="AG54"/>
  <c r="AG53"/>
  <c r="AG49"/>
  <c r="AI23" i="20"/>
  <c r="AI14" i="12"/>
  <c r="AJ33" i="8"/>
  <c r="AJ34"/>
  <c r="AJ35"/>
  <c r="AJ31"/>
  <c r="AJ36"/>
  <c r="AJ32"/>
  <c r="AJ30"/>
  <c r="S44" i="12"/>
  <c r="V44"/>
  <c r="Q44"/>
  <c r="Y44"/>
  <c r="U44"/>
  <c r="X44"/>
  <c r="R44"/>
  <c r="AA44"/>
  <c r="P44"/>
  <c r="T44"/>
  <c r="Z44"/>
  <c r="W44"/>
  <c r="AH9" i="7"/>
  <c r="AH10"/>
  <c r="AH12" i="6" s="1"/>
  <c r="AH11" i="7"/>
  <c r="AH13" i="6" s="1"/>
  <c r="AH12" i="7"/>
  <c r="AH14" i="6" s="1"/>
  <c r="AH13" i="7"/>
  <c r="AH15" i="6" s="1"/>
  <c r="AH14" i="7"/>
  <c r="AH16" i="6" s="1"/>
  <c r="AH15" i="7"/>
  <c r="AH17" i="6" s="1"/>
  <c r="AH16" i="7"/>
  <c r="AH18" i="6" s="1"/>
  <c r="S53"/>
  <c r="S13" i="8" s="1"/>
  <c r="S54" i="6"/>
  <c r="S14" i="8" s="1"/>
  <c r="D21" i="10"/>
  <c r="AF41" i="7"/>
  <c r="P49" i="6"/>
  <c r="P9" i="8" s="1"/>
  <c r="Q49" i="6"/>
  <c r="Q9" i="8" s="1"/>
  <c r="AE15" i="12"/>
  <c r="AF46" s="1"/>
  <c r="E10" l="1"/>
  <c r="E67" s="1"/>
  <c r="F53" i="25"/>
  <c r="F57" s="1"/>
  <c r="AO57" i="6"/>
  <c r="AO17" i="8" s="1"/>
  <c r="AO37"/>
  <c r="AO40"/>
  <c r="AO39"/>
  <c r="AO60" i="6"/>
  <c r="AO20" i="8" s="1"/>
  <c r="AO59" i="6"/>
  <c r="AO19" i="8" s="1"/>
  <c r="AO58" i="6"/>
  <c r="AO38" i="8"/>
  <c r="AO58"/>
  <c r="AO56"/>
  <c r="AO59"/>
  <c r="AG61"/>
  <c r="AO57"/>
  <c r="AF42"/>
  <c r="AG29"/>
  <c r="AQ8" i="7"/>
  <c r="AP17"/>
  <c r="AP19" i="6" s="1"/>
  <c r="AP18" i="7"/>
  <c r="AP20" i="6" s="1"/>
  <c r="AP20" i="7"/>
  <c r="AP22" i="6" s="1"/>
  <c r="AP19" i="7"/>
  <c r="AP21" i="6" s="1"/>
  <c r="AH11"/>
  <c r="AH22" i="7"/>
  <c r="AK30" i="6"/>
  <c r="AK43" s="1"/>
  <c r="AK22" i="20"/>
  <c r="AQ8"/>
  <c r="AP17"/>
  <c r="AP38" i="6" s="1"/>
  <c r="AP18" i="20"/>
  <c r="AP39" i="6" s="1"/>
  <c r="AP20" i="20"/>
  <c r="AP41" i="6" s="1"/>
  <c r="AP19" i="20"/>
  <c r="AP40" i="6" s="1"/>
  <c r="P45" i="12"/>
  <c r="Q45"/>
  <c r="AL9" i="20"/>
  <c r="AL11"/>
  <c r="AL32" i="6" s="1"/>
  <c r="AL13" i="20"/>
  <c r="AL34" i="6" s="1"/>
  <c r="AL15" i="20"/>
  <c r="AL36" i="6" s="1"/>
  <c r="AL10" i="20"/>
  <c r="AL31" i="6" s="1"/>
  <c r="AL12" i="20"/>
  <c r="AL33" i="6" s="1"/>
  <c r="AL14" i="20"/>
  <c r="AL35" i="6" s="1"/>
  <c r="AL16" i="20"/>
  <c r="AL37" i="6" s="1"/>
  <c r="AG23" i="7"/>
  <c r="AG43" i="12"/>
  <c r="AH53" i="8"/>
  <c r="AH51"/>
  <c r="AH55"/>
  <c r="AH48"/>
  <c r="AH49"/>
  <c r="AH54"/>
  <c r="AH50"/>
  <c r="AH52"/>
  <c r="AJ23" i="20"/>
  <c r="AJ14" i="12"/>
  <c r="AK32" i="8"/>
  <c r="AK31"/>
  <c r="AK34"/>
  <c r="AK33"/>
  <c r="AK30"/>
  <c r="AK36"/>
  <c r="AK35"/>
  <c r="AI9" i="7"/>
  <c r="AI10"/>
  <c r="AI12" i="6" s="1"/>
  <c r="AI11" i="7"/>
  <c r="AI13" i="6" s="1"/>
  <c r="AI12" i="7"/>
  <c r="AI14" i="6" s="1"/>
  <c r="AI13" i="7"/>
  <c r="AI15" i="6" s="1"/>
  <c r="AI14" i="7"/>
  <c r="AI16" i="6" s="1"/>
  <c r="AI15" i="7"/>
  <c r="AI17" i="6" s="1"/>
  <c r="AI16" i="7"/>
  <c r="AI18" i="6" s="1"/>
  <c r="AG41" i="7"/>
  <c r="R50" i="6"/>
  <c r="R10" i="8" s="1"/>
  <c r="T55" i="6"/>
  <c r="T15" i="8" s="1"/>
  <c r="T51" i="6"/>
  <c r="T11" i="8" s="1"/>
  <c r="T54" i="6"/>
  <c r="T14" i="8" s="1"/>
  <c r="D22" i="10"/>
  <c r="D25"/>
  <c r="R45" i="12"/>
  <c r="R49" i="6"/>
  <c r="R9" i="8" s="1"/>
  <c r="AF15" i="12"/>
  <c r="AG46" s="1"/>
  <c r="F10" l="1"/>
  <c r="F67" s="1"/>
  <c r="G53" i="25"/>
  <c r="G57" s="1"/>
  <c r="AP60" i="6"/>
  <c r="AP20" i="8" s="1"/>
  <c r="AP59" i="6"/>
  <c r="AP19" i="8" s="1"/>
  <c r="AP40"/>
  <c r="AP38"/>
  <c r="AP58" i="6"/>
  <c r="AP39" i="8"/>
  <c r="AP37"/>
  <c r="AP57" i="6"/>
  <c r="AP17" i="8" s="1"/>
  <c r="AP57"/>
  <c r="AP56"/>
  <c r="AP58"/>
  <c r="AH61"/>
  <c r="AP59"/>
  <c r="AG42"/>
  <c r="AH29"/>
  <c r="AI11" i="6"/>
  <c r="AI22" i="7"/>
  <c r="AR8"/>
  <c r="AQ20"/>
  <c r="AQ22" i="6" s="1"/>
  <c r="AQ18" i="7"/>
  <c r="AQ20" i="6" s="1"/>
  <c r="AQ19" i="7"/>
  <c r="AQ21" i="6" s="1"/>
  <c r="AQ17" i="7"/>
  <c r="AQ19" i="6" s="1"/>
  <c r="AL30"/>
  <c r="AL43" s="1"/>
  <c r="AL22" i="20"/>
  <c r="AR8"/>
  <c r="AQ20"/>
  <c r="AQ41" i="6" s="1"/>
  <c r="AQ18" i="20"/>
  <c r="AQ39" i="6" s="1"/>
  <c r="AQ17" i="20"/>
  <c r="AQ38" i="6" s="1"/>
  <c r="AQ19" i="20"/>
  <c r="AQ40" i="6" s="1"/>
  <c r="Q16" i="12"/>
  <c r="Q38" s="1"/>
  <c r="R16"/>
  <c r="R38" s="1"/>
  <c r="S16"/>
  <c r="S38" s="1"/>
  <c r="AM10" i="20"/>
  <c r="AM31" i="6" s="1"/>
  <c r="AM12" i="20"/>
  <c r="AM33" i="6" s="1"/>
  <c r="AM14" i="20"/>
  <c r="AM35" i="6" s="1"/>
  <c r="AM16" i="20"/>
  <c r="AM37" i="6" s="1"/>
  <c r="AM9" i="20"/>
  <c r="AM11"/>
  <c r="AM32" i="6" s="1"/>
  <c r="AM13" i="20"/>
  <c r="AM34" i="6" s="1"/>
  <c r="AM15" i="20"/>
  <c r="AM36" i="6" s="1"/>
  <c r="AH23" i="7"/>
  <c r="AH43" i="12"/>
  <c r="AI50" i="8"/>
  <c r="AI49"/>
  <c r="AI55"/>
  <c r="AI53"/>
  <c r="AI52"/>
  <c r="AI54"/>
  <c r="AI48"/>
  <c r="AI51"/>
  <c r="AK23" i="20"/>
  <c r="AK14" i="12"/>
  <c r="AL35" i="8"/>
  <c r="AL30"/>
  <c r="AL34"/>
  <c r="AL32"/>
  <c r="AL36"/>
  <c r="AL33"/>
  <c r="AL31"/>
  <c r="AJ9" i="7"/>
  <c r="AJ10"/>
  <c r="AJ12" i="6" s="1"/>
  <c r="AJ11" i="7"/>
  <c r="AJ13" i="6" s="1"/>
  <c r="AJ12" i="7"/>
  <c r="AJ14" i="6" s="1"/>
  <c r="AJ13" i="7"/>
  <c r="AJ15" i="6" s="1"/>
  <c r="AJ14" i="7"/>
  <c r="AJ16" i="6" s="1"/>
  <c r="AJ15" i="7"/>
  <c r="AJ17" i="6" s="1"/>
  <c r="AJ16" i="7"/>
  <c r="AJ18" i="6" s="1"/>
  <c r="S50"/>
  <c r="S10" i="8" s="1"/>
  <c r="S52" i="6"/>
  <c r="S12" i="8" s="1"/>
  <c r="T53" i="6"/>
  <c r="T13" i="8" s="1"/>
  <c r="U51" i="6"/>
  <c r="U11" i="8" s="1"/>
  <c r="D29" i="10"/>
  <c r="D33" s="1"/>
  <c r="D26"/>
  <c r="AH41" i="7"/>
  <c r="T56" i="6"/>
  <c r="T16" i="8" s="1"/>
  <c r="AG15" i="12"/>
  <c r="AH46" s="1"/>
  <c r="S49" i="6"/>
  <c r="S9" i="8" s="1"/>
  <c r="S45" i="12"/>
  <c r="G10" l="1"/>
  <c r="G67" s="1"/>
  <c r="H53" i="25"/>
  <c r="H57" s="1"/>
  <c r="AQ38" i="8"/>
  <c r="AQ39"/>
  <c r="AQ60" i="6"/>
  <c r="AQ20" i="8" s="1"/>
  <c r="AQ58" i="6"/>
  <c r="AQ40" i="8"/>
  <c r="AR40" s="1"/>
  <c r="AQ59" i="6"/>
  <c r="AQ19" i="8" s="1"/>
  <c r="AQ37"/>
  <c r="AQ57" i="6"/>
  <c r="AQ17" i="8" s="1"/>
  <c r="AQ56"/>
  <c r="AQ59"/>
  <c r="AI61"/>
  <c r="AQ58"/>
  <c r="AQ57"/>
  <c r="AH42"/>
  <c r="AI29"/>
  <c r="R18"/>
  <c r="S18"/>
  <c r="AJ11" i="6"/>
  <c r="AJ22" i="7"/>
  <c r="AS8"/>
  <c r="AR19"/>
  <c r="AR21" i="6" s="1"/>
  <c r="AR20" i="7"/>
  <c r="AR22" i="6" s="1"/>
  <c r="AR18" i="7"/>
  <c r="AR20" i="6" s="1"/>
  <c r="AR17" i="7"/>
  <c r="AR19" i="6" s="1"/>
  <c r="AS8" i="20"/>
  <c r="AR19"/>
  <c r="AR40" i="6" s="1"/>
  <c r="AR18" i="20"/>
  <c r="AR39" i="6" s="1"/>
  <c r="AR17" i="20"/>
  <c r="AR38" i="6" s="1"/>
  <c r="AR20" i="20"/>
  <c r="AR41" i="6" s="1"/>
  <c r="AM30"/>
  <c r="AM43" s="1"/>
  <c r="AM22" i="20"/>
  <c r="AM14" i="12" s="1"/>
  <c r="T16"/>
  <c r="T38" s="1"/>
  <c r="AN9" i="20"/>
  <c r="AN11"/>
  <c r="AN32" i="6" s="1"/>
  <c r="AN13" i="20"/>
  <c r="AN34" i="6" s="1"/>
  <c r="AN15" i="20"/>
  <c r="AN36" i="6" s="1"/>
  <c r="AN10" i="20"/>
  <c r="AN31" i="6" s="1"/>
  <c r="AN12" i="20"/>
  <c r="AN33" i="6" s="1"/>
  <c r="AN14" i="20"/>
  <c r="AN35" i="6" s="1"/>
  <c r="AN16" i="20"/>
  <c r="AN37" i="6" s="1"/>
  <c r="AJ48" i="8"/>
  <c r="AJ52"/>
  <c r="AJ55"/>
  <c r="AJ50"/>
  <c r="AI23" i="7"/>
  <c r="AI43" i="12"/>
  <c r="AJ51" i="8"/>
  <c r="AJ54"/>
  <c r="AJ53"/>
  <c r="AJ49"/>
  <c r="AM33"/>
  <c r="AM34"/>
  <c r="AM35"/>
  <c r="AL23" i="20"/>
  <c r="AL14" i="12"/>
  <c r="AM31" i="8"/>
  <c r="AM36"/>
  <c r="AM32"/>
  <c r="AM30"/>
  <c r="AK9" i="7"/>
  <c r="AK10"/>
  <c r="AK12" i="6" s="1"/>
  <c r="AK11" i="7"/>
  <c r="AK13" i="6" s="1"/>
  <c r="AK12" i="7"/>
  <c r="AK14" i="6" s="1"/>
  <c r="AK13" i="7"/>
  <c r="AK15" i="6" s="1"/>
  <c r="AK14" i="7"/>
  <c r="AK16" i="6" s="1"/>
  <c r="AK15" i="7"/>
  <c r="AK17" i="6" s="1"/>
  <c r="AK16" i="7"/>
  <c r="AK18" i="6" s="1"/>
  <c r="E32" i="10"/>
  <c r="U56" i="6"/>
  <c r="U16" i="8" s="1"/>
  <c r="T52" i="6"/>
  <c r="T12" i="8" s="1"/>
  <c r="D30" i="10"/>
  <c r="AI41" i="7"/>
  <c r="AH15" i="12"/>
  <c r="AI46" s="1"/>
  <c r="H10" l="1"/>
  <c r="H67" s="1"/>
  <c r="I53" i="25"/>
  <c r="I57" s="1"/>
  <c r="AR38" i="8"/>
  <c r="AR60" i="6"/>
  <c r="AR20" i="8" s="1"/>
  <c r="AR58" i="6"/>
  <c r="AR39" i="8"/>
  <c r="AR59" i="6"/>
  <c r="AR19" i="8" s="1"/>
  <c r="AR59"/>
  <c r="AR37"/>
  <c r="AR57" i="6"/>
  <c r="AR17" i="8" s="1"/>
  <c r="AR57"/>
  <c r="AR56"/>
  <c r="AJ61"/>
  <c r="AR58"/>
  <c r="AI42"/>
  <c r="AJ29"/>
  <c r="AT8" i="7"/>
  <c r="AS18"/>
  <c r="AS20" i="6" s="1"/>
  <c r="AS19" i="7"/>
  <c r="AS21" i="6" s="1"/>
  <c r="AS17" i="7"/>
  <c r="AS19" i="6" s="1"/>
  <c r="AS20" i="7"/>
  <c r="AS22" i="6" s="1"/>
  <c r="AK11"/>
  <c r="AK22" i="7"/>
  <c r="AN30" i="6"/>
  <c r="AN43" s="1"/>
  <c r="AN22" i="20"/>
  <c r="AT8"/>
  <c r="AS18"/>
  <c r="AS39" i="6" s="1"/>
  <c r="AS17" i="20"/>
  <c r="AS38" i="6" s="1"/>
  <c r="AS20" i="20"/>
  <c r="AS41" i="6" s="1"/>
  <c r="AS19" i="20"/>
  <c r="AS40" i="6" s="1"/>
  <c r="D32" i="19"/>
  <c r="AO10" i="20"/>
  <c r="AO31" i="6" s="1"/>
  <c r="AO12" i="20"/>
  <c r="AO33" i="6" s="1"/>
  <c r="AO14" i="20"/>
  <c r="AO35" i="6" s="1"/>
  <c r="AO16" i="20"/>
  <c r="AO37" i="6" s="1"/>
  <c r="AO9" i="20"/>
  <c r="AO11"/>
  <c r="AO32" i="6" s="1"/>
  <c r="AO13" i="20"/>
  <c r="AO34" i="6" s="1"/>
  <c r="AO15" i="20"/>
  <c r="AO36" i="6" s="1"/>
  <c r="AJ23" i="7"/>
  <c r="AJ43" i="12"/>
  <c r="AK53" i="8"/>
  <c r="AK51"/>
  <c r="AK55"/>
  <c r="AK48"/>
  <c r="AK49"/>
  <c r="AK54"/>
  <c r="AK50"/>
  <c r="AK52"/>
  <c r="AM23" i="20"/>
  <c r="AN32" i="8"/>
  <c r="AN31"/>
  <c r="AN34"/>
  <c r="AN33"/>
  <c r="AN30"/>
  <c r="AN36"/>
  <c r="AN35"/>
  <c r="D34" i="10"/>
  <c r="D33" i="14"/>
  <c r="AL9" i="7"/>
  <c r="AL10"/>
  <c r="AL12" i="6" s="1"/>
  <c r="AL11" i="7"/>
  <c r="AL13" i="6" s="1"/>
  <c r="AL12" i="7"/>
  <c r="AL14" i="6" s="1"/>
  <c r="AL13" i="7"/>
  <c r="AL15" i="6" s="1"/>
  <c r="AL14" i="7"/>
  <c r="AL16" i="6" s="1"/>
  <c r="AL15" i="7"/>
  <c r="AL17" i="6" s="1"/>
  <c r="AL16" i="7"/>
  <c r="AL18" i="6" s="1"/>
  <c r="U53"/>
  <c r="U13" i="8" s="1"/>
  <c r="AJ41" i="7"/>
  <c r="U54" i="6"/>
  <c r="U14" i="8" s="1"/>
  <c r="AI15" i="12"/>
  <c r="AJ46" s="1"/>
  <c r="U55" i="6"/>
  <c r="U15" i="8" s="1"/>
  <c r="I10" i="12" l="1"/>
  <c r="I67" s="1"/>
  <c r="J53" i="25"/>
  <c r="J57" s="1"/>
  <c r="AS38" i="8"/>
  <c r="AS58" i="6"/>
  <c r="AS40" i="8"/>
  <c r="AS59" i="6"/>
  <c r="AS19" i="8" s="1"/>
  <c r="AS39"/>
  <c r="AS60" i="6"/>
  <c r="AS20" i="8" s="1"/>
  <c r="D17" i="19"/>
  <c r="D18" s="1"/>
  <c r="D31"/>
  <c r="AS57" i="6"/>
  <c r="AS17" i="8" s="1"/>
  <c r="AS37"/>
  <c r="AS58"/>
  <c r="AS57"/>
  <c r="AS59"/>
  <c r="AS56"/>
  <c r="AK61"/>
  <c r="AJ42"/>
  <c r="AK29"/>
  <c r="AL11" i="6"/>
  <c r="AL22" i="7"/>
  <c r="AU8"/>
  <c r="AT17"/>
  <c r="AT19" i="6" s="1"/>
  <c r="AT19" i="7"/>
  <c r="AT21" i="6" s="1"/>
  <c r="AT20" i="7"/>
  <c r="AT22" i="6" s="1"/>
  <c r="AT18" i="7"/>
  <c r="AT20" i="6" s="1"/>
  <c r="AU8" i="20"/>
  <c r="AT17"/>
  <c r="AT38" i="6" s="1"/>
  <c r="AT20" i="20"/>
  <c r="AT41" i="6" s="1"/>
  <c r="AT19" i="20"/>
  <c r="AT40" i="6" s="1"/>
  <c r="AT18" i="20"/>
  <c r="AT39" i="6" s="1"/>
  <c r="AO30"/>
  <c r="AO43" s="1"/>
  <c r="AO22" i="20"/>
  <c r="F11" i="1"/>
  <c r="F9"/>
  <c r="AP9" i="20"/>
  <c r="AP11"/>
  <c r="AP32" i="6" s="1"/>
  <c r="AP13" i="20"/>
  <c r="AP34" i="6" s="1"/>
  <c r="AP15" i="20"/>
  <c r="AP36" i="6" s="1"/>
  <c r="AP10" i="20"/>
  <c r="AP31" i="6" s="1"/>
  <c r="AP12" i="20"/>
  <c r="AP33" i="6" s="1"/>
  <c r="AP14" i="20"/>
  <c r="AP35" i="6" s="1"/>
  <c r="AP16" i="20"/>
  <c r="AP37" i="6" s="1"/>
  <c r="AK23" i="7"/>
  <c r="AK43" i="12"/>
  <c r="AL50" i="8"/>
  <c r="AL49"/>
  <c r="AL55"/>
  <c r="AL53"/>
  <c r="AL52"/>
  <c r="AL54"/>
  <c r="AL48"/>
  <c r="AL51"/>
  <c r="AN23" i="20"/>
  <c r="AN14" i="12"/>
  <c r="F17" i="1"/>
  <c r="F18"/>
  <c r="F14"/>
  <c r="AO36" i="8"/>
  <c r="AO33"/>
  <c r="AO31"/>
  <c r="AO35"/>
  <c r="AO30"/>
  <c r="AO34"/>
  <c r="AO32"/>
  <c r="AM9" i="7"/>
  <c r="AM10"/>
  <c r="AM12" i="6" s="1"/>
  <c r="AM11" i="7"/>
  <c r="AM13" i="6" s="1"/>
  <c r="AM12" i="7"/>
  <c r="AM14" i="6" s="1"/>
  <c r="AM13" i="7"/>
  <c r="AM15" i="6" s="1"/>
  <c r="AM14" i="7"/>
  <c r="AM16" i="6" s="1"/>
  <c r="AM15" i="7"/>
  <c r="AM17" i="6" s="1"/>
  <c r="AM16" i="7"/>
  <c r="AM18" i="6" s="1"/>
  <c r="T50"/>
  <c r="T10" i="8" s="1"/>
  <c r="V55" i="6"/>
  <c r="V15" i="8" s="1"/>
  <c r="V51" i="6"/>
  <c r="V11" i="8" s="1"/>
  <c r="V54" i="6"/>
  <c r="V14" i="8" s="1"/>
  <c r="D35" i="10"/>
  <c r="D27" i="14"/>
  <c r="AK41" i="7"/>
  <c r="T49" i="6"/>
  <c r="T9" i="8" s="1"/>
  <c r="AJ15" i="12"/>
  <c r="AK46" s="1"/>
  <c r="D28" i="14" l="1"/>
  <c r="J10" i="12"/>
  <c r="J67" s="1"/>
  <c r="K53" i="25"/>
  <c r="K57" s="1"/>
  <c r="AT40" i="8"/>
  <c r="AT59" i="6"/>
  <c r="AT19" i="8" s="1"/>
  <c r="AT38"/>
  <c r="AT60" i="6"/>
  <c r="AT20" i="8" s="1"/>
  <c r="AT39"/>
  <c r="AT58" i="6"/>
  <c r="D33" i="19"/>
  <c r="D35" s="1"/>
  <c r="D37" s="1"/>
  <c r="E36" s="1"/>
  <c r="AT58" i="8"/>
  <c r="AT37"/>
  <c r="AT57" i="6"/>
  <c r="AT17" i="8" s="1"/>
  <c r="AT57"/>
  <c r="AT59"/>
  <c r="AL61"/>
  <c r="AT56"/>
  <c r="AK42"/>
  <c r="AL29"/>
  <c r="T18"/>
  <c r="AV8" i="7"/>
  <c r="AU20"/>
  <c r="AU22" i="6" s="1"/>
  <c r="AU17" i="7"/>
  <c r="AU19" i="6" s="1"/>
  <c r="AU19" i="7"/>
  <c r="AU21" i="6" s="1"/>
  <c r="AU59" s="1"/>
  <c r="AU19" i="8" s="1"/>
  <c r="AU18" i="7"/>
  <c r="AU20" i="6" s="1"/>
  <c r="AM11"/>
  <c r="AM22" i="7"/>
  <c r="AV8" i="20"/>
  <c r="AU20"/>
  <c r="AU41" i="6" s="1"/>
  <c r="AU19" i="20"/>
  <c r="AU40" i="6" s="1"/>
  <c r="AU17" i="20"/>
  <c r="AU38" i="6" s="1"/>
  <c r="AU18" i="20"/>
  <c r="AU39" i="6" s="1"/>
  <c r="AP30"/>
  <c r="AP43" s="1"/>
  <c r="AP22" i="20"/>
  <c r="AI9" i="1"/>
  <c r="AR9"/>
  <c r="AL9"/>
  <c r="AM9"/>
  <c r="AP9"/>
  <c r="AJ9"/>
  <c r="AO9"/>
  <c r="AK9"/>
  <c r="AS9"/>
  <c r="AQ9"/>
  <c r="AN9"/>
  <c r="AH9"/>
  <c r="AQ10" i="20"/>
  <c r="AQ31" i="6" s="1"/>
  <c r="AQ12" i="20"/>
  <c r="AQ33" i="6" s="1"/>
  <c r="AQ14" i="20"/>
  <c r="AQ35" i="6" s="1"/>
  <c r="AQ16" i="20"/>
  <c r="AQ37" i="6" s="1"/>
  <c r="AQ9" i="20"/>
  <c r="AQ11"/>
  <c r="AQ32" i="6" s="1"/>
  <c r="AQ13" i="20"/>
  <c r="AQ34" i="6" s="1"/>
  <c r="AQ15" i="20"/>
  <c r="AQ36" i="6" s="1"/>
  <c r="AM48" i="8"/>
  <c r="AM52"/>
  <c r="AM55"/>
  <c r="AM50"/>
  <c r="AL23" i="7"/>
  <c r="AL43" i="12"/>
  <c r="AM51" i="8"/>
  <c r="AM54"/>
  <c r="AM53"/>
  <c r="AM49"/>
  <c r="AP34"/>
  <c r="AP35"/>
  <c r="AP33"/>
  <c r="AO23" i="20"/>
  <c r="AO14" i="12"/>
  <c r="AP32" i="8"/>
  <c r="AP30"/>
  <c r="AP31"/>
  <c r="AP36"/>
  <c r="AN9" i="7"/>
  <c r="AN10"/>
  <c r="AN12" i="6" s="1"/>
  <c r="AN11" i="7"/>
  <c r="AN13" i="6" s="1"/>
  <c r="AN12" i="7"/>
  <c r="AN14" i="6" s="1"/>
  <c r="AN13" i="7"/>
  <c r="AN15" i="6" s="1"/>
  <c r="AN14" i="7"/>
  <c r="AN16" i="6" s="1"/>
  <c r="AN15" i="7"/>
  <c r="AN17" i="6" s="1"/>
  <c r="AN16" i="7"/>
  <c r="AN18" i="6" s="1"/>
  <c r="T45" i="12"/>
  <c r="U50" i="6"/>
  <c r="U10" i="8" s="1"/>
  <c r="W51" i="6"/>
  <c r="W11" i="8" s="1"/>
  <c r="V53" i="6"/>
  <c r="V13" i="8" s="1"/>
  <c r="D34" i="14"/>
  <c r="AL41" i="7"/>
  <c r="V56" i="6"/>
  <c r="V16" i="8" s="1"/>
  <c r="AK15" i="12"/>
  <c r="AL46" s="1"/>
  <c r="U52" i="6"/>
  <c r="U12" i="8" s="1"/>
  <c r="U49" i="6"/>
  <c r="U9" i="8" s="1"/>
  <c r="D35" i="14" l="1"/>
  <c r="K10" i="12"/>
  <c r="K67" s="1"/>
  <c r="L53" i="25"/>
  <c r="L57" s="1"/>
  <c r="AU38" i="8"/>
  <c r="AU58" i="6"/>
  <c r="AU39" i="8"/>
  <c r="AU60" i="6"/>
  <c r="AU20" i="8" s="1"/>
  <c r="AU40"/>
  <c r="AU57" i="6"/>
  <c r="AU17" i="8" s="1"/>
  <c r="AU37"/>
  <c r="AU56"/>
  <c r="AU58"/>
  <c r="AU57"/>
  <c r="AU59"/>
  <c r="AM61"/>
  <c r="F31" i="14" s="1"/>
  <c r="AL42" i="8"/>
  <c r="AM29"/>
  <c r="AN11" i="6"/>
  <c r="AN22" i="7"/>
  <c r="AW8"/>
  <c r="AV19"/>
  <c r="AV21" i="6" s="1"/>
  <c r="AV17" i="7"/>
  <c r="AV19" i="6" s="1"/>
  <c r="AV18" i="7"/>
  <c r="AV20" i="6" s="1"/>
  <c r="AV20" i="7"/>
  <c r="AV22" i="6" s="1"/>
  <c r="AW8" i="20"/>
  <c r="AV19"/>
  <c r="AV40" i="6" s="1"/>
  <c r="AV20" i="20"/>
  <c r="AV41" i="6" s="1"/>
  <c r="AV18" i="20"/>
  <c r="AV39" i="6" s="1"/>
  <c r="AV17" i="20"/>
  <c r="AV38" i="6" s="1"/>
  <c r="AQ30"/>
  <c r="AQ43" s="1"/>
  <c r="AQ22" i="20"/>
  <c r="U16" i="12"/>
  <c r="U38" s="1"/>
  <c r="AR9" i="20"/>
  <c r="AR11"/>
  <c r="AR32" i="6" s="1"/>
  <c r="AR13" i="20"/>
  <c r="AR34" i="6" s="1"/>
  <c r="AR15" i="20"/>
  <c r="AR36" i="6" s="1"/>
  <c r="AR10" i="20"/>
  <c r="AR31" i="6" s="1"/>
  <c r="AR12" i="20"/>
  <c r="AR33" i="6" s="1"/>
  <c r="AR14" i="20"/>
  <c r="AR35" i="6" s="1"/>
  <c r="AR16" i="20"/>
  <c r="AR37" i="6" s="1"/>
  <c r="AM23" i="7"/>
  <c r="AM43" i="12"/>
  <c r="AN53" i="8"/>
  <c r="AN51"/>
  <c r="AN55"/>
  <c r="AN48"/>
  <c r="AN49"/>
  <c r="AN54"/>
  <c r="AN50"/>
  <c r="AN52"/>
  <c r="AQ31"/>
  <c r="AQ32"/>
  <c r="AQ33"/>
  <c r="AQ34"/>
  <c r="AP23" i="20"/>
  <c r="AP14" i="12"/>
  <c r="AQ36" i="8"/>
  <c r="AQ30"/>
  <c r="AQ35"/>
  <c r="AO9" i="7"/>
  <c r="AO10"/>
  <c r="AO12" i="6" s="1"/>
  <c r="AO11" i="7"/>
  <c r="AO13" i="6" s="1"/>
  <c r="AO12" i="7"/>
  <c r="AO14" i="6" s="1"/>
  <c r="AO13" i="7"/>
  <c r="AO15" i="6" s="1"/>
  <c r="AO14" i="7"/>
  <c r="AO16" i="6" s="1"/>
  <c r="AO15" i="7"/>
  <c r="AO17" i="6" s="1"/>
  <c r="AO16" i="7"/>
  <c r="AO18" i="6" s="1"/>
  <c r="W56"/>
  <c r="W16" i="8" s="1"/>
  <c r="V52" i="6"/>
  <c r="V12" i="8" s="1"/>
  <c r="W55" i="6"/>
  <c r="W15" i="8" s="1"/>
  <c r="U45" i="12"/>
  <c r="AL15"/>
  <c r="AM46" s="1"/>
  <c r="AM41" i="7"/>
  <c r="F10" i="10" s="1"/>
  <c r="L10" i="12" l="1"/>
  <c r="L67" s="1"/>
  <c r="M53" i="25"/>
  <c r="M57" s="1"/>
  <c r="AV38" i="8"/>
  <c r="AW38" s="1"/>
  <c r="AV58" i="6"/>
  <c r="AV60"/>
  <c r="AV20" i="8" s="1"/>
  <c r="AV40"/>
  <c r="AV59" i="6"/>
  <c r="AV19" i="8" s="1"/>
  <c r="AV39"/>
  <c r="AV58"/>
  <c r="AV57" i="6"/>
  <c r="AV17" i="8" s="1"/>
  <c r="AV37"/>
  <c r="AV59"/>
  <c r="AV57"/>
  <c r="AV56"/>
  <c r="AN61"/>
  <c r="AM42"/>
  <c r="AN29"/>
  <c r="U18"/>
  <c r="AX8" i="7"/>
  <c r="AW18"/>
  <c r="AW20" i="6" s="1"/>
  <c r="AW20" i="7"/>
  <c r="AW22" i="6" s="1"/>
  <c r="AW17" i="7"/>
  <c r="AW19" i="6" s="1"/>
  <c r="AW19" i="7"/>
  <c r="AW21" i="6" s="1"/>
  <c r="AO11"/>
  <c r="AO22" i="7"/>
  <c r="AR30" i="6"/>
  <c r="AR43" s="1"/>
  <c r="AR22" i="20"/>
  <c r="AR14" i="12" s="1"/>
  <c r="AX8" i="20"/>
  <c r="AW18"/>
  <c r="AW39" i="6" s="1"/>
  <c r="AW19" i="20"/>
  <c r="AW40" i="6" s="1"/>
  <c r="AW17" i="20"/>
  <c r="AW38" i="6" s="1"/>
  <c r="AW20" i="20"/>
  <c r="AW41" i="6" s="1"/>
  <c r="V16" i="12"/>
  <c r="V38" s="1"/>
  <c r="AS10" i="20"/>
  <c r="AS31" i="6" s="1"/>
  <c r="AS12" i="20"/>
  <c r="AS33" i="6" s="1"/>
  <c r="AS14" i="20"/>
  <c r="AS35" i="6" s="1"/>
  <c r="AS16" i="20"/>
  <c r="AS37" i="6" s="1"/>
  <c r="AS9" i="20"/>
  <c r="AS11"/>
  <c r="AS32" i="6" s="1"/>
  <c r="AS13" i="20"/>
  <c r="AS34" i="6" s="1"/>
  <c r="AS15" i="20"/>
  <c r="AS36" i="6" s="1"/>
  <c r="AO50" i="8"/>
  <c r="AO49"/>
  <c r="AO55"/>
  <c r="AO53"/>
  <c r="AN23" i="7"/>
  <c r="AN43" i="12"/>
  <c r="AR34" i="8"/>
  <c r="AO52"/>
  <c r="AO54"/>
  <c r="AO48"/>
  <c r="AO51"/>
  <c r="AQ23" i="20"/>
  <c r="AQ14" i="12"/>
  <c r="AR36" i="8"/>
  <c r="AR33"/>
  <c r="AR31"/>
  <c r="AR35"/>
  <c r="AR30"/>
  <c r="AR32"/>
  <c r="AP9" i="7"/>
  <c r="AP10"/>
  <c r="AP12" i="6" s="1"/>
  <c r="AP11" i="7"/>
  <c r="AP13" i="6" s="1"/>
  <c r="AP12" i="7"/>
  <c r="AP14" i="6" s="1"/>
  <c r="AP13" i="7"/>
  <c r="AP15" i="6" s="1"/>
  <c r="AP14" i="7"/>
  <c r="AP16" i="6" s="1"/>
  <c r="AP15" i="7"/>
  <c r="AP17" i="6" s="1"/>
  <c r="AP16" i="7"/>
  <c r="AP18" i="6" s="1"/>
  <c r="W54"/>
  <c r="W14" i="8" s="1"/>
  <c r="AN41" i="7"/>
  <c r="M10" i="12" l="1"/>
  <c r="M67" s="1"/>
  <c r="N53" i="25"/>
  <c r="N57" s="1"/>
  <c r="AW40" i="8"/>
  <c r="AW58" i="6"/>
  <c r="AW59"/>
  <c r="AW19" i="8" s="1"/>
  <c r="AW60" i="6"/>
  <c r="AW20" i="8" s="1"/>
  <c r="AW39"/>
  <c r="AW58"/>
  <c r="AW59"/>
  <c r="AW57" i="6"/>
  <c r="AW17" i="8" s="1"/>
  <c r="AW37"/>
  <c r="AO61"/>
  <c r="AW57"/>
  <c r="AW56"/>
  <c r="AN42"/>
  <c r="AO29"/>
  <c r="AP11" i="6"/>
  <c r="AP22" i="7"/>
  <c r="AY8"/>
  <c r="AX17"/>
  <c r="AX19" i="6" s="1"/>
  <c r="AX18" i="7"/>
  <c r="AX20" i="6" s="1"/>
  <c r="AX20" i="7"/>
  <c r="AX22" i="6" s="1"/>
  <c r="AX19" i="7"/>
  <c r="AX21" i="6" s="1"/>
  <c r="AY8" i="20"/>
  <c r="AX17"/>
  <c r="AX38" i="6" s="1"/>
  <c r="AX18" i="20"/>
  <c r="AX39" i="6" s="1"/>
  <c r="AX20" i="20"/>
  <c r="AX41" i="6" s="1"/>
  <c r="AX19" i="20"/>
  <c r="AX40" i="6" s="1"/>
  <c r="AS30"/>
  <c r="AS43" s="1"/>
  <c r="AS22" i="20"/>
  <c r="AS14" i="12" s="1"/>
  <c r="AT9" i="20"/>
  <c r="AT11"/>
  <c r="AT32" i="6" s="1"/>
  <c r="AT13" i="20"/>
  <c r="AT34" i="6" s="1"/>
  <c r="AT15" i="20"/>
  <c r="AT36" i="6" s="1"/>
  <c r="AT10" i="20"/>
  <c r="AT31" i="6" s="1"/>
  <c r="AT12" i="20"/>
  <c r="AT33" i="6" s="1"/>
  <c r="AT14" i="20"/>
  <c r="AT35" i="6" s="1"/>
  <c r="AT16" i="20"/>
  <c r="AT37" i="6" s="1"/>
  <c r="AR23" i="20"/>
  <c r="AP53" i="8"/>
  <c r="AP49"/>
  <c r="AO23" i="7"/>
  <c r="AO43" i="12"/>
  <c r="AP48" i="8"/>
  <c r="AP52"/>
  <c r="AP51"/>
  <c r="AP54"/>
  <c r="AP55"/>
  <c r="AP50"/>
  <c r="AS34"/>
  <c r="AS35"/>
  <c r="AS33"/>
  <c r="AS32"/>
  <c r="AS30"/>
  <c r="AS31"/>
  <c r="AS36"/>
  <c r="AQ9" i="7"/>
  <c r="AQ10"/>
  <c r="AQ12" i="6" s="1"/>
  <c r="AQ11" i="7"/>
  <c r="AQ13" i="6" s="1"/>
  <c r="AQ12" i="7"/>
  <c r="AQ14" i="6" s="1"/>
  <c r="AQ13" i="7"/>
  <c r="AQ15" i="6" s="1"/>
  <c r="AQ14" i="7"/>
  <c r="AQ16" i="6" s="1"/>
  <c r="AQ15" i="7"/>
  <c r="AQ17" i="6" s="1"/>
  <c r="AQ16" i="7"/>
  <c r="AQ18" i="6" s="1"/>
  <c r="X54"/>
  <c r="X14" i="8" s="1"/>
  <c r="W53" i="6"/>
  <c r="W13" i="8" s="1"/>
  <c r="AM15" i="12"/>
  <c r="AN46" s="1"/>
  <c r="X51" i="6"/>
  <c r="X11" i="8" s="1"/>
  <c r="AN15" i="12"/>
  <c r="AO46" s="1"/>
  <c r="V50" i="6"/>
  <c r="V10" i="8" s="1"/>
  <c r="V49" i="6"/>
  <c r="V9" i="8" s="1"/>
  <c r="AO41" i="7"/>
  <c r="N10" i="12" l="1"/>
  <c r="N67" s="1"/>
  <c r="O53" i="25"/>
  <c r="O57" s="1"/>
  <c r="AX40" i="8"/>
  <c r="AY40" s="1"/>
  <c r="AX58" i="6"/>
  <c r="AX60"/>
  <c r="AX20" i="8" s="1"/>
  <c r="AX38"/>
  <c r="AX59" i="6"/>
  <c r="AX19" i="8" s="1"/>
  <c r="AX37"/>
  <c r="AX39"/>
  <c r="AX57" i="6"/>
  <c r="AX17" i="8" s="1"/>
  <c r="AX58"/>
  <c r="AX57"/>
  <c r="AP61"/>
  <c r="AX56"/>
  <c r="AX59"/>
  <c r="AO42"/>
  <c r="AP29"/>
  <c r="AQ11" i="6"/>
  <c r="AQ22" i="7"/>
  <c r="AZ8"/>
  <c r="AY20"/>
  <c r="AY22" i="6" s="1"/>
  <c r="AY18" i="7"/>
  <c r="AY20" i="6" s="1"/>
  <c r="AY19" i="7"/>
  <c r="AY21" i="6" s="1"/>
  <c r="AY17" i="7"/>
  <c r="AY19" i="6" s="1"/>
  <c r="AZ8" i="20"/>
  <c r="AY20"/>
  <c r="AY41" i="6" s="1"/>
  <c r="AY18" i="20"/>
  <c r="AY39" i="6" s="1"/>
  <c r="AY17" i="20"/>
  <c r="AY38" i="6" s="1"/>
  <c r="AY19" i="20"/>
  <c r="AY40" i="6" s="1"/>
  <c r="AT30"/>
  <c r="AT43" s="1"/>
  <c r="AT22" i="20"/>
  <c r="AS23"/>
  <c r="AU10"/>
  <c r="AU31" i="6" s="1"/>
  <c r="AU12" i="20"/>
  <c r="AU33" i="6" s="1"/>
  <c r="AU14" i="20"/>
  <c r="AU35" i="6" s="1"/>
  <c r="AU16" i="20"/>
  <c r="AU37" i="6" s="1"/>
  <c r="AU9" i="20"/>
  <c r="AU11"/>
  <c r="AU32" i="6" s="1"/>
  <c r="AU13" i="20"/>
  <c r="AU34" i="6" s="1"/>
  <c r="AU15" i="20"/>
  <c r="AU36" i="6" s="1"/>
  <c r="AP23" i="7"/>
  <c r="AP43" i="12"/>
  <c r="AQ55" i="8"/>
  <c r="AQ51"/>
  <c r="AQ53"/>
  <c r="AQ48"/>
  <c r="AQ50"/>
  <c r="AQ54"/>
  <c r="AQ49"/>
  <c r="AQ52"/>
  <c r="AT31"/>
  <c r="AT32"/>
  <c r="AT33"/>
  <c r="AT34"/>
  <c r="AT36"/>
  <c r="AT30"/>
  <c r="AT35"/>
  <c r="AN11" i="1"/>
  <c r="AR9" i="7"/>
  <c r="AR10"/>
  <c r="AR12" i="6" s="1"/>
  <c r="AR11" i="7"/>
  <c r="AR13" i="6" s="1"/>
  <c r="AR12" i="7"/>
  <c r="AR14" i="6" s="1"/>
  <c r="AR13" i="7"/>
  <c r="AR15" i="6" s="1"/>
  <c r="AR14" i="7"/>
  <c r="AR16" i="6" s="1"/>
  <c r="AR15" i="7"/>
  <c r="AR17" i="6" s="1"/>
  <c r="AR16" i="7"/>
  <c r="AR18" i="6" s="1"/>
  <c r="X55"/>
  <c r="X15" i="8" s="1"/>
  <c r="Y51" i="6"/>
  <c r="Y11" i="8" s="1"/>
  <c r="X53" i="6"/>
  <c r="X13" i="8" s="1"/>
  <c r="W52" i="6"/>
  <c r="W12" i="8" s="1"/>
  <c r="W50" i="6"/>
  <c r="W10" i="8" s="1"/>
  <c r="AN18" i="1"/>
  <c r="V45" i="12"/>
  <c r="AN17" i="1"/>
  <c r="AK17"/>
  <c r="AS17"/>
  <c r="AL17"/>
  <c r="AI17"/>
  <c r="AQ17"/>
  <c r="AJ17"/>
  <c r="AR17"/>
  <c r="AO17"/>
  <c r="AH17"/>
  <c r="AP17"/>
  <c r="AM17"/>
  <c r="F11" i="18"/>
  <c r="X56" i="6"/>
  <c r="X16" i="8" s="1"/>
  <c r="AO15" i="12"/>
  <c r="AP46" s="1"/>
  <c r="W49" i="6"/>
  <c r="W9" i="8" s="1"/>
  <c r="AO18" i="1"/>
  <c r="AN14"/>
  <c r="AK14"/>
  <c r="AS14"/>
  <c r="AL14"/>
  <c r="AI14"/>
  <c r="AQ14"/>
  <c r="AJ14"/>
  <c r="AR14"/>
  <c r="AO14"/>
  <c r="AH14"/>
  <c r="AP14"/>
  <c r="AM14"/>
  <c r="AP41" i="7"/>
  <c r="O10" i="12" l="1"/>
  <c r="O67" s="1"/>
  <c r="P53" i="25"/>
  <c r="P57" s="1"/>
  <c r="AY60" i="6"/>
  <c r="AY20" i="8" s="1"/>
  <c r="AY38"/>
  <c r="AY58" i="6"/>
  <c r="AY39" i="8"/>
  <c r="AY59" i="6"/>
  <c r="AY19" i="8" s="1"/>
  <c r="AY59"/>
  <c r="AY57" i="6"/>
  <c r="AY17" i="8" s="1"/>
  <c r="AY37"/>
  <c r="AY58"/>
  <c r="AY57"/>
  <c r="AQ61"/>
  <c r="AY56"/>
  <c r="AP42"/>
  <c r="AQ29"/>
  <c r="V18"/>
  <c r="AR11" i="6"/>
  <c r="AR22" i="7"/>
  <c r="BA8"/>
  <c r="AZ19"/>
  <c r="AZ21" i="6" s="1"/>
  <c r="AZ20" i="7"/>
  <c r="AZ22" i="6" s="1"/>
  <c r="AZ18" i="7"/>
  <c r="AZ20" i="6" s="1"/>
  <c r="AZ17" i="7"/>
  <c r="AZ19" i="6" s="1"/>
  <c r="AU30"/>
  <c r="AU43" s="1"/>
  <c r="AU22" i="20"/>
  <c r="BA8"/>
  <c r="AZ19"/>
  <c r="AZ40" i="6" s="1"/>
  <c r="AZ18" i="20"/>
  <c r="AZ39" i="6" s="1"/>
  <c r="AZ17" i="20"/>
  <c r="AZ38" i="6" s="1"/>
  <c r="AZ20" i="20"/>
  <c r="AZ41" i="6" s="1"/>
  <c r="W16" i="12"/>
  <c r="W38" s="1"/>
  <c r="AV9" i="20"/>
  <c r="AV11"/>
  <c r="AV32" i="6" s="1"/>
  <c r="AV13" i="20"/>
  <c r="AV34" i="6" s="1"/>
  <c r="AV15" i="20"/>
  <c r="AV36" i="6" s="1"/>
  <c r="AV10" i="20"/>
  <c r="AV31" i="6" s="1"/>
  <c r="AV12" i="20"/>
  <c r="AV33" i="6" s="1"/>
  <c r="AV14" i="20"/>
  <c r="AV35" i="6" s="1"/>
  <c r="AV16" i="20"/>
  <c r="AV37" i="6" s="1"/>
  <c r="AR49" i="8"/>
  <c r="AR50"/>
  <c r="AR53"/>
  <c r="AR55"/>
  <c r="AQ23" i="7"/>
  <c r="AQ43" i="12"/>
  <c r="AU35" i="8"/>
  <c r="AR52"/>
  <c r="AR54"/>
  <c r="AR48"/>
  <c r="AR51"/>
  <c r="AU36"/>
  <c r="AU33"/>
  <c r="AU31"/>
  <c r="AT23" i="20"/>
  <c r="AT14" i="12"/>
  <c r="AU30" i="8"/>
  <c r="AU34"/>
  <c r="AU32"/>
  <c r="AR11" i="1"/>
  <c r="AM11"/>
  <c r="AL11"/>
  <c r="AH11"/>
  <c r="AQ11"/>
  <c r="AK11"/>
  <c r="AP11"/>
  <c r="AO11"/>
  <c r="AO29" s="1"/>
  <c r="AI24" i="6" s="1"/>
  <c r="AJ11" i="1"/>
  <c r="AI11"/>
  <c r="AS11"/>
  <c r="F29"/>
  <c r="F14" i="10" s="1"/>
  <c r="AS9" i="7"/>
  <c r="AS10"/>
  <c r="AS12" i="6" s="1"/>
  <c r="AS11" i="7"/>
  <c r="AS13" i="6" s="1"/>
  <c r="AS12" i="7"/>
  <c r="AS14" i="6" s="1"/>
  <c r="AS13" i="7"/>
  <c r="AS15" i="6" s="1"/>
  <c r="AS14" i="7"/>
  <c r="AS16" i="6" s="1"/>
  <c r="AS15" i="7"/>
  <c r="AS17" i="6" s="1"/>
  <c r="AS16" i="7"/>
  <c r="AS18" i="6" s="1"/>
  <c r="AI18" i="1"/>
  <c r="AP18"/>
  <c r="AJ18"/>
  <c r="AS18"/>
  <c r="AM18"/>
  <c r="AH18"/>
  <c r="AR18"/>
  <c r="AQ18"/>
  <c r="AL18"/>
  <c r="AK18"/>
  <c r="Y56" i="6"/>
  <c r="Y16" i="8" s="1"/>
  <c r="X52" i="6"/>
  <c r="X12" i="8" s="1"/>
  <c r="Y55" i="6"/>
  <c r="Y15" i="8" s="1"/>
  <c r="W45" i="12"/>
  <c r="AP15"/>
  <c r="AQ46" s="1"/>
  <c r="AQ41" i="7"/>
  <c r="AN29" i="1"/>
  <c r="AH24" i="6" s="1"/>
  <c r="D19" i="14" l="1"/>
  <c r="Q53" i="25"/>
  <c r="Q57" s="1"/>
  <c r="P10" i="12"/>
  <c r="AZ40" i="8"/>
  <c r="AZ38"/>
  <c r="AZ59" i="6"/>
  <c r="AZ19" i="8" s="1"/>
  <c r="AZ60" i="6"/>
  <c r="AZ20" i="8" s="1"/>
  <c r="AZ58" i="6"/>
  <c r="AZ39" i="8"/>
  <c r="AZ37"/>
  <c r="AZ57" i="6"/>
  <c r="AZ17" i="8" s="1"/>
  <c r="AZ58"/>
  <c r="AZ56"/>
  <c r="AZ57"/>
  <c r="AR61"/>
  <c r="AZ59"/>
  <c r="AQ42"/>
  <c r="AR29"/>
  <c r="W18"/>
  <c r="BB8" i="7"/>
  <c r="BA18"/>
  <c r="BA20" i="6" s="1"/>
  <c r="BA19" i="7"/>
  <c r="BA21" i="6" s="1"/>
  <c r="BA17" i="7"/>
  <c r="BA19" i="6" s="1"/>
  <c r="BA20" i="7"/>
  <c r="BA22" i="6" s="1"/>
  <c r="AS11"/>
  <c r="AS22" i="7"/>
  <c r="AV30" i="6"/>
  <c r="AV43" s="1"/>
  <c r="AV22" i="20"/>
  <c r="BB8"/>
  <c r="BA18"/>
  <c r="BA39" i="6" s="1"/>
  <c r="BA17" i="20"/>
  <c r="BA38" i="6" s="1"/>
  <c r="BA20" i="20"/>
  <c r="BA41" i="6" s="1"/>
  <c r="BA19" i="20"/>
  <c r="BA40" i="6" s="1"/>
  <c r="X16" i="12"/>
  <c r="X38" s="1"/>
  <c r="AH62" i="6"/>
  <c r="AH22" i="8" s="1"/>
  <c r="AI62" i="6"/>
  <c r="AI22" i="8" s="1"/>
  <c r="AL29" i="1"/>
  <c r="AF24" i="6" s="1"/>
  <c r="AR29" i="1"/>
  <c r="AL24" i="6" s="1"/>
  <c r="AW10" i="20"/>
  <c r="AW31" i="6" s="1"/>
  <c r="AW12" i="20"/>
  <c r="AW33" i="6" s="1"/>
  <c r="AW14" i="20"/>
  <c r="AW35" i="6" s="1"/>
  <c r="AW16" i="20"/>
  <c r="AW37" i="6" s="1"/>
  <c r="AW9" i="20"/>
  <c r="AW11"/>
  <c r="AW32" i="6" s="1"/>
  <c r="AW13" i="20"/>
  <c r="AW34" i="6" s="1"/>
  <c r="AW15" i="20"/>
  <c r="AW36" i="6" s="1"/>
  <c r="AS51" i="8"/>
  <c r="AS54"/>
  <c r="AS53"/>
  <c r="AS49"/>
  <c r="AR23" i="7"/>
  <c r="AR43" i="12"/>
  <c r="AS48" i="8"/>
  <c r="AS52"/>
  <c r="AS55"/>
  <c r="AS50"/>
  <c r="AV34"/>
  <c r="AV35"/>
  <c r="AV33"/>
  <c r="AU23" i="20"/>
  <c r="AU14" i="12"/>
  <c r="AV32" i="8"/>
  <c r="AV30"/>
  <c r="AV31"/>
  <c r="AV36"/>
  <c r="AJ29" i="1"/>
  <c r="AD24" i="6" s="1"/>
  <c r="AM29" i="1"/>
  <c r="AG24" i="6" s="1"/>
  <c r="AS29" i="1"/>
  <c r="AM24" i="6" s="1"/>
  <c r="F18" i="14" s="1"/>
  <c r="AP29" i="1"/>
  <c r="AJ24" i="6" s="1"/>
  <c r="AI29" i="1"/>
  <c r="AC24" i="6" s="1"/>
  <c r="AH44" i="12"/>
  <c r="AI44"/>
  <c r="AQ29" i="1"/>
  <c r="AK24" i="6" s="1"/>
  <c r="AK29" i="1"/>
  <c r="AE24" i="6" s="1"/>
  <c r="AH29" i="1"/>
  <c r="AB24" i="6" s="1"/>
  <c r="AT9" i="7"/>
  <c r="AT10"/>
  <c r="AT12" i="6" s="1"/>
  <c r="AT11" i="7"/>
  <c r="AT13" i="6" s="1"/>
  <c r="AT12" i="7"/>
  <c r="AT14" i="6" s="1"/>
  <c r="AT13" i="7"/>
  <c r="AT15" i="6" s="1"/>
  <c r="AT14" i="7"/>
  <c r="AT16" i="6" s="1"/>
  <c r="AT15" i="7"/>
  <c r="AT17" i="6" s="1"/>
  <c r="AT16" i="7"/>
  <c r="AT18" i="6" s="1"/>
  <c r="Y54"/>
  <c r="Y14" i="8" s="1"/>
  <c r="Y53" i="6"/>
  <c r="Y13" i="8" s="1"/>
  <c r="AQ15" i="12"/>
  <c r="AR46" s="1"/>
  <c r="AR41" i="7"/>
  <c r="D20" i="14" l="1"/>
  <c r="D21" s="1"/>
  <c r="BA40" i="8"/>
  <c r="BA59" i="6"/>
  <c r="BA19" i="8" s="1"/>
  <c r="BA38"/>
  <c r="BA60" i="6"/>
  <c r="BA20" i="8" s="1"/>
  <c r="BA39"/>
  <c r="BA58" i="6"/>
  <c r="BA37" i="8"/>
  <c r="BA59"/>
  <c r="AD44" i="12"/>
  <c r="AD62" i="6"/>
  <c r="AD22" i="8" s="1"/>
  <c r="BA57" i="6"/>
  <c r="BA17" i="8" s="1"/>
  <c r="BA56"/>
  <c r="BA58"/>
  <c r="AS61"/>
  <c r="BA57"/>
  <c r="AR42"/>
  <c r="AS29"/>
  <c r="BC8" i="7"/>
  <c r="BB17"/>
  <c r="BB19" i="6" s="1"/>
  <c r="BB19" i="7"/>
  <c r="BB21" i="6" s="1"/>
  <c r="BB20" i="7"/>
  <c r="BB22" i="6" s="1"/>
  <c r="BB60" s="1"/>
  <c r="BB20" i="8" s="1"/>
  <c r="BB18" i="7"/>
  <c r="BB20" i="6" s="1"/>
  <c r="AT11"/>
  <c r="AT22" i="7"/>
  <c r="AW30" i="6"/>
  <c r="AW43" s="1"/>
  <c r="AW22" i="20"/>
  <c r="BC8"/>
  <c r="BB17"/>
  <c r="BB38" i="6" s="1"/>
  <c r="BB19" i="20"/>
  <c r="BB40" i="6" s="1"/>
  <c r="BB18" i="20"/>
  <c r="BB39" i="6" s="1"/>
  <c r="BB20" i="20"/>
  <c r="BB41" i="6" s="1"/>
  <c r="AE62"/>
  <c r="AE22" i="8" s="1"/>
  <c r="AJ62" i="6"/>
  <c r="AJ22" i="8" s="1"/>
  <c r="AG62" i="6"/>
  <c r="AG22" i="8" s="1"/>
  <c r="AL62" i="6"/>
  <c r="AL22" i="8" s="1"/>
  <c r="AB62" i="6"/>
  <c r="AB22" i="8" s="1"/>
  <c r="AK62" i="6"/>
  <c r="AK22" i="8" s="1"/>
  <c r="AC62" i="6"/>
  <c r="AC22" i="8" s="1"/>
  <c r="AM62" i="6"/>
  <c r="AM22" i="8" s="1"/>
  <c r="AF62" i="6"/>
  <c r="AF22" i="8" s="1"/>
  <c r="AL44" i="12"/>
  <c r="AF44"/>
  <c r="AM44"/>
  <c r="AX9" i="20"/>
  <c r="AX11"/>
  <c r="AX32" i="6" s="1"/>
  <c r="AX13" i="20"/>
  <c r="AX34" i="6" s="1"/>
  <c r="AX15" i="20"/>
  <c r="AX36" i="6" s="1"/>
  <c r="AX10" i="20"/>
  <c r="AX31" i="6" s="1"/>
  <c r="AX12" i="20"/>
  <c r="AX33" i="6" s="1"/>
  <c r="AX14" i="20"/>
  <c r="AX35" i="6" s="1"/>
  <c r="AX16" i="20"/>
  <c r="AX37" i="6" s="1"/>
  <c r="AS23" i="7"/>
  <c r="AS43" i="12"/>
  <c r="AT55" i="8"/>
  <c r="AT48"/>
  <c r="AT53"/>
  <c r="AT51"/>
  <c r="AT50"/>
  <c r="AT52"/>
  <c r="AT49"/>
  <c r="AT54"/>
  <c r="AV23" i="20"/>
  <c r="AV14" i="12"/>
  <c r="AW31" i="8"/>
  <c r="AW32"/>
  <c r="AW33"/>
  <c r="AW34"/>
  <c r="AW36"/>
  <c r="AW30"/>
  <c r="AW35"/>
  <c r="AG44" i="12"/>
  <c r="AJ44"/>
  <c r="AC44"/>
  <c r="AB44"/>
  <c r="AE44"/>
  <c r="AK44"/>
  <c r="AU9" i="7"/>
  <c r="AU10"/>
  <c r="AU12" i="6" s="1"/>
  <c r="AU11" i="7"/>
  <c r="AU13" i="6" s="1"/>
  <c r="AU12" i="7"/>
  <c r="AU14" i="6" s="1"/>
  <c r="AU13" i="7"/>
  <c r="AU15" i="6" s="1"/>
  <c r="AU14" i="7"/>
  <c r="AU16" i="6" s="1"/>
  <c r="AU15" i="7"/>
  <c r="AU17" i="6" s="1"/>
  <c r="AU16" i="7"/>
  <c r="AU18" i="6" s="1"/>
  <c r="Z54"/>
  <c r="Z14" i="8" s="1"/>
  <c r="Z56" i="6"/>
  <c r="Z16" i="8" s="1"/>
  <c r="X49" i="6"/>
  <c r="X9" i="8" s="1"/>
  <c r="AR15" i="12"/>
  <c r="AS46" s="1"/>
  <c r="Z51" i="6"/>
  <c r="Z11" i="8" s="1"/>
  <c r="AS41" i="7"/>
  <c r="X50" i="6"/>
  <c r="X10" i="8" s="1"/>
  <c r="BB38" l="1"/>
  <c r="BC38" s="1"/>
  <c r="BB58" i="6"/>
  <c r="BB57"/>
  <c r="BB17" i="8" s="1"/>
  <c r="BB39"/>
  <c r="BB59" i="6"/>
  <c r="BB19" i="8" s="1"/>
  <c r="BB40"/>
  <c r="BB37"/>
  <c r="BB57"/>
  <c r="AT61"/>
  <c r="BB58"/>
  <c r="BB59"/>
  <c r="BB56"/>
  <c r="AS42"/>
  <c r="AT29"/>
  <c r="BD8" i="7"/>
  <c r="BC20"/>
  <c r="BC22" i="6" s="1"/>
  <c r="BC17" i="7"/>
  <c r="BC19" i="6" s="1"/>
  <c r="BC19" i="7"/>
  <c r="BC21" i="6" s="1"/>
  <c r="BC18" i="7"/>
  <c r="BC20" i="6" s="1"/>
  <c r="AU11"/>
  <c r="AU22" i="7"/>
  <c r="BD8" i="20"/>
  <c r="BC20"/>
  <c r="BC41" i="6" s="1"/>
  <c r="BC19" i="20"/>
  <c r="BC40" i="6" s="1"/>
  <c r="BC17" i="20"/>
  <c r="BC38" i="6" s="1"/>
  <c r="BC18" i="20"/>
  <c r="BC39" i="6" s="1"/>
  <c r="AX30"/>
  <c r="AX43" s="1"/>
  <c r="AX22" i="20"/>
  <c r="AY10"/>
  <c r="AY31" i="6" s="1"/>
  <c r="AY12" i="20"/>
  <c r="AY33" i="6" s="1"/>
  <c r="AY14" i="20"/>
  <c r="AY35" i="6" s="1"/>
  <c r="AY16" i="20"/>
  <c r="AY37" i="6" s="1"/>
  <c r="AY9" i="20"/>
  <c r="AY11"/>
  <c r="AY32" i="6" s="1"/>
  <c r="AY13" i="20"/>
  <c r="AY34" i="6" s="1"/>
  <c r="AY15" i="20"/>
  <c r="AY36" i="6" s="1"/>
  <c r="AU49" i="8"/>
  <c r="AU50"/>
  <c r="AU53"/>
  <c r="AU55"/>
  <c r="AT23" i="7"/>
  <c r="AT43" i="12"/>
  <c r="AU54" i="8"/>
  <c r="AU52"/>
  <c r="AU51"/>
  <c r="AU48"/>
  <c r="AW23" i="20"/>
  <c r="AW14" i="12"/>
  <c r="AX36" i="8"/>
  <c r="AX33"/>
  <c r="AX31"/>
  <c r="AX35"/>
  <c r="AX30"/>
  <c r="AX34"/>
  <c r="AX32"/>
  <c r="AV9" i="7"/>
  <c r="AV10"/>
  <c r="AV12" i="6" s="1"/>
  <c r="AV11" i="7"/>
  <c r="AV13" i="6" s="1"/>
  <c r="AV12" i="7"/>
  <c r="AV14" i="6" s="1"/>
  <c r="AV13" i="7"/>
  <c r="AV15" i="6" s="1"/>
  <c r="AV14" i="7"/>
  <c r="AV16" i="6" s="1"/>
  <c r="AV15" i="7"/>
  <c r="AV17" i="6" s="1"/>
  <c r="AV16" i="7"/>
  <c r="AV18" i="6" s="1"/>
  <c r="AA51"/>
  <c r="AA11" i="8" s="1"/>
  <c r="Y50" i="6"/>
  <c r="Y10" i="8" s="1"/>
  <c r="Z53" i="6"/>
  <c r="Z13" i="8" s="1"/>
  <c r="Y49" i="6"/>
  <c r="Y9" i="8" s="1"/>
  <c r="Z55" i="6"/>
  <c r="Z15" i="8" s="1"/>
  <c r="AS15" i="12"/>
  <c r="AT46" s="1"/>
  <c r="AT41" i="7"/>
  <c r="X45" i="12"/>
  <c r="Y52" i="6"/>
  <c r="Y12" i="8" s="1"/>
  <c r="BC60" i="6" l="1"/>
  <c r="BC20" i="8" s="1"/>
  <c r="BD38"/>
  <c r="BC59" i="6"/>
  <c r="BC19" i="8" s="1"/>
  <c r="BC40"/>
  <c r="BC39"/>
  <c r="BC58" i="6"/>
  <c r="BC37" i="8"/>
  <c r="BC57" i="6"/>
  <c r="BC17" i="8" s="1"/>
  <c r="BC56"/>
  <c r="BC58"/>
  <c r="AU61"/>
  <c r="BC59"/>
  <c r="BC57"/>
  <c r="AT42"/>
  <c r="AU29"/>
  <c r="X18"/>
  <c r="AV11" i="6"/>
  <c r="AV22" i="7"/>
  <c r="BE8"/>
  <c r="BD19"/>
  <c r="BD21" i="6" s="1"/>
  <c r="BD17" i="7"/>
  <c r="BD19" i="6" s="1"/>
  <c r="BD18" i="7"/>
  <c r="BD20" i="6" s="1"/>
  <c r="BD20" i="7"/>
  <c r="BD22" i="6" s="1"/>
  <c r="BE8" i="20"/>
  <c r="BD19"/>
  <c r="BD40" i="6" s="1"/>
  <c r="BD20" i="20"/>
  <c r="BD41" i="6" s="1"/>
  <c r="BD18" i="20"/>
  <c r="BD39" i="6" s="1"/>
  <c r="BD17" i="20"/>
  <c r="BD38" i="6" s="1"/>
  <c r="AY30"/>
  <c r="AY43" s="1"/>
  <c r="AY22" i="20"/>
  <c r="Y16" i="12"/>
  <c r="Y38" s="1"/>
  <c r="AZ9" i="20"/>
  <c r="AZ11"/>
  <c r="AZ32" i="6" s="1"/>
  <c r="AZ13" i="20"/>
  <c r="AZ34" i="6" s="1"/>
  <c r="AZ15" i="20"/>
  <c r="AZ36" i="6" s="1"/>
  <c r="AZ10" i="20"/>
  <c r="AZ31" i="6" s="1"/>
  <c r="AZ12" i="20"/>
  <c r="AZ33" i="6" s="1"/>
  <c r="AZ14" i="20"/>
  <c r="AZ35" i="6" s="1"/>
  <c r="AZ16" i="20"/>
  <c r="AZ37" i="6" s="1"/>
  <c r="AU23" i="7"/>
  <c r="AU43" i="12"/>
  <c r="AV51" i="8"/>
  <c r="AV54"/>
  <c r="AV53"/>
  <c r="AV49"/>
  <c r="AV48"/>
  <c r="AV52"/>
  <c r="AV55"/>
  <c r="AV50"/>
  <c r="AX23" i="20"/>
  <c r="AX14" i="12"/>
  <c r="AY34" i="8"/>
  <c r="AY35"/>
  <c r="AY33"/>
  <c r="AY32"/>
  <c r="AY30"/>
  <c r="AY31"/>
  <c r="AY36"/>
  <c r="AW9" i="7"/>
  <c r="AW10"/>
  <c r="AW12" i="6" s="1"/>
  <c r="AW11" i="7"/>
  <c r="AW13" i="6" s="1"/>
  <c r="AW12" i="7"/>
  <c r="AW14" i="6" s="1"/>
  <c r="AW13" i="7"/>
  <c r="AW15" i="6" s="1"/>
  <c r="AW14" i="7"/>
  <c r="AW16" i="6" s="1"/>
  <c r="AW15" i="7"/>
  <c r="AW17" i="6" s="1"/>
  <c r="AW16" i="7"/>
  <c r="AW18" i="6" s="1"/>
  <c r="Z52"/>
  <c r="Z12" i="8" s="1"/>
  <c r="AA54" i="6"/>
  <c r="AA14" i="8" s="1"/>
  <c r="AA55" i="6"/>
  <c r="AA15" i="8" s="1"/>
  <c r="Y45" i="12"/>
  <c r="AT15"/>
  <c r="AU46" s="1"/>
  <c r="AU41" i="7"/>
  <c r="BD59" i="6" l="1"/>
  <c r="BD19" i="8" s="1"/>
  <c r="BD39"/>
  <c r="BD58" i="6"/>
  <c r="BD37" i="8"/>
  <c r="BD40"/>
  <c r="BE40" s="1"/>
  <c r="BE38"/>
  <c r="BD57" i="6"/>
  <c r="BD17" i="8" s="1"/>
  <c r="BD60" i="6"/>
  <c r="BD20" i="8" s="1"/>
  <c r="BD57"/>
  <c r="BD56"/>
  <c r="BD58"/>
  <c r="AV61"/>
  <c r="BD59"/>
  <c r="AU42"/>
  <c r="AV29"/>
  <c r="Y18"/>
  <c r="BF8" i="7"/>
  <c r="BE18"/>
  <c r="BE20" i="6" s="1"/>
  <c r="BE20" i="7"/>
  <c r="BE22" i="6" s="1"/>
  <c r="BE19" i="7"/>
  <c r="BE21" i="6" s="1"/>
  <c r="BE17" i="7"/>
  <c r="BE19" i="6" s="1"/>
  <c r="AW11"/>
  <c r="AW22" i="7"/>
  <c r="AZ30" i="6"/>
  <c r="AZ43" s="1"/>
  <c r="AZ22" i="20"/>
  <c r="BF8"/>
  <c r="BE18"/>
  <c r="BE39" i="6" s="1"/>
  <c r="BE19" i="20"/>
  <c r="BE40" i="6" s="1"/>
  <c r="BE17" i="20"/>
  <c r="BE38" i="6" s="1"/>
  <c r="BE20" i="20"/>
  <c r="BE41" i="6" s="1"/>
  <c r="BA10" i="20"/>
  <c r="BA31" i="6" s="1"/>
  <c r="BA12" i="20"/>
  <c r="BA33" i="6" s="1"/>
  <c r="BA14" i="20"/>
  <c r="BA35" i="6" s="1"/>
  <c r="BA16" i="20"/>
  <c r="BA37" i="6" s="1"/>
  <c r="BA9" i="20"/>
  <c r="BA11"/>
  <c r="BA32" i="6" s="1"/>
  <c r="BA13" i="20"/>
  <c r="BA34" i="6" s="1"/>
  <c r="BA15" i="20"/>
  <c r="BA36" i="6" s="1"/>
  <c r="AW55" i="8"/>
  <c r="AW48"/>
  <c r="AW53"/>
  <c r="AW51"/>
  <c r="AV23" i="7"/>
  <c r="AV43" i="12"/>
  <c r="AZ36" i="8"/>
  <c r="AW50"/>
  <c r="AW52"/>
  <c r="AW49"/>
  <c r="AW54"/>
  <c r="AY23" i="20"/>
  <c r="AY14" i="12"/>
  <c r="AZ31" i="8"/>
  <c r="AZ32"/>
  <c r="AZ33"/>
  <c r="AZ34"/>
  <c r="AZ30"/>
  <c r="AZ35"/>
  <c r="AX9" i="7"/>
  <c r="AX10"/>
  <c r="AX12" i="6" s="1"/>
  <c r="AX11" i="7"/>
  <c r="AX13" i="6" s="1"/>
  <c r="AX12" i="7"/>
  <c r="AX14" i="6" s="1"/>
  <c r="AX13" i="7"/>
  <c r="AX15" i="6" s="1"/>
  <c r="AX14" i="7"/>
  <c r="AX16" i="6" s="1"/>
  <c r="AX15" i="7"/>
  <c r="AX17" i="6" s="1"/>
  <c r="AX16" i="7"/>
  <c r="AX18" i="6" s="1"/>
  <c r="AA56"/>
  <c r="AA16" i="8" s="1"/>
  <c r="Z50" i="6"/>
  <c r="Z10" i="8" s="1"/>
  <c r="Z16" i="12"/>
  <c r="Z38" s="1"/>
  <c r="AV41" i="7"/>
  <c r="AU15" i="12"/>
  <c r="AV46" s="1"/>
  <c r="BE59" i="6" l="1"/>
  <c r="BE19" i="8" s="1"/>
  <c r="BE58" i="6"/>
  <c r="BE39" i="8"/>
  <c r="BE60" i="6"/>
  <c r="BE20" i="8" s="1"/>
  <c r="BE57"/>
  <c r="BE59"/>
  <c r="BE57" i="6"/>
  <c r="BE17" i="8" s="1"/>
  <c r="BE37"/>
  <c r="AW61"/>
  <c r="BE56"/>
  <c r="BE58"/>
  <c r="AV42"/>
  <c r="AW29"/>
  <c r="BG8" i="7"/>
  <c r="BF17"/>
  <c r="BF19" i="6" s="1"/>
  <c r="BF18" i="7"/>
  <c r="BF20" i="6" s="1"/>
  <c r="BF20" i="7"/>
  <c r="BF22" i="6" s="1"/>
  <c r="BF19" i="7"/>
  <c r="BF21" i="6" s="1"/>
  <c r="AX11"/>
  <c r="AX22" i="7"/>
  <c r="BG8" i="20"/>
  <c r="BF17"/>
  <c r="BF38" i="6" s="1"/>
  <c r="BF20" i="20"/>
  <c r="BF41" i="6" s="1"/>
  <c r="BF18" i="20"/>
  <c r="BF39" i="6" s="1"/>
  <c r="BF19" i="20"/>
  <c r="BF40" i="6" s="1"/>
  <c r="BA30"/>
  <c r="BA43" s="1"/>
  <c r="BA22" i="20"/>
  <c r="G11" i="1"/>
  <c r="G9"/>
  <c r="BB9" i="20"/>
  <c r="BB11"/>
  <c r="BB32" i="6" s="1"/>
  <c r="BB13" i="20"/>
  <c r="BB34" i="6" s="1"/>
  <c r="BB15" i="20"/>
  <c r="BB36" i="6" s="1"/>
  <c r="BB10" i="20"/>
  <c r="BB31" i="6" s="1"/>
  <c r="BB12" i="20"/>
  <c r="BB33" i="6" s="1"/>
  <c r="BB14" i="20"/>
  <c r="BB35" i="6" s="1"/>
  <c r="BB16" i="20"/>
  <c r="BB37" i="6" s="1"/>
  <c r="AW23" i="7"/>
  <c r="AW43" i="12"/>
  <c r="AX54" i="8"/>
  <c r="AX52"/>
  <c r="AX53"/>
  <c r="AX55"/>
  <c r="AX49"/>
  <c r="AX50"/>
  <c r="AX51"/>
  <c r="AX48"/>
  <c r="AZ23" i="20"/>
  <c r="AZ14" i="12"/>
  <c r="G17" i="1"/>
  <c r="G14"/>
  <c r="G18"/>
  <c r="BA36" i="8"/>
  <c r="BA33"/>
  <c r="BA31"/>
  <c r="BA35"/>
  <c r="BA30"/>
  <c r="BA34"/>
  <c r="BA32"/>
  <c r="AY9" i="7"/>
  <c r="AY10"/>
  <c r="AY12" i="6" s="1"/>
  <c r="AY11" i="7"/>
  <c r="AY13" i="6" s="1"/>
  <c r="AY12" i="7"/>
  <c r="AY14" i="6" s="1"/>
  <c r="AY13" i="7"/>
  <c r="AY15" i="6" s="1"/>
  <c r="AY14" i="7"/>
  <c r="AY16" i="6" s="1"/>
  <c r="AY15" i="7"/>
  <c r="AY17" i="6" s="1"/>
  <c r="AY16" i="7"/>
  <c r="AY18" i="6" s="1"/>
  <c r="AA53"/>
  <c r="AA13" i="8" s="1"/>
  <c r="AB51" i="6"/>
  <c r="AB11" i="8" s="1"/>
  <c r="Z45" i="12"/>
  <c r="Z49" i="6"/>
  <c r="Z9" i="8" s="1"/>
  <c r="AV15" i="12"/>
  <c r="AW46" s="1"/>
  <c r="AW41" i="7"/>
  <c r="BF59" i="6" l="1"/>
  <c r="BF19" i="8" s="1"/>
  <c r="BF39"/>
  <c r="BF40"/>
  <c r="BF58" i="6"/>
  <c r="BF38" i="8"/>
  <c r="BF60" i="6"/>
  <c r="BF20" i="8" s="1"/>
  <c r="BF57" i="6"/>
  <c r="BF17" i="8" s="1"/>
  <c r="BF37"/>
  <c r="AX61"/>
  <c r="BF58"/>
  <c r="BF59"/>
  <c r="BF57"/>
  <c r="BF56"/>
  <c r="AW42"/>
  <c r="AX29"/>
  <c r="Z18"/>
  <c r="BH8" i="7"/>
  <c r="BG20"/>
  <c r="BG22" i="6" s="1"/>
  <c r="BG18" i="7"/>
  <c r="BG20" i="6" s="1"/>
  <c r="BG19" i="7"/>
  <c r="BG21" i="6" s="1"/>
  <c r="BG17" i="7"/>
  <c r="BG19" i="6" s="1"/>
  <c r="AY11"/>
  <c r="AY22" i="7"/>
  <c r="BH8" i="20"/>
  <c r="BG20"/>
  <c r="BG41" i="6" s="1"/>
  <c r="BG18" i="20"/>
  <c r="BG39" i="6" s="1"/>
  <c r="BG17" i="20"/>
  <c r="BG38" i="6" s="1"/>
  <c r="BG19" i="20"/>
  <c r="BG40" i="6" s="1"/>
  <c r="BB30"/>
  <c r="BB43" s="1"/>
  <c r="BB22" i="20"/>
  <c r="AA16" i="12"/>
  <c r="AA38" s="1"/>
  <c r="AZ9" i="1"/>
  <c r="AU9"/>
  <c r="BC9"/>
  <c r="BA9"/>
  <c r="AV9"/>
  <c r="BD9"/>
  <c r="AY9"/>
  <c r="AT9"/>
  <c r="BB9"/>
  <c r="AW9"/>
  <c r="AX9"/>
  <c r="BE9"/>
  <c r="BC10" i="20"/>
  <c r="BC31" i="6" s="1"/>
  <c r="BC12" i="20"/>
  <c r="BC33" i="6" s="1"/>
  <c r="BC14" i="20"/>
  <c r="BC35" i="6" s="1"/>
  <c r="BC16" i="20"/>
  <c r="BC37" i="6" s="1"/>
  <c r="BC9" i="20"/>
  <c r="BC11"/>
  <c r="BC32" i="6" s="1"/>
  <c r="BC13" i="20"/>
  <c r="BC34" i="6" s="1"/>
  <c r="BC15" i="20"/>
  <c r="BC36" i="6" s="1"/>
  <c r="AY51" i="8"/>
  <c r="AY49"/>
  <c r="AY53"/>
  <c r="AY54"/>
  <c r="AX23" i="7"/>
  <c r="AX43" i="12"/>
  <c r="AY48" i="8"/>
  <c r="AY50"/>
  <c r="AY55"/>
  <c r="AY52"/>
  <c r="BB34"/>
  <c r="BB35"/>
  <c r="BB33"/>
  <c r="BA23" i="20"/>
  <c r="BA14" i="12"/>
  <c r="BB32" i="8"/>
  <c r="BB30"/>
  <c r="BB31"/>
  <c r="BB36"/>
  <c r="AZ9" i="7"/>
  <c r="AZ10"/>
  <c r="AZ12" i="6" s="1"/>
  <c r="AZ11" i="7"/>
  <c r="AZ13" i="6" s="1"/>
  <c r="AZ12" i="7"/>
  <c r="AZ14" i="6" s="1"/>
  <c r="AZ13" i="7"/>
  <c r="AZ15" i="6" s="1"/>
  <c r="AZ14" i="7"/>
  <c r="AZ16" i="6" s="1"/>
  <c r="AZ15" i="7"/>
  <c r="AZ17" i="6" s="1"/>
  <c r="AZ16" i="7"/>
  <c r="AZ18" i="6" s="1"/>
  <c r="AB56"/>
  <c r="AB16" i="8" s="1"/>
  <c r="AB55" i="6"/>
  <c r="AB15" i="8" s="1"/>
  <c r="AC51" i="6"/>
  <c r="AC11" i="8" s="1"/>
  <c r="AB54" i="6"/>
  <c r="AB14" i="8" s="1"/>
  <c r="AA52" i="6"/>
  <c r="AA12" i="8" s="1"/>
  <c r="AW15" i="12"/>
  <c r="AX46" s="1"/>
  <c r="AX41" i="7"/>
  <c r="AA49" i="6"/>
  <c r="AA9" i="8" s="1"/>
  <c r="BG59" i="6" l="1"/>
  <c r="BG19" i="8" s="1"/>
  <c r="BG39"/>
  <c r="BG40"/>
  <c r="BG60" i="6"/>
  <c r="BG20" i="8" s="1"/>
  <c r="BG58" i="6"/>
  <c r="BG38" i="8"/>
  <c r="BG37"/>
  <c r="BG57" i="6"/>
  <c r="BG17" i="8" s="1"/>
  <c r="BG59"/>
  <c r="AY61"/>
  <c r="G31" i="14" s="1"/>
  <c r="BG58" i="8"/>
  <c r="BG57"/>
  <c r="BG56"/>
  <c r="AX42"/>
  <c r="AY29"/>
  <c r="BI8" i="7"/>
  <c r="BH19"/>
  <c r="BH21" i="6" s="1"/>
  <c r="BH59" s="1"/>
  <c r="BH19" i="8" s="1"/>
  <c r="BH20" i="7"/>
  <c r="BH22" i="6" s="1"/>
  <c r="BH18" i="7"/>
  <c r="BH20" i="6" s="1"/>
  <c r="BH17" i="7"/>
  <c r="BH19" i="6" s="1"/>
  <c r="AZ11"/>
  <c r="AZ22" i="7"/>
  <c r="BC30" i="6"/>
  <c r="BC43" s="1"/>
  <c r="BC22" i="20"/>
  <c r="BC14" i="12" s="1"/>
  <c r="BI8" i="20"/>
  <c r="BH19"/>
  <c r="BH40" i="6" s="1"/>
  <c r="BH18" i="20"/>
  <c r="BH39" i="6" s="1"/>
  <c r="BH17" i="20"/>
  <c r="BH38" i="6" s="1"/>
  <c r="BH20" i="20"/>
  <c r="BH41" i="6" s="1"/>
  <c r="BD9" i="20"/>
  <c r="BD11"/>
  <c r="BD32" i="6" s="1"/>
  <c r="BD13" i="20"/>
  <c r="BD34" i="6" s="1"/>
  <c r="BD15" i="20"/>
  <c r="BD36" i="6" s="1"/>
  <c r="BD10" i="20"/>
  <c r="BD31" i="6" s="1"/>
  <c r="BD12" i="20"/>
  <c r="BD33" i="6" s="1"/>
  <c r="BD14" i="20"/>
  <c r="BD35" i="6" s="1"/>
  <c r="BD16" i="20"/>
  <c r="BD37" i="6" s="1"/>
  <c r="AZ55" i="8"/>
  <c r="AZ48"/>
  <c r="AZ53"/>
  <c r="AZ51"/>
  <c r="AY23" i="7"/>
  <c r="AY43" i="12"/>
  <c r="AZ52" i="8"/>
  <c r="AZ50"/>
  <c r="AZ54"/>
  <c r="AZ49"/>
  <c r="BB23" i="20"/>
  <c r="BB14" i="12"/>
  <c r="BC31" i="8"/>
  <c r="BC32"/>
  <c r="BC33"/>
  <c r="BC34"/>
  <c r="BC36"/>
  <c r="BC30"/>
  <c r="BC35"/>
  <c r="BA9" i="7"/>
  <c r="BA10"/>
  <c r="BA12" i="6" s="1"/>
  <c r="BA11" i="7"/>
  <c r="BA13" i="6" s="1"/>
  <c r="BA12" i="7"/>
  <c r="BA14" i="6" s="1"/>
  <c r="BA13" i="7"/>
  <c r="BA15" i="6" s="1"/>
  <c r="BA14" i="7"/>
  <c r="BA16" i="6" s="1"/>
  <c r="BA15" i="7"/>
  <c r="BA17" i="6" s="1"/>
  <c r="BA16" i="7"/>
  <c r="BA18" i="6" s="1"/>
  <c r="AC55"/>
  <c r="AC15" i="8" s="1"/>
  <c r="AC56" i="6"/>
  <c r="AC16" i="8" s="1"/>
  <c r="AC54" i="6"/>
  <c r="AC14" i="8" s="1"/>
  <c r="AB53" i="6"/>
  <c r="AB13" i="8" s="1"/>
  <c r="AA18"/>
  <c r="AX15" i="12"/>
  <c r="AY46" s="1"/>
  <c r="AY41" i="7"/>
  <c r="G10" i="10" s="1"/>
  <c r="BH39" i="8" l="1"/>
  <c r="BH60" i="6"/>
  <c r="BH20" i="8" s="1"/>
  <c r="BH38"/>
  <c r="BH40"/>
  <c r="BH58" i="6"/>
  <c r="BH59" i="8"/>
  <c r="BH56"/>
  <c r="BH37"/>
  <c r="BH57" i="6"/>
  <c r="BH17" i="8" s="1"/>
  <c r="AZ61"/>
  <c r="BH58"/>
  <c r="BH57"/>
  <c r="AY42"/>
  <c r="AZ29"/>
  <c r="BJ8" i="7"/>
  <c r="BI18"/>
  <c r="BI20" i="6" s="1"/>
  <c r="BI17" i="7"/>
  <c r="BI19" i="6" s="1"/>
  <c r="BI20" i="7"/>
  <c r="BI22" i="6" s="1"/>
  <c r="BI19" i="7"/>
  <c r="BI21" i="6" s="1"/>
  <c r="BA11"/>
  <c r="BA22" i="7"/>
  <c r="BJ8" i="20"/>
  <c r="BI18"/>
  <c r="BI39" i="6" s="1"/>
  <c r="BI17" i="20"/>
  <c r="BI38" i="6" s="1"/>
  <c r="BI20" i="20"/>
  <c r="BI41" i="6" s="1"/>
  <c r="BI19" i="20"/>
  <c r="BI40" i="6" s="1"/>
  <c r="BD30"/>
  <c r="BD43" s="1"/>
  <c r="BD22" i="20"/>
  <c r="BC23"/>
  <c r="BE10"/>
  <c r="BE31" i="6" s="1"/>
  <c r="BE12" i="20"/>
  <c r="BE33" i="6" s="1"/>
  <c r="BE14" i="20"/>
  <c r="BE35" i="6" s="1"/>
  <c r="BE16" i="20"/>
  <c r="BE37" i="6" s="1"/>
  <c r="BE9" i="20"/>
  <c r="BE11"/>
  <c r="BE32" i="6" s="1"/>
  <c r="BE13" i="20"/>
  <c r="BE34" i="6" s="1"/>
  <c r="BE15" i="20"/>
  <c r="BE36" i="6" s="1"/>
  <c r="BA54" i="8"/>
  <c r="BA52"/>
  <c r="BA53"/>
  <c r="BA55"/>
  <c r="AZ23" i="7"/>
  <c r="AZ43" i="12"/>
  <c r="BA49" i="8"/>
  <c r="BA50"/>
  <c r="BA51"/>
  <c r="BA48"/>
  <c r="BD36"/>
  <c r="BD33"/>
  <c r="BD31"/>
  <c r="BD35"/>
  <c r="BD30"/>
  <c r="BD34"/>
  <c r="BD32"/>
  <c r="BB9" i="7"/>
  <c r="BB10"/>
  <c r="BB12" i="6" s="1"/>
  <c r="BB11" i="7"/>
  <c r="BB13" i="6" s="1"/>
  <c r="BB12" i="7"/>
  <c r="BB14" i="6" s="1"/>
  <c r="BB13" i="7"/>
  <c r="BB15" i="6" s="1"/>
  <c r="BB14" i="7"/>
  <c r="BB16" i="6" s="1"/>
  <c r="BB15" i="7"/>
  <c r="BB17" i="6" s="1"/>
  <c r="BB16" i="7"/>
  <c r="BB18" i="6" s="1"/>
  <c r="AB52"/>
  <c r="AB12" i="8" s="1"/>
  <c r="AC53" i="6"/>
  <c r="AC13" i="8" s="1"/>
  <c r="AZ41" i="7"/>
  <c r="AA50" i="6"/>
  <c r="BI39" i="8" l="1"/>
  <c r="BI58" i="6"/>
  <c r="BI40" i="8"/>
  <c r="BI57" i="6"/>
  <c r="BI17" i="8" s="1"/>
  <c r="BI60" i="6"/>
  <c r="BI20" i="8" s="1"/>
  <c r="BI59" i="6"/>
  <c r="BI19" i="8" s="1"/>
  <c r="BI38"/>
  <c r="BI37"/>
  <c r="BI56"/>
  <c r="BI57"/>
  <c r="BA61"/>
  <c r="BI59"/>
  <c r="BI58"/>
  <c r="AZ42"/>
  <c r="BA29"/>
  <c r="BK8" i="7"/>
  <c r="BJ17"/>
  <c r="BJ19" i="6" s="1"/>
  <c r="BJ19" i="7"/>
  <c r="BJ21" i="6" s="1"/>
  <c r="BJ20" i="7"/>
  <c r="BJ22" i="6" s="1"/>
  <c r="BJ18" i="7"/>
  <c r="BJ20" i="6" s="1"/>
  <c r="BB11"/>
  <c r="BB22" i="7"/>
  <c r="BE30" i="6"/>
  <c r="BE43" s="1"/>
  <c r="BE22" i="20"/>
  <c r="BK8"/>
  <c r="BJ17"/>
  <c r="BJ38" i="6" s="1"/>
  <c r="BJ18" i="20"/>
  <c r="BJ39" i="6" s="1"/>
  <c r="BJ20" i="20"/>
  <c r="BJ41" i="6" s="1"/>
  <c r="BJ19" i="20"/>
  <c r="BJ40" i="6" s="1"/>
  <c r="BF9" i="20"/>
  <c r="BF11"/>
  <c r="BF32" i="6" s="1"/>
  <c r="BF13" i="20"/>
  <c r="BF34" i="6" s="1"/>
  <c r="BF15" i="20"/>
  <c r="BF36" i="6" s="1"/>
  <c r="BF10" i="20"/>
  <c r="BF31" i="6" s="1"/>
  <c r="BF12" i="20"/>
  <c r="BF33" i="6" s="1"/>
  <c r="BF14" i="20"/>
  <c r="BF35" i="6" s="1"/>
  <c r="BF16" i="20"/>
  <c r="BF37" i="6" s="1"/>
  <c r="BA23" i="7"/>
  <c r="BA43" i="12"/>
  <c r="BB51" i="8"/>
  <c r="BB49"/>
  <c r="BB53"/>
  <c r="BB54"/>
  <c r="BB48"/>
  <c r="BB50"/>
  <c r="BB55"/>
  <c r="BB52"/>
  <c r="BD23" i="20"/>
  <c r="BD14" i="12"/>
  <c r="BE34" i="8"/>
  <c r="BE35"/>
  <c r="BE33"/>
  <c r="BE32"/>
  <c r="BE30"/>
  <c r="BE31"/>
  <c r="BE36"/>
  <c r="AA10"/>
  <c r="E10" i="19" s="1"/>
  <c r="BC9" i="7"/>
  <c r="BC10"/>
  <c r="BC12" i="6" s="1"/>
  <c r="BC11" i="7"/>
  <c r="BC13" i="6" s="1"/>
  <c r="BC12" i="7"/>
  <c r="BC14" i="6" s="1"/>
  <c r="BC13" i="7"/>
  <c r="BC15" i="6" s="1"/>
  <c r="BC14" i="7"/>
  <c r="BC16" i="6" s="1"/>
  <c r="BC15" i="7"/>
  <c r="BC17" i="6" s="1"/>
  <c r="BC16" i="7"/>
  <c r="BC18" i="6" s="1"/>
  <c r="AB50"/>
  <c r="AB10" i="8" s="1"/>
  <c r="AD51" i="6"/>
  <c r="AD11" i="8" s="1"/>
  <c r="AC52" i="6"/>
  <c r="AC12" i="8" s="1"/>
  <c r="AA45" i="12"/>
  <c r="AZ15"/>
  <c r="BA46" s="1"/>
  <c r="E11" i="10"/>
  <c r="AB45" i="12"/>
  <c r="AB49" i="6"/>
  <c r="AB9" i="8" s="1"/>
  <c r="BA41" i="7"/>
  <c r="AY15" i="12"/>
  <c r="AZ46" s="1"/>
  <c r="BJ59" i="6" l="1"/>
  <c r="BJ19" i="8" s="1"/>
  <c r="BJ60" i="6"/>
  <c r="BJ20" i="8" s="1"/>
  <c r="BJ38"/>
  <c r="BJ39"/>
  <c r="BJ58" i="6"/>
  <c r="BJ37" i="8"/>
  <c r="BJ40"/>
  <c r="BJ58"/>
  <c r="BJ57"/>
  <c r="BJ57" i="6"/>
  <c r="BJ17" i="8" s="1"/>
  <c r="BJ59"/>
  <c r="BB61"/>
  <c r="BJ56"/>
  <c r="BA42"/>
  <c r="BB29"/>
  <c r="BK20" i="7"/>
  <c r="BK22" i="6" s="1"/>
  <c r="BK17" i="7"/>
  <c r="BK19" i="6" s="1"/>
  <c r="BK57" s="1"/>
  <c r="BK17" i="8" s="1"/>
  <c r="BK19" i="7"/>
  <c r="BK21" i="6" s="1"/>
  <c r="BK18" i="7"/>
  <c r="BK20" i="6" s="1"/>
  <c r="BC11"/>
  <c r="BC22" i="7"/>
  <c r="BK20" i="20"/>
  <c r="BK41" i="6" s="1"/>
  <c r="BK17" i="20"/>
  <c r="BK38" i="6" s="1"/>
  <c r="BK19" i="20"/>
  <c r="BK40" i="6" s="1"/>
  <c r="BK18" i="20"/>
  <c r="BK39" i="6" s="1"/>
  <c r="BF30"/>
  <c r="BF43" s="1"/>
  <c r="BF22" i="20"/>
  <c r="AC16" i="12"/>
  <c r="AC38" s="1"/>
  <c r="AB16"/>
  <c r="AB38" s="1"/>
  <c r="BG10" i="20"/>
  <c r="BG31" i="6" s="1"/>
  <c r="BG12" i="20"/>
  <c r="BG33" i="6" s="1"/>
  <c r="BG14" i="20"/>
  <c r="BG35" i="6" s="1"/>
  <c r="BG16" i="20"/>
  <c r="BG37" i="6" s="1"/>
  <c r="BG9" i="20"/>
  <c r="BG11"/>
  <c r="BG32" i="6" s="1"/>
  <c r="BG13" i="20"/>
  <c r="BG34" i="6" s="1"/>
  <c r="BG15" i="20"/>
  <c r="BG36" i="6" s="1"/>
  <c r="BC55" i="8"/>
  <c r="BC48"/>
  <c r="BC53"/>
  <c r="BC51"/>
  <c r="BB23" i="7"/>
  <c r="BB43" i="12"/>
  <c r="BF36" i="8"/>
  <c r="BC52"/>
  <c r="BC50"/>
  <c r="BC54"/>
  <c r="BC49"/>
  <c r="BF31"/>
  <c r="BF32"/>
  <c r="BF33"/>
  <c r="BF34"/>
  <c r="BE23" i="20"/>
  <c r="BE14" i="12"/>
  <c r="BF30" i="8"/>
  <c r="BF35"/>
  <c r="BD9" i="7"/>
  <c r="BD10"/>
  <c r="BD12" i="6" s="1"/>
  <c r="BD11" i="7"/>
  <c r="BD13" i="6" s="1"/>
  <c r="BD12" i="7"/>
  <c r="BD14" i="6" s="1"/>
  <c r="BD13" i="7"/>
  <c r="BD15" i="6" s="1"/>
  <c r="BD14" i="7"/>
  <c r="BD16" i="6" s="1"/>
  <c r="BD15" i="7"/>
  <c r="BD17" i="6" s="1"/>
  <c r="BD16" i="7"/>
  <c r="BD18" i="6" s="1"/>
  <c r="AE51"/>
  <c r="AE11" i="8" s="1"/>
  <c r="AD55" i="6"/>
  <c r="AD15" i="8" s="1"/>
  <c r="AD56" i="6"/>
  <c r="AD16" i="8" s="1"/>
  <c r="AC50" i="6"/>
  <c r="AC10" i="8" s="1"/>
  <c r="AD54" i="6"/>
  <c r="AD14" i="8" s="1"/>
  <c r="E15" i="10"/>
  <c r="E16" s="1"/>
  <c r="E12"/>
  <c r="P23" i="8"/>
  <c r="AC49" i="6"/>
  <c r="AC9" i="8" s="1"/>
  <c r="G11" i="18"/>
  <c r="BA15" i="12"/>
  <c r="BB46" s="1"/>
  <c r="BB41" i="7"/>
  <c r="BK60" i="6" l="1"/>
  <c r="BK20" i="8" s="1"/>
  <c r="BK59" i="6"/>
  <c r="BK19" i="8" s="1"/>
  <c r="BK38"/>
  <c r="BK39"/>
  <c r="BK58" i="6"/>
  <c r="BK40" i="8"/>
  <c r="BK37"/>
  <c r="BK58"/>
  <c r="BK56"/>
  <c r="BK57"/>
  <c r="BC61"/>
  <c r="BK59"/>
  <c r="BB42"/>
  <c r="BC29"/>
  <c r="AB18"/>
  <c r="BD11" i="6"/>
  <c r="BD22" i="7"/>
  <c r="BG30" i="6"/>
  <c r="BG43" s="1"/>
  <c r="BG22" i="20"/>
  <c r="BH9"/>
  <c r="BH11"/>
  <c r="BH32" i="6" s="1"/>
  <c r="BH13" i="20"/>
  <c r="BH34" i="6" s="1"/>
  <c r="BH15" i="20"/>
  <c r="BH36" i="6" s="1"/>
  <c r="BH10" i="20"/>
  <c r="BH31" i="6" s="1"/>
  <c r="BH12" i="20"/>
  <c r="BH33" i="6" s="1"/>
  <c r="BH14" i="20"/>
  <c r="BH35" i="6" s="1"/>
  <c r="BH16" i="20"/>
  <c r="BH37" i="6" s="1"/>
  <c r="BD49" i="8"/>
  <c r="BD50"/>
  <c r="BD53"/>
  <c r="BD55"/>
  <c r="BC23" i="7"/>
  <c r="BC43" i="12"/>
  <c r="BD54" i="8"/>
  <c r="BD52"/>
  <c r="BD51"/>
  <c r="BD48"/>
  <c r="BG36"/>
  <c r="BG33"/>
  <c r="BG31"/>
  <c r="BF23" i="20"/>
  <c r="BF14" i="12"/>
  <c r="BG35" i="8"/>
  <c r="BG30"/>
  <c r="BG34"/>
  <c r="BG32"/>
  <c r="BE9" i="7"/>
  <c r="BE10"/>
  <c r="BE12" i="6" s="1"/>
  <c r="BE11" i="7"/>
  <c r="BE13" i="6" s="1"/>
  <c r="BE12" i="7"/>
  <c r="BE14" i="6" s="1"/>
  <c r="BE13" i="7"/>
  <c r="BE15" i="6" s="1"/>
  <c r="BE14" i="7"/>
  <c r="BE16" i="6" s="1"/>
  <c r="BE15" i="7"/>
  <c r="BE17" i="6" s="1"/>
  <c r="BE16" i="7"/>
  <c r="BE18" i="6" s="1"/>
  <c r="AE56"/>
  <c r="AE16" i="8" s="1"/>
  <c r="AE54" i="6"/>
  <c r="AE14" i="8" s="1"/>
  <c r="AD53" i="6"/>
  <c r="AD13" i="8" s="1"/>
  <c r="AC45" i="12"/>
  <c r="AE55" i="6"/>
  <c r="AE15" i="8" s="1"/>
  <c r="E13" i="18"/>
  <c r="E14" s="1"/>
  <c r="AZ11" i="1"/>
  <c r="AW11"/>
  <c r="BE11"/>
  <c r="AX11"/>
  <c r="AU11"/>
  <c r="BC11"/>
  <c r="AV11"/>
  <c r="BD11"/>
  <c r="BA11"/>
  <c r="AT11"/>
  <c r="BB11"/>
  <c r="AY11"/>
  <c r="G29"/>
  <c r="G14" i="10" s="1"/>
  <c r="AV17" i="1"/>
  <c r="BD17"/>
  <c r="BA17"/>
  <c r="AT17"/>
  <c r="BB17"/>
  <c r="AY17"/>
  <c r="AZ17"/>
  <c r="AW17"/>
  <c r="BE17"/>
  <c r="AX17"/>
  <c r="AU17"/>
  <c r="BC17"/>
  <c r="BC41" i="7"/>
  <c r="BB15" i="12"/>
  <c r="BC46" s="1"/>
  <c r="AV14" i="1"/>
  <c r="BD14"/>
  <c r="BA14"/>
  <c r="AT14"/>
  <c r="BB14"/>
  <c r="AY14"/>
  <c r="AZ14"/>
  <c r="AW14"/>
  <c r="BE14"/>
  <c r="AX14"/>
  <c r="AU14"/>
  <c r="BC14"/>
  <c r="AV18"/>
  <c r="BD18"/>
  <c r="BA18"/>
  <c r="AT18"/>
  <c r="BB18"/>
  <c r="AY18"/>
  <c r="AZ18"/>
  <c r="AW18"/>
  <c r="BE18"/>
  <c r="AX18"/>
  <c r="AU18"/>
  <c r="BC18"/>
  <c r="BD61" i="8" l="1"/>
  <c r="BC42"/>
  <c r="BD29"/>
  <c r="AC18"/>
  <c r="BE11" i="6"/>
  <c r="BE22" i="7"/>
  <c r="BH30" i="6"/>
  <c r="BH43" s="1"/>
  <c r="BH22" i="20"/>
  <c r="AD16" i="12"/>
  <c r="AD38" s="1"/>
  <c r="AA48"/>
  <c r="AA65" s="1"/>
  <c r="R48"/>
  <c r="R65" s="1"/>
  <c r="X48"/>
  <c r="X65" s="1"/>
  <c r="U48"/>
  <c r="U65" s="1"/>
  <c r="BI10" i="20"/>
  <c r="BI31" i="6" s="1"/>
  <c r="BI12" i="20"/>
  <c r="BI33" i="6" s="1"/>
  <c r="BI14" i="20"/>
  <c r="BI35" i="6" s="1"/>
  <c r="BI16" i="20"/>
  <c r="BI37" i="6" s="1"/>
  <c r="BI9" i="20"/>
  <c r="BI11"/>
  <c r="BI32" i="6" s="1"/>
  <c r="BI13" i="20"/>
  <c r="BI34" i="6" s="1"/>
  <c r="BI15" i="20"/>
  <c r="BI36" i="6" s="1"/>
  <c r="BE51" i="8"/>
  <c r="BE54"/>
  <c r="BE53"/>
  <c r="BE49"/>
  <c r="BD23" i="7"/>
  <c r="BD43" i="12"/>
  <c r="BE48" i="8"/>
  <c r="BE52"/>
  <c r="BE55"/>
  <c r="BE50"/>
  <c r="BH34"/>
  <c r="BH35"/>
  <c r="BH33"/>
  <c r="BG23" i="20"/>
  <c r="BG14" i="12"/>
  <c r="BH32" i="8"/>
  <c r="BH30"/>
  <c r="BH31"/>
  <c r="BH36"/>
  <c r="E18" i="10"/>
  <c r="BF9" i="7"/>
  <c r="BF10"/>
  <c r="BF12" i="6" s="1"/>
  <c r="BF11" i="7"/>
  <c r="BF13" i="6" s="1"/>
  <c r="BF12" i="7"/>
  <c r="BF14" i="6" s="1"/>
  <c r="BF13" i="7"/>
  <c r="BF15" i="6" s="1"/>
  <c r="BF14" i="7"/>
  <c r="BF16" i="6" s="1"/>
  <c r="BF15" i="7"/>
  <c r="BF17" i="6" s="1"/>
  <c r="BF16" i="7"/>
  <c r="BF18" i="6" s="1"/>
  <c r="AD52"/>
  <c r="AD12" i="8" s="1"/>
  <c r="AF51" i="6"/>
  <c r="AF11" i="8" s="1"/>
  <c r="AE53" i="6"/>
  <c r="AE13" i="8" s="1"/>
  <c r="T48" i="12"/>
  <c r="T65" s="1"/>
  <c r="Y48"/>
  <c r="Y65" s="1"/>
  <c r="S48"/>
  <c r="S65" s="1"/>
  <c r="Q48"/>
  <c r="Q65" s="1"/>
  <c r="W48"/>
  <c r="W65" s="1"/>
  <c r="P48"/>
  <c r="P65" s="1"/>
  <c r="Z48"/>
  <c r="Z65" s="1"/>
  <c r="V48"/>
  <c r="V65" s="1"/>
  <c r="BC15"/>
  <c r="BD46" s="1"/>
  <c r="AY29" i="1"/>
  <c r="AS24" i="6" s="1"/>
  <c r="AT29" i="1"/>
  <c r="AN24" i="6" s="1"/>
  <c r="BD29" i="1"/>
  <c r="AX24" i="6" s="1"/>
  <c r="BC29" i="1"/>
  <c r="AW24" i="6" s="1"/>
  <c r="AX29" i="1"/>
  <c r="AR24" i="6" s="1"/>
  <c r="AW29" i="1"/>
  <c r="AQ24" i="6" s="1"/>
  <c r="BD41" i="7"/>
  <c r="BB29" i="1"/>
  <c r="AV24" i="6" s="1"/>
  <c r="BA29" i="1"/>
  <c r="AU24" i="6" s="1"/>
  <c r="AV29" i="1"/>
  <c r="AP24" i="6" s="1"/>
  <c r="AU29" i="1"/>
  <c r="AO24" i="6" s="1"/>
  <c r="BE29" i="1"/>
  <c r="AY24" i="6" s="1"/>
  <c r="G18" i="14" s="1"/>
  <c r="AZ29" i="1"/>
  <c r="AT24" i="6" s="1"/>
  <c r="BE61" i="8" l="1"/>
  <c r="BD42"/>
  <c r="BE29"/>
  <c r="BF11" i="6"/>
  <c r="BF22" i="7"/>
  <c r="BI30" i="6"/>
  <c r="BI43" s="1"/>
  <c r="BI22" i="20"/>
  <c r="P67" i="12"/>
  <c r="Q10" s="1"/>
  <c r="Q67" s="1"/>
  <c r="R10" s="1"/>
  <c r="AT62" i="6"/>
  <c r="AT22" i="8" s="1"/>
  <c r="AU62" i="6"/>
  <c r="AU22" i="8" s="1"/>
  <c r="AY62" i="6"/>
  <c r="AY22" i="8" s="1"/>
  <c r="AP62" i="6"/>
  <c r="AP22" i="8" s="1"/>
  <c r="AV62" i="6"/>
  <c r="AV22" i="8" s="1"/>
  <c r="AQ62" i="6"/>
  <c r="AQ22" i="8" s="1"/>
  <c r="AW62" i="6"/>
  <c r="AW22" i="8" s="1"/>
  <c r="AN62" i="6"/>
  <c r="AN22" i="8" s="1"/>
  <c r="AO62" i="6"/>
  <c r="AO22" i="8" s="1"/>
  <c r="AR62" i="6"/>
  <c r="AR22" i="8" s="1"/>
  <c r="AX62" i="6"/>
  <c r="AX22" i="8" s="1"/>
  <c r="AS62" i="6"/>
  <c r="AS22" i="8" s="1"/>
  <c r="E21" i="10"/>
  <c r="E25" s="1"/>
  <c r="E29" s="1"/>
  <c r="E33" s="1"/>
  <c r="F24" i="13"/>
  <c r="BJ9" i="20"/>
  <c r="BJ11"/>
  <c r="BJ32" i="6" s="1"/>
  <c r="BJ13" i="20"/>
  <c r="BJ34" i="6" s="1"/>
  <c r="BJ15" i="20"/>
  <c r="BJ36" i="6" s="1"/>
  <c r="BJ10" i="20"/>
  <c r="BJ31" i="6" s="1"/>
  <c r="BJ12" i="20"/>
  <c r="BJ33" i="6" s="1"/>
  <c r="BJ14" i="20"/>
  <c r="BJ35" i="6" s="1"/>
  <c r="BJ16" i="20"/>
  <c r="BJ37" i="6" s="1"/>
  <c r="BF55" i="8"/>
  <c r="BF48"/>
  <c r="BF53"/>
  <c r="BF51"/>
  <c r="BE23" i="7"/>
  <c r="BE43" i="12"/>
  <c r="BF50" i="8"/>
  <c r="BF52"/>
  <c r="BF49"/>
  <c r="BF54"/>
  <c r="BI31"/>
  <c r="BI32"/>
  <c r="BI33"/>
  <c r="BI34"/>
  <c r="BH23" i="20"/>
  <c r="BH14" i="12"/>
  <c r="BI36" i="8"/>
  <c r="BI30"/>
  <c r="BI35"/>
  <c r="AY44" i="12"/>
  <c r="AP44"/>
  <c r="AV44"/>
  <c r="AQ44"/>
  <c r="AW44"/>
  <c r="AN44"/>
  <c r="AT44"/>
  <c r="AO44"/>
  <c r="AU44"/>
  <c r="AR44"/>
  <c r="AX44"/>
  <c r="AS44"/>
  <c r="BG9" i="7"/>
  <c r="BG10"/>
  <c r="BG12" i="6" s="1"/>
  <c r="BG11" i="7"/>
  <c r="BG13" i="6" s="1"/>
  <c r="BG12" i="7"/>
  <c r="BG14" i="6" s="1"/>
  <c r="BG13" i="7"/>
  <c r="BG15" i="6" s="1"/>
  <c r="BG14" i="7"/>
  <c r="BG16" i="6" s="1"/>
  <c r="BG15" i="7"/>
  <c r="BG17" i="6" s="1"/>
  <c r="BG16" i="7"/>
  <c r="BG18" i="6" s="1"/>
  <c r="AF56"/>
  <c r="AF16" i="8" s="1"/>
  <c r="AD50" i="6"/>
  <c r="AD10" i="8" s="1"/>
  <c r="BD15" i="12"/>
  <c r="BE46" s="1"/>
  <c r="BE41" i="7"/>
  <c r="AE49" i="6"/>
  <c r="AE9" i="8" s="1"/>
  <c r="AD45" i="12"/>
  <c r="AD49" i="6"/>
  <c r="AD9" i="8" s="1"/>
  <c r="AE52" i="6"/>
  <c r="AE12" i="8" s="1"/>
  <c r="E32" i="19" l="1"/>
  <c r="E33" i="14"/>
  <c r="E34" s="1"/>
  <c r="E22" i="10"/>
  <c r="BF61" i="8"/>
  <c r="BE42"/>
  <c r="BF29"/>
  <c r="BG11" i="6"/>
  <c r="BG22" i="7"/>
  <c r="BJ30" i="6"/>
  <c r="BJ43" s="1"/>
  <c r="BJ22" i="20"/>
  <c r="AE16" i="12"/>
  <c r="AE38" s="1"/>
  <c r="E26" i="10"/>
  <c r="BK10" i="20"/>
  <c r="BK31" i="6" s="1"/>
  <c r="BK12" i="20"/>
  <c r="BK33" i="6" s="1"/>
  <c r="BK14" i="20"/>
  <c r="BK35" i="6" s="1"/>
  <c r="BK16" i="20"/>
  <c r="BK37" i="6" s="1"/>
  <c r="BK9" i="20"/>
  <c r="BK11"/>
  <c r="BK32" i="6" s="1"/>
  <c r="BK13" i="20"/>
  <c r="BK34" i="6" s="1"/>
  <c r="BK15" i="20"/>
  <c r="BK36" i="6" s="1"/>
  <c r="BF23" i="7"/>
  <c r="BF43" i="12"/>
  <c r="BG49" i="8"/>
  <c r="BG50"/>
  <c r="BG53"/>
  <c r="BG55"/>
  <c r="BG54"/>
  <c r="BG52"/>
  <c r="BG51"/>
  <c r="BG48"/>
  <c r="BI23" i="20"/>
  <c r="BI14" i="12"/>
  <c r="BJ36" i="8"/>
  <c r="BJ33"/>
  <c r="BJ31"/>
  <c r="BJ35"/>
  <c r="BJ30"/>
  <c r="BJ34"/>
  <c r="BJ32"/>
  <c r="BH9" i="7"/>
  <c r="BH10"/>
  <c r="BH12" i="6" s="1"/>
  <c r="BH11" i="7"/>
  <c r="BH13" i="6" s="1"/>
  <c r="BH12" i="7"/>
  <c r="BH14" i="6" s="1"/>
  <c r="BH13" i="7"/>
  <c r="BH15" i="6" s="1"/>
  <c r="BH14" i="7"/>
  <c r="BH16" i="6" s="1"/>
  <c r="BH15" i="7"/>
  <c r="BH17" i="6" s="1"/>
  <c r="BH16" i="7"/>
  <c r="BH18" i="6" s="1"/>
  <c r="E30" i="10"/>
  <c r="F32"/>
  <c r="AE50" i="6"/>
  <c r="AF55"/>
  <c r="AF15" i="8" s="1"/>
  <c r="AF54" i="6"/>
  <c r="AF14" i="8" s="1"/>
  <c r="BE15" i="12"/>
  <c r="BF46" s="1"/>
  <c r="AE45"/>
  <c r="BF41" i="7"/>
  <c r="BG61" i="8" l="1"/>
  <c r="BF42"/>
  <c r="BG29"/>
  <c r="AD18"/>
  <c r="BH11" i="6"/>
  <c r="BH22" i="7"/>
  <c r="BK30" i="6"/>
  <c r="BK43" s="1"/>
  <c r="BK22" i="20"/>
  <c r="AF16" i="12"/>
  <c r="AF38" s="1"/>
  <c r="R67"/>
  <c r="S10" s="1"/>
  <c r="S67" s="1"/>
  <c r="T10" s="1"/>
  <c r="T67" s="1"/>
  <c r="U10" s="1"/>
  <c r="U67" s="1"/>
  <c r="V10" s="1"/>
  <c r="V67" s="1"/>
  <c r="W10" s="1"/>
  <c r="W67" s="1"/>
  <c r="X10" s="1"/>
  <c r="X67" s="1"/>
  <c r="Y10" s="1"/>
  <c r="Y67" s="1"/>
  <c r="Z10" s="1"/>
  <c r="Z67" s="1"/>
  <c r="AA10" s="1"/>
  <c r="AA67" s="1"/>
  <c r="E19" i="14" s="1"/>
  <c r="E20" s="1"/>
  <c r="E21" s="1"/>
  <c r="BG23" i="7"/>
  <c r="BG43" i="12"/>
  <c r="BH51" i="8"/>
  <c r="BH54"/>
  <c r="BH53"/>
  <c r="BH49"/>
  <c r="BH48"/>
  <c r="BH52"/>
  <c r="BH55"/>
  <c r="BH50"/>
  <c r="BJ23" i="20"/>
  <c r="BJ14" i="12"/>
  <c r="BK34" i="8"/>
  <c r="BK35"/>
  <c r="BK33"/>
  <c r="BK32"/>
  <c r="BK30"/>
  <c r="BK31"/>
  <c r="BK36"/>
  <c r="AE10"/>
  <c r="E34" i="10"/>
  <c r="E27" i="14" s="1"/>
  <c r="BI9" i="7"/>
  <c r="BI10"/>
  <c r="BI12" i="6" s="1"/>
  <c r="BI11" i="7"/>
  <c r="BI13" i="6" s="1"/>
  <c r="BI12" i="7"/>
  <c r="BI14" i="6" s="1"/>
  <c r="BI13" i="7"/>
  <c r="BI15" i="6" s="1"/>
  <c r="BI14" i="7"/>
  <c r="BI16" i="6" s="1"/>
  <c r="BI15" i="7"/>
  <c r="BI17" i="6" s="1"/>
  <c r="BI16" i="7"/>
  <c r="BI18" i="6" s="1"/>
  <c r="E35" i="10"/>
  <c r="AG51" i="6"/>
  <c r="AG11" i="8" s="1"/>
  <c r="AF53" i="6"/>
  <c r="AF13" i="8" s="1"/>
  <c r="AG55" i="6"/>
  <c r="AG15" i="8" s="1"/>
  <c r="AG54" i="6"/>
  <c r="AG14" i="8" s="1"/>
  <c r="BF15" i="12"/>
  <c r="BG46" s="1"/>
  <c r="BG41" i="7"/>
  <c r="E28" i="14" l="1"/>
  <c r="E35" s="1"/>
  <c r="E17" i="19"/>
  <c r="E18" s="1"/>
  <c r="E31"/>
  <c r="E33" s="1"/>
  <c r="BH61" i="8"/>
  <c r="BG42"/>
  <c r="BH29"/>
  <c r="AE18"/>
  <c r="BI11" i="6"/>
  <c r="BI22" i="7"/>
  <c r="AB10" i="12"/>
  <c r="BI55" i="8"/>
  <c r="BI48"/>
  <c r="BI53"/>
  <c r="BI51"/>
  <c r="BH23" i="7"/>
  <c r="BH43" i="12"/>
  <c r="BI50" i="8"/>
  <c r="BI52"/>
  <c r="BI49"/>
  <c r="BI54"/>
  <c r="BK23" i="20"/>
  <c r="BK14" i="12"/>
  <c r="BJ9" i="7"/>
  <c r="BJ10"/>
  <c r="BJ12" i="6" s="1"/>
  <c r="BJ11" i="7"/>
  <c r="BJ13" i="6" s="1"/>
  <c r="BJ12" i="7"/>
  <c r="BJ14" i="6" s="1"/>
  <c r="BJ13" i="7"/>
  <c r="BJ15" i="6" s="1"/>
  <c r="BJ14" i="7"/>
  <c r="BJ16" i="6" s="1"/>
  <c r="BJ15" i="7"/>
  <c r="BJ17" i="6" s="1"/>
  <c r="BJ16" i="7"/>
  <c r="BJ18" i="6" s="1"/>
  <c r="AG56"/>
  <c r="AG16" i="8" s="1"/>
  <c r="AH51" i="6"/>
  <c r="AH11" i="8" s="1"/>
  <c r="AF52" i="6"/>
  <c r="AF12" i="8" s="1"/>
  <c r="AG53" i="6"/>
  <c r="AG13" i="8" s="1"/>
  <c r="BG15" i="12"/>
  <c r="BH46" s="1"/>
  <c r="BH41" i="7"/>
  <c r="E35" i="19" l="1"/>
  <c r="E37" s="1"/>
  <c r="F36" s="1"/>
  <c r="BI61" i="8"/>
  <c r="BH42"/>
  <c r="BI29"/>
  <c r="BJ11" i="6"/>
  <c r="BJ22" i="7"/>
  <c r="H11" i="1"/>
  <c r="H9"/>
  <c r="BJ49" i="8"/>
  <c r="BJ50"/>
  <c r="BJ53"/>
  <c r="BJ55"/>
  <c r="BI23" i="7"/>
  <c r="BI43" i="12"/>
  <c r="BJ54" i="8"/>
  <c r="BJ52"/>
  <c r="BJ51"/>
  <c r="BJ48"/>
  <c r="H17" i="1"/>
  <c r="H18"/>
  <c r="H14"/>
  <c r="BK9" i="7"/>
  <c r="BK10"/>
  <c r="BK12" i="6" s="1"/>
  <c r="BK11" i="7"/>
  <c r="BK13" i="6" s="1"/>
  <c r="BK12" i="7"/>
  <c r="BK14" i="6" s="1"/>
  <c r="BK13" i="7"/>
  <c r="BK15" i="6" s="1"/>
  <c r="BK14" i="7"/>
  <c r="BK16" i="6" s="1"/>
  <c r="BK15" i="7"/>
  <c r="BK17" i="6" s="1"/>
  <c r="BK16" i="7"/>
  <c r="BK18" i="6" s="1"/>
  <c r="AH56"/>
  <c r="AH16" i="8" s="1"/>
  <c r="AG52" i="6"/>
  <c r="AG12" i="8" s="1"/>
  <c r="AF50" i="6"/>
  <c r="AF10" i="8" s="1"/>
  <c r="BH15" i="12"/>
  <c r="BI46" s="1"/>
  <c r="AF45"/>
  <c r="AF49" i="6"/>
  <c r="AF9" i="8" s="1"/>
  <c r="BI41" i="7"/>
  <c r="BJ61" i="8" l="1"/>
  <c r="BI42"/>
  <c r="BJ29"/>
  <c r="BK11" i="6"/>
  <c r="BK22" i="7"/>
  <c r="AG16" i="12"/>
  <c r="AG38" s="1"/>
  <c r="BM9" i="1"/>
  <c r="BO9"/>
  <c r="BN9"/>
  <c r="BK9"/>
  <c r="BJ9"/>
  <c r="BF9"/>
  <c r="BL9"/>
  <c r="BG9"/>
  <c r="BQ9"/>
  <c r="BH9"/>
  <c r="BI9"/>
  <c r="BP9"/>
  <c r="BK51" i="8"/>
  <c r="BK49"/>
  <c r="BK54"/>
  <c r="BK53"/>
  <c r="BJ23" i="7"/>
  <c r="BJ43" i="12"/>
  <c r="BK48" i="8"/>
  <c r="BK52"/>
  <c r="BK55"/>
  <c r="BK50"/>
  <c r="AG50" i="6"/>
  <c r="AG10" i="8" s="1"/>
  <c r="AI51" i="6"/>
  <c r="AI11" i="8" s="1"/>
  <c r="AG49" i="6"/>
  <c r="AG9" i="8" s="1"/>
  <c r="AG45" i="12"/>
  <c r="AH55" i="6"/>
  <c r="AH15" i="8" s="1"/>
  <c r="BJ41" i="7"/>
  <c r="AH54" i="6"/>
  <c r="AH14" i="8" s="1"/>
  <c r="BI15" i="12"/>
  <c r="BJ46" s="1"/>
  <c r="BK61" i="8" l="1"/>
  <c r="H31" i="14" s="1"/>
  <c r="BJ42" i="8"/>
  <c r="BK29"/>
  <c r="BK42" s="1"/>
  <c r="AF18"/>
  <c r="AG18"/>
  <c r="AH16" i="12"/>
  <c r="AH38" s="1"/>
  <c r="BK23" i="7"/>
  <c r="BK43" i="12"/>
  <c r="AI54" i="6"/>
  <c r="AI14" i="8" s="1"/>
  <c r="AH53" i="6"/>
  <c r="AH13" i="8" s="1"/>
  <c r="AI55" i="6"/>
  <c r="AI15" i="8" s="1"/>
  <c r="BJ15" i="12"/>
  <c r="BK46" s="1"/>
  <c r="BK41" i="7"/>
  <c r="H10" i="10" s="1"/>
  <c r="AH52" i="6" l="1"/>
  <c r="AH12" i="8" s="1"/>
  <c r="AI53" i="6"/>
  <c r="AI13" i="8" s="1"/>
  <c r="AI56" i="6"/>
  <c r="AI16" i="8" s="1"/>
  <c r="AJ54" i="6" l="1"/>
  <c r="AJ14" i="8" s="1"/>
  <c r="AI52" i="6"/>
  <c r="AI12" i="8" s="1"/>
  <c r="AJ56" i="6"/>
  <c r="AJ16" i="8" s="1"/>
  <c r="AH49" i="6"/>
  <c r="AH9" i="8" s="1"/>
  <c r="BK15" i="12"/>
  <c r="AH50" i="6"/>
  <c r="AH10" i="8" s="1"/>
  <c r="AJ51" i="6"/>
  <c r="AJ11" i="8" s="1"/>
  <c r="AH18" l="1"/>
  <c r="AJ55" i="6"/>
  <c r="AJ15" i="8" s="1"/>
  <c r="AK51" i="6"/>
  <c r="AK11" i="8" s="1"/>
  <c r="AI50" i="6"/>
  <c r="AI10" i="8" s="1"/>
  <c r="BF17" i="1"/>
  <c r="BN18"/>
  <c r="H11" i="18"/>
  <c r="BF14" i="1"/>
  <c r="BN14"/>
  <c r="BK14"/>
  <c r="BH14"/>
  <c r="BP14"/>
  <c r="BM14"/>
  <c r="BJ14"/>
  <c r="BG14"/>
  <c r="BO14"/>
  <c r="BL14"/>
  <c r="BI14"/>
  <c r="BQ14"/>
  <c r="AI45" i="12"/>
  <c r="AI49" i="6"/>
  <c r="AI9" i="8" s="1"/>
  <c r="BF11" i="1"/>
  <c r="BN11"/>
  <c r="BK11"/>
  <c r="BH11"/>
  <c r="BP11"/>
  <c r="BM11"/>
  <c r="BJ11"/>
  <c r="BG11"/>
  <c r="BO11"/>
  <c r="BL11"/>
  <c r="BI11"/>
  <c r="BQ11"/>
  <c r="AH45" i="12"/>
  <c r="AI18" i="8" l="1"/>
  <c r="AI16" i="12"/>
  <c r="AI38" s="1"/>
  <c r="AJ16"/>
  <c r="AJ38" s="1"/>
  <c r="BG17" i="1"/>
  <c r="BQ17"/>
  <c r="BH17"/>
  <c r="BL17"/>
  <c r="BM17"/>
  <c r="BN17"/>
  <c r="BN29" s="1"/>
  <c r="BH24" i="6" s="1"/>
  <c r="AK54"/>
  <c r="AK14" i="8" s="1"/>
  <c r="AJ52" i="6"/>
  <c r="AJ12" i="8" s="1"/>
  <c r="BI17" i="1"/>
  <c r="BO17"/>
  <c r="BJ17"/>
  <c r="BP17"/>
  <c r="BK17"/>
  <c r="AK55" i="6"/>
  <c r="AK15" i="8" s="1"/>
  <c r="H29" i="1"/>
  <c r="H14" i="10" s="1"/>
  <c r="BF18" i="1"/>
  <c r="BF29" s="1"/>
  <c r="AZ24" i="6" s="1"/>
  <c r="BO18" i="1"/>
  <c r="BP18"/>
  <c r="BI18"/>
  <c r="BJ18"/>
  <c r="BK18"/>
  <c r="BQ18"/>
  <c r="BL18"/>
  <c r="BG18"/>
  <c r="BM18"/>
  <c r="BH18"/>
  <c r="AJ53" i="6"/>
  <c r="AJ13" i="8" s="1"/>
  <c r="BK29" i="1" l="1"/>
  <c r="BE24" i="6" s="1"/>
  <c r="BE62" s="1"/>
  <c r="BE22" i="8" s="1"/>
  <c r="BI29" i="1"/>
  <c r="BC24" i="6" s="1"/>
  <c r="BH62"/>
  <c r="BH22" i="8" s="1"/>
  <c r="AZ62" i="6"/>
  <c r="AZ22" i="8" s="1"/>
  <c r="BL29" i="1"/>
  <c r="BF24" i="6" s="1"/>
  <c r="BH29" i="1"/>
  <c r="BB24" i="6" s="1"/>
  <c r="BG29" i="1"/>
  <c r="BA24" i="6" s="1"/>
  <c r="BM29" i="1"/>
  <c r="BG24" i="6" s="1"/>
  <c r="BQ29" i="1"/>
  <c r="BK24" i="6" s="1"/>
  <c r="H18" i="14" s="1"/>
  <c r="BH44" i="12"/>
  <c r="AZ44"/>
  <c r="BJ29" i="1"/>
  <c r="BD24" i="6" s="1"/>
  <c r="BO29" i="1"/>
  <c r="BI24" i="6" s="1"/>
  <c r="BP29" i="1"/>
  <c r="BJ24" i="6" s="1"/>
  <c r="AJ50"/>
  <c r="AJ10" i="8" s="1"/>
  <c r="AK53" i="6"/>
  <c r="AK13" i="8" s="1"/>
  <c r="AK56" i="6"/>
  <c r="AK16" i="8" s="1"/>
  <c r="BE44" i="12" l="1"/>
  <c r="BC44"/>
  <c r="BC62" i="6"/>
  <c r="BC22" i="8" s="1"/>
  <c r="BF44" i="12"/>
  <c r="BF62" i="6"/>
  <c r="BF22" i="8" s="1"/>
  <c r="BI62" i="6"/>
  <c r="BI22" i="8" s="1"/>
  <c r="BG62" i="6"/>
  <c r="BG22" i="8" s="1"/>
  <c r="BJ62" i="6"/>
  <c r="BJ22" i="8" s="1"/>
  <c r="BD62" i="6"/>
  <c r="BD22" i="8" s="1"/>
  <c r="BK62" i="6"/>
  <c r="BK22" i="8" s="1"/>
  <c r="BA62" i="6"/>
  <c r="BA22" i="8" s="1"/>
  <c r="BB62" i="6"/>
  <c r="BB22" i="8" s="1"/>
  <c r="BG44" i="12"/>
  <c r="BB44"/>
  <c r="BA44"/>
  <c r="BK44"/>
  <c r="BJ44"/>
  <c r="BD44"/>
  <c r="BI44"/>
  <c r="AL56" i="6"/>
  <c r="AL16" i="8" s="1"/>
  <c r="AL51" i="6"/>
  <c r="AL11" i="8" s="1"/>
  <c r="AJ45" i="12"/>
  <c r="AJ49" i="6"/>
  <c r="AJ18" i="8" l="1"/>
  <c r="AK16" i="12"/>
  <c r="AK38" s="1"/>
  <c r="AJ9" i="8"/>
  <c r="AM51" i="6"/>
  <c r="AM11" i="8" s="1"/>
  <c r="AK49" i="6"/>
  <c r="AK9" i="8" s="1"/>
  <c r="AK52" i="6"/>
  <c r="AK12" i="8" s="1"/>
  <c r="AL54" i="6"/>
  <c r="AL14" i="8" s="1"/>
  <c r="AL55" i="6"/>
  <c r="AL15" i="8" s="1"/>
  <c r="AM54" i="6" l="1"/>
  <c r="AM14" i="8" s="1"/>
  <c r="AM55" i="6"/>
  <c r="AM15" i="8" s="1"/>
  <c r="AL52" i="6"/>
  <c r="AL12" i="8" s="1"/>
  <c r="AL53" i="6"/>
  <c r="AL13" i="8" s="1"/>
  <c r="AL50" i="6" l="1"/>
  <c r="AL10" i="8" s="1"/>
  <c r="AM56" i="6"/>
  <c r="AM16" i="8" s="1"/>
  <c r="AM53" i="6"/>
  <c r="AM13" i="8" s="1"/>
  <c r="AK50" i="6"/>
  <c r="AK45" i="12"/>
  <c r="AK18" i="8" l="1"/>
  <c r="AL16" i="12"/>
  <c r="AL38" s="1"/>
  <c r="AK10" i="8"/>
  <c r="AN51" i="6"/>
  <c r="AN11" i="8" s="1"/>
  <c r="AL45" i="12"/>
  <c r="AL49" i="6"/>
  <c r="AL18" i="8" l="1"/>
  <c r="AM16" i="12"/>
  <c r="AM38" s="1"/>
  <c r="AL9" i="8"/>
  <c r="AN54" i="6"/>
  <c r="AN14" i="8" s="1"/>
  <c r="AN55" i="6"/>
  <c r="AN15" i="8" s="1"/>
  <c r="AM52" i="6"/>
  <c r="AM12" i="8" s="1"/>
  <c r="AO51" i="6"/>
  <c r="AO11" i="8" s="1"/>
  <c r="AN56" i="6"/>
  <c r="AN16" i="8" s="1"/>
  <c r="AM49" i="6"/>
  <c r="AM9" i="8" s="1"/>
  <c r="AN53" i="6" l="1"/>
  <c r="AN13" i="8" s="1"/>
  <c r="AO54" i="6"/>
  <c r="AO14" i="8" s="1"/>
  <c r="AO56" i="6"/>
  <c r="AO16" i="8" s="1"/>
  <c r="AO55" i="6"/>
  <c r="AO15" i="8" s="1"/>
  <c r="F11" i="10"/>
  <c r="AO53" i="6" l="1"/>
  <c r="AO13" i="8" s="1"/>
  <c r="AP51" i="6"/>
  <c r="AP11" i="8" s="1"/>
  <c r="AN52" i="6"/>
  <c r="AN12" i="8" s="1"/>
  <c r="F15" i="10"/>
  <c r="F12"/>
  <c r="AM50" i="6"/>
  <c r="AM18" i="8"/>
  <c r="F10" i="19" l="1"/>
  <c r="AM10" i="8"/>
  <c r="AP56" i="6"/>
  <c r="AP16" i="8" s="1"/>
  <c r="AO52" i="6"/>
  <c r="AO12" i="8" s="1"/>
  <c r="AN50" i="6"/>
  <c r="AN10" i="8" s="1"/>
  <c r="AP54" i="6"/>
  <c r="AP14" i="8" s="1"/>
  <c r="F13" i="18"/>
  <c r="F14" s="1"/>
  <c r="F16" i="10"/>
  <c r="AM45" i="12"/>
  <c r="AN49" i="6"/>
  <c r="AN9" i="8" s="1"/>
  <c r="AN45" i="12"/>
  <c r="AN18" i="8" l="1"/>
  <c r="AO16" i="12"/>
  <c r="AO38" s="1"/>
  <c r="AN16"/>
  <c r="AN38" s="1"/>
  <c r="AJ48"/>
  <c r="AJ65" s="1"/>
  <c r="AD48"/>
  <c r="AD65" s="1"/>
  <c r="AG48"/>
  <c r="AG65" s="1"/>
  <c r="AM48"/>
  <c r="AM65" s="1"/>
  <c r="AO50" i="6"/>
  <c r="AO10" i="8" s="1"/>
  <c r="AP55" i="6"/>
  <c r="AP15" i="8" s="1"/>
  <c r="AQ51" i="6"/>
  <c r="AQ11" i="8" s="1"/>
  <c r="AF48" i="12"/>
  <c r="AF65" s="1"/>
  <c r="AL48"/>
  <c r="AL65" s="1"/>
  <c r="AC48"/>
  <c r="AC65" s="1"/>
  <c r="AK48"/>
  <c r="AK65" s="1"/>
  <c r="AB48"/>
  <c r="AB65" s="1"/>
  <c r="AI48"/>
  <c r="AI65" s="1"/>
  <c r="AH48"/>
  <c r="AH65" s="1"/>
  <c r="AE48"/>
  <c r="AE65" s="1"/>
  <c r="F18" i="10"/>
  <c r="G24" i="13" s="1"/>
  <c r="AB23" i="8"/>
  <c r="AO49" i="6"/>
  <c r="AO9" i="8" s="1"/>
  <c r="AO45" i="12"/>
  <c r="AP16" l="1"/>
  <c r="AP38" s="1"/>
  <c r="AB67"/>
  <c r="AC10" s="1"/>
  <c r="AC67" s="1"/>
  <c r="AD10" s="1"/>
  <c r="AP52" i="6"/>
  <c r="AP12" i="8" s="1"/>
  <c r="AQ55" i="6"/>
  <c r="AQ15" i="8" s="1"/>
  <c r="F21" i="10"/>
  <c r="AP53" i="6"/>
  <c r="AP13" i="8" s="1"/>
  <c r="AO18" l="1"/>
  <c r="AQ56" i="6"/>
  <c r="AQ16" i="8" s="1"/>
  <c r="AQ54" i="6"/>
  <c r="AQ14" i="8" s="1"/>
  <c r="AQ53" i="6"/>
  <c r="AQ13" i="8" s="1"/>
  <c r="F22" i="10"/>
  <c r="F25"/>
  <c r="AR55" i="6" l="1"/>
  <c r="AR15" i="8" s="1"/>
  <c r="AR56" i="6"/>
  <c r="AR16" i="8" s="1"/>
  <c r="AP50" i="6"/>
  <c r="AP10" i="8" s="1"/>
  <c r="AR51" i="6"/>
  <c r="AR11" i="8" s="1"/>
  <c r="AR54" i="6"/>
  <c r="AR14" i="8" s="1"/>
  <c r="F29" i="10"/>
  <c r="F33" s="1"/>
  <c r="F26"/>
  <c r="AP49" i="6"/>
  <c r="AP9" i="8" s="1"/>
  <c r="AD67" i="12"/>
  <c r="AE10" s="1"/>
  <c r="AE67" s="1"/>
  <c r="AF10" s="1"/>
  <c r="AF67" s="1"/>
  <c r="AG10" s="1"/>
  <c r="F32" i="19" l="1"/>
  <c r="F33" i="14"/>
  <c r="F34" s="1"/>
  <c r="AP18" i="8"/>
  <c r="G32" i="10"/>
  <c r="AQ50" i="6"/>
  <c r="AQ10" i="8" s="1"/>
  <c r="AS51" i="6"/>
  <c r="AS11" i="8" s="1"/>
  <c r="AP45" i="12"/>
  <c r="F30" i="10"/>
  <c r="AQ52" i="6"/>
  <c r="AQ12" i="8" s="1"/>
  <c r="AG67" i="12"/>
  <c r="AH10" s="1"/>
  <c r="AH67" s="1"/>
  <c r="AI10" s="1"/>
  <c r="AI67" s="1"/>
  <c r="AJ10" s="1"/>
  <c r="AJ67" s="1"/>
  <c r="AK10" s="1"/>
  <c r="AK67" s="1"/>
  <c r="AL10" s="1"/>
  <c r="AL67" s="1"/>
  <c r="AM10" s="1"/>
  <c r="AM67" s="1"/>
  <c r="F19" i="14" s="1"/>
  <c r="F20" s="1"/>
  <c r="F21" s="1"/>
  <c r="AQ49" i="6"/>
  <c r="AQ9" i="8" s="1"/>
  <c r="AQ16" i="12" l="1"/>
  <c r="AQ38" s="1"/>
  <c r="F34" i="10"/>
  <c r="F27" i="14" s="1"/>
  <c r="AR52" i="6"/>
  <c r="AR12" i="8" s="1"/>
  <c r="AS56" i="6"/>
  <c r="AS16" i="8" s="1"/>
  <c r="AQ45" i="12"/>
  <c r="AR53" i="6"/>
  <c r="AR13" i="8" s="1"/>
  <c r="AN10" i="12"/>
  <c r="F28" i="14" l="1"/>
  <c r="F35" s="1"/>
  <c r="F31" i="19"/>
  <c r="F33" s="1"/>
  <c r="F17"/>
  <c r="F18" s="1"/>
  <c r="AQ18" i="8"/>
  <c r="AR16" i="12"/>
  <c r="AR38" s="1"/>
  <c r="AS53" i="6"/>
  <c r="AS13" i="8" s="1"/>
  <c r="F35" i="10"/>
  <c r="AS55" i="6"/>
  <c r="AS15" i="8" s="1"/>
  <c r="AS54" i="6"/>
  <c r="AS14" i="8" s="1"/>
  <c r="F35" i="19" l="1"/>
  <c r="F37" s="1"/>
  <c r="G36" s="1"/>
  <c r="AT54" i="6"/>
  <c r="AT14" i="8" s="1"/>
  <c r="AT51" i="6"/>
  <c r="AT11" i="8" s="1"/>
  <c r="AT55" i="6"/>
  <c r="AT15" i="8" s="1"/>
  <c r="AR50" i="6"/>
  <c r="AR10" i="8" s="1"/>
  <c r="AR49" i="6"/>
  <c r="AR9" i="8" s="1"/>
  <c r="AR18" l="1"/>
  <c r="AR45" i="12"/>
  <c r="AS50" i="6"/>
  <c r="AS10" i="8" s="1"/>
  <c r="AU51" i="6"/>
  <c r="AU11" i="8" s="1"/>
  <c r="AT53" i="6"/>
  <c r="AT13" i="8" s="1"/>
  <c r="AS52" i="6"/>
  <c r="AS12" i="8" s="1"/>
  <c r="AT56" i="6"/>
  <c r="AT16" i="8" s="1"/>
  <c r="AS49" i="6"/>
  <c r="AS9" i="8" s="1"/>
  <c r="AS16" i="12" l="1"/>
  <c r="AS38" s="1"/>
  <c r="AT52" i="6"/>
  <c r="AT12" i="8" s="1"/>
  <c r="AU56" i="6"/>
  <c r="AU16" i="8" s="1"/>
  <c r="AS45" i="12"/>
  <c r="AS18" i="8" l="1"/>
  <c r="AT16" i="12"/>
  <c r="AT38" s="1"/>
  <c r="AU53" i="6"/>
  <c r="AU13" i="8" s="1"/>
  <c r="AU55" i="6"/>
  <c r="AU15" i="8" s="1"/>
  <c r="AU54" i="6"/>
  <c r="AU14" i="8" s="1"/>
  <c r="AT49" i="6"/>
  <c r="AT9" i="8" s="1"/>
  <c r="AV56" i="6" l="1"/>
  <c r="AV16" i="8" s="1"/>
  <c r="AV55" i="6"/>
  <c r="AV15" i="8" s="1"/>
  <c r="AV54" i="6"/>
  <c r="AV14" i="8" s="1"/>
  <c r="AV51" i="6"/>
  <c r="AV11" i="8" s="1"/>
  <c r="AT18" l="1"/>
  <c r="AU52" i="6"/>
  <c r="AU12" i="8" s="1"/>
  <c r="AU50" i="6"/>
  <c r="AU10" i="8" s="1"/>
  <c r="AW51" i="6"/>
  <c r="AW11" i="8" s="1"/>
  <c r="AT50" i="6"/>
  <c r="AT10" i="8" s="1"/>
  <c r="AT45" i="12"/>
  <c r="AU16" l="1"/>
  <c r="AU38" s="1"/>
  <c r="AV52" i="6"/>
  <c r="AV12" i="8" s="1"/>
  <c r="AV53" i="6"/>
  <c r="AV13" i="8" s="1"/>
  <c r="AU49" i="6"/>
  <c r="AU45" i="12"/>
  <c r="AU18" i="8" l="1"/>
  <c r="AV16" i="12"/>
  <c r="AV38" s="1"/>
  <c r="AU9" i="8"/>
  <c r="AV50" i="6"/>
  <c r="AV10" i="8" s="1"/>
  <c r="AW53" i="6"/>
  <c r="AW13" i="8" s="1"/>
  <c r="AV49" i="6"/>
  <c r="AV9" i="8" s="1"/>
  <c r="AW55" i="6"/>
  <c r="AW15" i="8" s="1"/>
  <c r="AW54" i="6"/>
  <c r="AW14" i="8" s="1"/>
  <c r="AW56" i="6"/>
  <c r="AW16" i="8" s="1"/>
  <c r="AV18" l="1"/>
  <c r="AX54" i="6"/>
  <c r="AX14" i="8" s="1"/>
  <c r="AX55" i="6"/>
  <c r="AX15" i="8" s="1"/>
  <c r="AX56" i="6"/>
  <c r="AX16" i="8" s="1"/>
  <c r="AX51" i="6"/>
  <c r="AX11" i="8" s="1"/>
  <c r="AV45" i="12"/>
  <c r="AW16" l="1"/>
  <c r="AW38" s="1"/>
  <c r="AW50" i="6"/>
  <c r="AW10" i="8" s="1"/>
  <c r="AY51" i="6"/>
  <c r="AY11" i="8" s="1"/>
  <c r="AW52" i="6"/>
  <c r="AW12" i="8" s="1"/>
  <c r="AX52" i="6" l="1"/>
  <c r="AX12" i="8" s="1"/>
  <c r="AY56" i="6"/>
  <c r="AY16" i="8" s="1"/>
  <c r="AX53" i="6"/>
  <c r="AX13" i="8" s="1"/>
  <c r="AW49" i="6"/>
  <c r="AW45" i="12"/>
  <c r="AW18" i="8" l="1"/>
  <c r="AX16" i="12"/>
  <c r="AX38" s="1"/>
  <c r="AW9" i="8"/>
  <c r="AY53" i="6"/>
  <c r="AY13" i="8" s="1"/>
  <c r="AY54" i="6"/>
  <c r="AY14" i="8" s="1"/>
  <c r="AY55" i="6"/>
  <c r="AY15" i="8" s="1"/>
  <c r="AX49" i="6"/>
  <c r="AX9" i="8" s="1"/>
  <c r="AZ51" i="6" l="1"/>
  <c r="AZ11" i="8" s="1"/>
  <c r="AY52" i="6"/>
  <c r="AY12" i="8" s="1"/>
  <c r="AX18" l="1"/>
  <c r="BA51" i="6"/>
  <c r="BA11" i="8" s="1"/>
  <c r="AZ54" i="6"/>
  <c r="AZ14" i="8" s="1"/>
  <c r="AY50" i="6"/>
  <c r="AY10" i="8" s="1"/>
  <c r="AZ56" i="6"/>
  <c r="AZ16" i="8" s="1"/>
  <c r="AZ55" i="6"/>
  <c r="AZ15" i="8" s="1"/>
  <c r="AX50" i="6"/>
  <c r="AX10" i="8" s="1"/>
  <c r="AX45" i="12"/>
  <c r="AY49" i="6"/>
  <c r="AY9" i="8" s="1"/>
  <c r="AY16" i="12" l="1"/>
  <c r="AY38" s="1"/>
  <c r="BA54" i="6"/>
  <c r="BA14" i="8" s="1"/>
  <c r="BA55" i="6"/>
  <c r="BA15" i="8" s="1"/>
  <c r="BA56" i="6"/>
  <c r="BA16" i="8" s="1"/>
  <c r="AZ53" i="6"/>
  <c r="AZ13" i="8" s="1"/>
  <c r="G11" i="10"/>
  <c r="AY18" i="8"/>
  <c r="AY45" i="12"/>
  <c r="AZ16" l="1"/>
  <c r="AZ38" s="1"/>
  <c r="G10" i="19"/>
  <c r="BA53" i="6"/>
  <c r="BA13" i="8" s="1"/>
  <c r="AZ52" i="6"/>
  <c r="AZ12" i="8" s="1"/>
  <c r="G15" i="10"/>
  <c r="G12"/>
  <c r="BB54" i="6" l="1"/>
  <c r="BB14" i="8" s="1"/>
  <c r="BB51" i="6"/>
  <c r="BB11" i="8" s="1"/>
  <c r="AZ50" i="6"/>
  <c r="AZ10" i="8" s="1"/>
  <c r="BB56" i="6"/>
  <c r="BB16" i="8" s="1"/>
  <c r="BA52" i="6"/>
  <c r="BA12" i="8" s="1"/>
  <c r="G13" i="18"/>
  <c r="G14" s="1"/>
  <c r="G16" i="10"/>
  <c r="AN23" i="8"/>
  <c r="AZ49" i="6"/>
  <c r="AZ9" i="8" s="1"/>
  <c r="AY48" i="12" l="1"/>
  <c r="AY65" s="1"/>
  <c r="AV48"/>
  <c r="AV65" s="1"/>
  <c r="AP48"/>
  <c r="AP65" s="1"/>
  <c r="AS48"/>
  <c r="AS65" s="1"/>
  <c r="BB55" i="6"/>
  <c r="BB15" i="8" s="1"/>
  <c r="BC51" i="6"/>
  <c r="BC11" i="8" s="1"/>
  <c r="BA50" i="6"/>
  <c r="BA10" i="8" s="1"/>
  <c r="AZ45" i="12"/>
  <c r="BB53" i="6"/>
  <c r="BB13" i="8" s="1"/>
  <c r="AQ48" i="12"/>
  <c r="AQ65" s="1"/>
  <c r="AX48"/>
  <c r="AX65" s="1"/>
  <c r="G18" i="10"/>
  <c r="H24" i="13" s="1"/>
  <c r="AW48" i="12"/>
  <c r="AW65" s="1"/>
  <c r="AO48"/>
  <c r="AO65" s="1"/>
  <c r="AN48"/>
  <c r="AN65" s="1"/>
  <c r="AU48"/>
  <c r="AU65" s="1"/>
  <c r="AR48"/>
  <c r="AR65" s="1"/>
  <c r="AT48"/>
  <c r="AT65" s="1"/>
  <c r="BA49" i="6"/>
  <c r="BA9" i="8" s="1"/>
  <c r="BA45" i="12"/>
  <c r="AZ18" i="8" l="1"/>
  <c r="BB16" i="12"/>
  <c r="BB38" s="1"/>
  <c r="BA16"/>
  <c r="BA38" s="1"/>
  <c r="AN67"/>
  <c r="AO10" s="1"/>
  <c r="AO67" s="1"/>
  <c r="AP10" s="1"/>
  <c r="BC55" i="6"/>
  <c r="BC15" i="8" s="1"/>
  <c r="BC54" i="6"/>
  <c r="BC14" i="8" s="1"/>
  <c r="G21" i="10"/>
  <c r="BA18" i="8" l="1"/>
  <c r="BC56" i="6"/>
  <c r="BC16" i="8" s="1"/>
  <c r="BB52" i="6"/>
  <c r="BB12" i="8" s="1"/>
  <c r="BD51" i="6"/>
  <c r="BD11" i="8" s="1"/>
  <c r="G22" i="10"/>
  <c r="G25"/>
  <c r="BD56" i="6" l="1"/>
  <c r="BD16" i="8" s="1"/>
  <c r="BC52" i="6"/>
  <c r="BC12" i="8" s="1"/>
  <c r="BB50" i="6"/>
  <c r="BB10" i="8" s="1"/>
  <c r="G29" i="10"/>
  <c r="G33" s="1"/>
  <c r="G26"/>
  <c r="BC53" i="6"/>
  <c r="BC13" i="8" s="1"/>
  <c r="BB49" i="6"/>
  <c r="BB9" i="8" s="1"/>
  <c r="G32" i="19" l="1"/>
  <c r="G33" i="14"/>
  <c r="G34" s="1"/>
  <c r="BB18" i="8"/>
  <c r="AP67" i="12"/>
  <c r="AQ10" s="1"/>
  <c r="AQ67" s="1"/>
  <c r="AR10" s="1"/>
  <c r="AR67" s="1"/>
  <c r="AS10" s="1"/>
  <c r="H32" i="10"/>
  <c r="BD55" i="6"/>
  <c r="BD15" i="8" s="1"/>
  <c r="BC50" i="6"/>
  <c r="BC10" i="8" s="1"/>
  <c r="BD53" i="6"/>
  <c r="BD13" i="8" s="1"/>
  <c r="BB45" i="12"/>
  <c r="G30" i="10"/>
  <c r="BC49" i="6"/>
  <c r="BC9" i="8" s="1"/>
  <c r="BD54" i="6"/>
  <c r="BD14" i="8" s="1"/>
  <c r="BC18" l="1"/>
  <c r="BC16" i="12"/>
  <c r="BC38" s="1"/>
  <c r="AS67"/>
  <c r="AT10" s="1"/>
  <c r="AT67" s="1"/>
  <c r="AU10" s="1"/>
  <c r="AU67" s="1"/>
  <c r="AV10" s="1"/>
  <c r="AV67" s="1"/>
  <c r="AW10" s="1"/>
  <c r="AW67" s="1"/>
  <c r="AX10" s="1"/>
  <c r="AX67" s="1"/>
  <c r="AY10" s="1"/>
  <c r="AY67" s="1"/>
  <c r="G19" i="14" s="1"/>
  <c r="G20" s="1"/>
  <c r="G21" s="1"/>
  <c r="G34" i="10"/>
  <c r="G27" i="14" s="1"/>
  <c r="BC45" i="12"/>
  <c r="BE55" i="6"/>
  <c r="BE15" i="8" s="1"/>
  <c r="BE54" i="6"/>
  <c r="BE14" i="8" s="1"/>
  <c r="BE51" i="6"/>
  <c r="BE11" i="8" s="1"/>
  <c r="G28" i="14" l="1"/>
  <c r="G35" s="1"/>
  <c r="AZ10" i="12"/>
  <c r="G31" i="19"/>
  <c r="G33" s="1"/>
  <c r="G17"/>
  <c r="G18" s="1"/>
  <c r="BD16" i="12"/>
  <c r="BD38" s="1"/>
  <c r="BF51" i="6"/>
  <c r="BF11" i="8" s="1"/>
  <c r="BD52" i="6"/>
  <c r="BD12" i="8" s="1"/>
  <c r="G35" i="10"/>
  <c r="BE56" i="6"/>
  <c r="BE16" i="8" s="1"/>
  <c r="G35" i="19" l="1"/>
  <c r="G37" s="1"/>
  <c r="H36" s="1"/>
  <c r="BF54" i="6"/>
  <c r="BF14" i="8" s="1"/>
  <c r="BF56" i="6"/>
  <c r="BF16" i="8" s="1"/>
  <c r="BE52" i="6"/>
  <c r="BE12" i="8" s="1"/>
  <c r="BE53" i="6"/>
  <c r="BE13" i="8" s="1"/>
  <c r="BD49" i="6"/>
  <c r="BD9" i="8" s="1"/>
  <c r="BD50" i="6"/>
  <c r="BD10" i="8" s="1"/>
  <c r="BD18" l="1"/>
  <c r="BE50" i="6"/>
  <c r="BE10" i="8" s="1"/>
  <c r="BF55" i="6"/>
  <c r="BF15" i="8" s="1"/>
  <c r="BF53" i="6"/>
  <c r="BF13" i="8" s="1"/>
  <c r="BG51" i="6"/>
  <c r="BG11" i="8" s="1"/>
  <c r="BE49" i="6"/>
  <c r="BE9" i="8" s="1"/>
  <c r="BD45" i="12"/>
  <c r="BE16" l="1"/>
  <c r="BE38" s="1"/>
  <c r="BE45"/>
  <c r="BG55" i="6"/>
  <c r="BG15" i="8" s="1"/>
  <c r="BE18" l="1"/>
  <c r="BF16" i="12"/>
  <c r="BF38" s="1"/>
  <c r="BF50" i="6"/>
  <c r="BF10" i="8" s="1"/>
  <c r="BF52" i="6"/>
  <c r="BF12" i="8" s="1"/>
  <c r="BG54" i="6"/>
  <c r="BG14" i="8" s="1"/>
  <c r="BG56" i="6"/>
  <c r="BG16" i="8" s="1"/>
  <c r="BH56" i="6" l="1"/>
  <c r="BH16" i="8" s="1"/>
  <c r="BH54" i="6"/>
  <c r="BH14" i="8" s="1"/>
  <c r="BH55" i="6"/>
  <c r="BH15" i="8" s="1"/>
  <c r="BG52" i="6"/>
  <c r="BG12" i="8" s="1"/>
  <c r="BG53" i="6"/>
  <c r="BG13" i="8" s="1"/>
  <c r="BH51" i="6"/>
  <c r="BH11" i="8" s="1"/>
  <c r="BF49" i="6"/>
  <c r="BF45" i="12"/>
  <c r="BF18" i="8" l="1"/>
  <c r="BG16" i="12"/>
  <c r="BG38" s="1"/>
  <c r="BF9" i="8"/>
  <c r="BI51" i="6"/>
  <c r="BI11" i="8" s="1"/>
  <c r="BH53" i="6"/>
  <c r="BH13" i="8" s="1"/>
  <c r="BG50" i="6"/>
  <c r="BG10" i="8" s="1"/>
  <c r="BG49" i="6"/>
  <c r="BG9" i="8" s="1"/>
  <c r="BG18" l="1"/>
  <c r="BG45" i="12"/>
  <c r="BI54" i="6"/>
  <c r="BI14" i="8" s="1"/>
  <c r="BI55" i="6"/>
  <c r="BI15" i="8" s="1"/>
  <c r="BH16" i="12" l="1"/>
  <c r="BH38" s="1"/>
  <c r="BI56" i="6"/>
  <c r="BI16" i="8" s="1"/>
  <c r="BH52" i="6"/>
  <c r="BH12" i="8" s="1"/>
  <c r="BJ56" i="6" l="1"/>
  <c r="BJ16" i="8" s="1"/>
  <c r="BI52" i="6"/>
  <c r="BI12" i="8" s="1"/>
  <c r="BJ55" i="6"/>
  <c r="BJ15" i="8" s="1"/>
  <c r="BH50" i="6"/>
  <c r="BH10" i="8" s="1"/>
  <c r="BI53" i="6"/>
  <c r="BI13" i="8" s="1"/>
  <c r="BJ51" i="6"/>
  <c r="BJ11" i="8" s="1"/>
  <c r="BH49" i="6"/>
  <c r="BH9" i="8" s="1"/>
  <c r="BH18" l="1"/>
  <c r="BK51" i="6"/>
  <c r="BK11" i="8" s="1"/>
  <c r="BI50" i="6"/>
  <c r="BI10" i="8" s="1"/>
  <c r="BJ53" i="6"/>
  <c r="BJ13" i="8" s="1"/>
  <c r="BH45" i="12"/>
  <c r="BI49" i="6"/>
  <c r="BI9" i="8" s="1"/>
  <c r="BJ54" i="6"/>
  <c r="BJ14" i="8" s="1"/>
  <c r="BI16" i="12" l="1"/>
  <c r="BI38" s="1"/>
  <c r="BK54" i="6"/>
  <c r="BK14" i="8" s="1"/>
  <c r="BK55" i="6"/>
  <c r="BK15" i="8" s="1"/>
  <c r="BI45" i="12"/>
  <c r="BI18" i="8" l="1"/>
  <c r="BJ16" i="12"/>
  <c r="BJ38" s="1"/>
  <c r="BK56" i="6"/>
  <c r="BK16" i="8" s="1"/>
  <c r="BJ52" i="6"/>
  <c r="BJ12" i="8" s="1"/>
  <c r="BK53" i="6" l="1"/>
  <c r="BK13" i="8" s="1"/>
  <c r="BK52" i="6"/>
  <c r="BK12" i="8" s="1"/>
  <c r="BJ50" i="6"/>
  <c r="BJ10" i="8" s="1"/>
  <c r="BJ49" i="6"/>
  <c r="BJ9" i="8" s="1"/>
  <c r="BJ18" l="1"/>
  <c r="BK50" i="6"/>
  <c r="BK10" i="8" s="1"/>
  <c r="BK49" i="6"/>
  <c r="BK9" i="8" s="1"/>
  <c r="BJ45" i="12"/>
  <c r="BK18" i="8" l="1"/>
  <c r="H11" i="10"/>
  <c r="BK16" i="12"/>
  <c r="BK38" s="1"/>
  <c r="H10" i="19" l="1"/>
  <c r="BK45" i="12"/>
  <c r="H15" i="10"/>
  <c r="H12"/>
  <c r="AZ23" i="8" l="1"/>
  <c r="H13" i="18"/>
  <c r="H14" s="1"/>
  <c r="H16" i="10"/>
  <c r="BK48" i="12" l="1"/>
  <c r="BK65" s="1"/>
  <c r="BB48"/>
  <c r="BB65" s="1"/>
  <c r="BH48"/>
  <c r="BH65" s="1"/>
  <c r="BE48"/>
  <c r="BE65" s="1"/>
  <c r="BG48"/>
  <c r="BG65" s="1"/>
  <c r="BC48"/>
  <c r="BC65" s="1"/>
  <c r="BI48"/>
  <c r="BI65" s="1"/>
  <c r="BF48"/>
  <c r="BF65" s="1"/>
  <c r="BD48"/>
  <c r="BD65" s="1"/>
  <c r="BJ48"/>
  <c r="BJ65" s="1"/>
  <c r="AZ48"/>
  <c r="AZ65" s="1"/>
  <c r="H18" i="10"/>
  <c r="I24" i="13" s="1"/>
  <c r="BA48" i="12"/>
  <c r="BA65" s="1"/>
  <c r="AZ67" l="1"/>
  <c r="BA10" s="1"/>
  <c r="BA67" s="1"/>
  <c r="BB10" s="1"/>
  <c r="H21" i="10"/>
  <c r="H22" l="1"/>
  <c r="H25"/>
  <c r="H29" l="1"/>
  <c r="H33" s="1"/>
  <c r="H26"/>
  <c r="H32" i="19" l="1"/>
  <c r="H33" i="14"/>
  <c r="H34" s="1"/>
  <c r="H30" i="10"/>
  <c r="BB67" i="12"/>
  <c r="BC10" s="1"/>
  <c r="BC67" s="1"/>
  <c r="BD10" s="1"/>
  <c r="BD67" s="1"/>
  <c r="BE10" s="1"/>
  <c r="H34" i="10" l="1"/>
  <c r="H27" i="14" s="1"/>
  <c r="H28" s="1"/>
  <c r="H35" s="1"/>
  <c r="BE67" i="12"/>
  <c r="BF10" s="1"/>
  <c r="BF67" s="1"/>
  <c r="BG10" s="1"/>
  <c r="BG67" s="1"/>
  <c r="BH10" s="1"/>
  <c r="BH67" s="1"/>
  <c r="BI10" s="1"/>
  <c r="BI67" s="1"/>
  <c r="BJ10" s="1"/>
  <c r="BJ67" s="1"/>
  <c r="BK10" s="1"/>
  <c r="BK67" s="1"/>
  <c r="H19" i="14" s="1"/>
  <c r="H20" s="1"/>
  <c r="H21" s="1"/>
  <c r="H17" i="19" l="1"/>
  <c r="H18" s="1"/>
  <c r="H31"/>
  <c r="H33" s="1"/>
  <c r="H35" i="10"/>
  <c r="H35" i="19" l="1"/>
  <c r="H37" s="1"/>
</calcChain>
</file>

<file path=xl/sharedStrings.xml><?xml version="1.0" encoding="utf-8"?>
<sst xmlns="http://schemas.openxmlformats.org/spreadsheetml/2006/main" count="544" uniqueCount="279">
  <si>
    <t>Poste</t>
  </si>
  <si>
    <t>Commentaires</t>
  </si>
  <si>
    <t>Frais de déplacement</t>
  </si>
  <si>
    <t>Honoraires</t>
  </si>
  <si>
    <t>Marketing</t>
  </si>
  <si>
    <t>Divers</t>
  </si>
  <si>
    <t>Locaux</t>
  </si>
  <si>
    <t>Téléphonie</t>
  </si>
  <si>
    <t>Assurance</t>
  </si>
  <si>
    <t>Fournitures</t>
  </si>
  <si>
    <t>IT</t>
  </si>
  <si>
    <t>Frais bancaires</t>
  </si>
  <si>
    <t>Variable</t>
  </si>
  <si>
    <t xml:space="preserve">Total </t>
  </si>
  <si>
    <t>Année 1</t>
  </si>
  <si>
    <t>Année 2</t>
  </si>
  <si>
    <t>Année 3</t>
  </si>
  <si>
    <t>TOTAL</t>
  </si>
  <si>
    <t>Salaires bruts</t>
  </si>
  <si>
    <t>S1</t>
  </si>
  <si>
    <t>S2</t>
  </si>
  <si>
    <t>Charges</t>
  </si>
  <si>
    <t>Année 4</t>
  </si>
  <si>
    <t>Année 5</t>
  </si>
  <si>
    <t>Intitulés</t>
  </si>
  <si>
    <t>Chiffre d'affaires</t>
  </si>
  <si>
    <t>Solde 
(en %)</t>
  </si>
  <si>
    <t>Délai de livraison (en mois)</t>
  </si>
  <si>
    <t>Délai de paiement 
(en mois)</t>
  </si>
  <si>
    <t>Acompte initial
(en %)</t>
  </si>
  <si>
    <t>Créances clients</t>
  </si>
  <si>
    <t>Créances TVA</t>
  </si>
  <si>
    <t>Dettes TVA</t>
  </si>
  <si>
    <t>BFR TVA</t>
  </si>
  <si>
    <t>Commandes réalisées</t>
  </si>
  <si>
    <t>TOTAL annuel cumulé</t>
  </si>
  <si>
    <t>Charges totales</t>
  </si>
  <si>
    <t>Dettes fournisseurs</t>
  </si>
  <si>
    <t>BFR</t>
  </si>
  <si>
    <t>Activités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</si>
  <si>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</si>
  <si>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</si>
  <si>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</si>
  <si>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</si>
  <si>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</si>
  <si>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</si>
  <si>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</si>
  <si>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</si>
  <si>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</si>
  <si>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</si>
  <si>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</si>
  <si>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</si>
  <si>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</si>
  <si>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</si>
  <si>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</si>
  <si>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</si>
  <si>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</si>
  <si>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</si>
  <si>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</si>
  <si>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</si>
  <si>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</si>
  <si>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</si>
  <si>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</si>
  <si>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Financement</t>
  </si>
  <si>
    <t>Taux de prêt bancaire</t>
  </si>
  <si>
    <t>Durée de remboursement (en mois)</t>
  </si>
  <si>
    <t>Court Terme</t>
  </si>
  <si>
    <t>Investissements</t>
  </si>
  <si>
    <t>Moyen/Long Terme</t>
  </si>
  <si>
    <t>Prêts bancaires MT/LT</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</si>
  <si>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</si>
  <si>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</si>
  <si>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</si>
  <si>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</si>
  <si>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</si>
  <si>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</si>
  <si>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</si>
  <si>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</si>
  <si>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</si>
  <si>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</si>
  <si>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</si>
  <si>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</si>
  <si>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</si>
  <si>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</si>
  <si>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</si>
  <si>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Réserves et Résultats</t>
  </si>
  <si>
    <t>Charges totales décaissées</t>
  </si>
  <si>
    <t>Achats et services décaissés</t>
  </si>
  <si>
    <t>Dette fiscale</t>
  </si>
  <si>
    <t>Remboursement TVA</t>
  </si>
  <si>
    <t>TVA reversée</t>
  </si>
  <si>
    <t>Taux actuariel (taux  sur la période globale d'emprunt)</t>
  </si>
  <si>
    <t>Note : Tout est calculé automatiquement</t>
  </si>
  <si>
    <t>Date de dernière mise à jour</t>
  </si>
  <si>
    <t xml:space="preserve">Auteur </t>
  </si>
  <si>
    <t>Contact</t>
  </si>
  <si>
    <t>Remarques</t>
  </si>
  <si>
    <t>Rémi BERTHIER</t>
  </si>
  <si>
    <t>Subventions (total)</t>
  </si>
  <si>
    <t>Fixe (en € HT)</t>
  </si>
  <si>
    <t>Chiffre d'affaires et résultats prévisionnels (en  € HT)</t>
  </si>
  <si>
    <t>Point mort annuel (moyen) (en € HT)</t>
  </si>
  <si>
    <t>Total des encaissements mensuels</t>
  </si>
  <si>
    <t>Total des décaissements mensuels</t>
  </si>
  <si>
    <t>Dénomination de l'activité</t>
  </si>
  <si>
    <t>Calcul des Impôts et taxes</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</si>
  <si>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</si>
  <si>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</si>
  <si>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</si>
  <si>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</si>
  <si>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</si>
  <si>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</si>
  <si>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</si>
  <si>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Gratification minimale de stagiaire</t>
  </si>
  <si>
    <t>Date de démarrage de l'activité</t>
  </si>
  <si>
    <t>TVA</t>
  </si>
  <si>
    <t>Trésorerie et BFR sur 5 ans</t>
  </si>
  <si>
    <t>Charges variables (en € HT)</t>
  </si>
  <si>
    <t xml:space="preserve">Note : Ces tableaux sont remplis automatiquement après avoir complété les informations dans l'onglet "Configuration" liées aux "Charges variables" et les informations des commandes prévisionnelles dans l'onglet "Commandes". </t>
  </si>
  <si>
    <t>Charges variables</t>
  </si>
  <si>
    <t>Calculs auto liés aux commandes</t>
  </si>
  <si>
    <t>Calculs auto liés au Personnel</t>
  </si>
  <si>
    <t>Nb employés</t>
  </si>
  <si>
    <t>Chiffre d'affaires encaissé (en € HT)</t>
  </si>
  <si>
    <t>Chiffre d'affaires (en € HT)</t>
  </si>
  <si>
    <t>Point mort</t>
  </si>
  <si>
    <t>Charges de personnel et salaires</t>
  </si>
  <si>
    <t>Nom</t>
  </si>
  <si>
    <t>Subvention 3</t>
  </si>
  <si>
    <t>Subvention 2</t>
  </si>
  <si>
    <t>Subvention 1</t>
  </si>
  <si>
    <t>Prêts bancaires Moyen/Long Terme</t>
  </si>
  <si>
    <t>Prêts bancaires Court Terme</t>
  </si>
  <si>
    <t>Remboursement prêts bancaires MT/LT</t>
  </si>
  <si>
    <t>Remboursement prêts bancaires CT</t>
  </si>
  <si>
    <t>Autres subventions</t>
  </si>
  <si>
    <t>Prêts bancaires CT</t>
  </si>
  <si>
    <t>Dette IS</t>
  </si>
  <si>
    <t>Taux générique (investissements et charges externes)</t>
  </si>
  <si>
    <t>Onglets de résultat</t>
  </si>
  <si>
    <t>Cases non modificables</t>
  </si>
  <si>
    <t>Cases à renseigner (avancé)</t>
  </si>
  <si>
    <t>Cases d'intitulés</t>
  </si>
  <si>
    <t>Onglets à renseigner</t>
  </si>
  <si>
    <t>Code couleur des onglets</t>
  </si>
  <si>
    <t>Code couleur des cases</t>
  </si>
  <si>
    <t>GUIDE d'utilisation</t>
  </si>
  <si>
    <r>
      <rPr>
        <b/>
        <sz val="12"/>
        <color theme="1"/>
        <rFont val="Calibri"/>
        <family val="2"/>
        <scheme val="minor"/>
      </rPr>
      <t>Etape 5 : Renseigner l'onglet "Commandes"</t>
    </r>
    <r>
      <rPr>
        <sz val="11"/>
        <color theme="1"/>
        <rFont val="Calibri"/>
        <family val="2"/>
        <scheme val="minor"/>
      </rPr>
      <t xml:space="preserve">
Précisez les prévisions de commandes mensuelles par type d'activité. Les encaissements et les décaissements liés à ces commandes (chiffres d'affaires et charges variables associées) seront calculés automatiquement sur la base des informations précisées dans l'onglet "CONFIG" (dans les tableaux "Chiffres d'Affaires" et "Charges variables").</t>
    </r>
  </si>
  <si>
    <t>Charges annuelles consolidées</t>
  </si>
  <si>
    <t>Activité de revenu 1</t>
  </si>
  <si>
    <t>Activité de revenu 2</t>
  </si>
  <si>
    <t>ETC …</t>
  </si>
  <si>
    <t>Charges patronales (% du salaire brut)</t>
  </si>
  <si>
    <t>Note sur les Impôts et taxes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</si>
  <si>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Note : Tout est calculé automatiquement.</t>
  </si>
  <si>
    <t>Cases à renseigner (basic)</t>
  </si>
  <si>
    <r>
      <rPr>
        <b/>
        <sz val="8"/>
        <color theme="1"/>
        <rFont val="Calibri"/>
        <family val="2"/>
        <scheme val="minor"/>
      </rPr>
      <t xml:space="preserve">Note </t>
    </r>
    <r>
      <rPr>
        <sz val="8"/>
        <color theme="1"/>
        <rFont val="Calibri"/>
        <family val="2"/>
        <scheme val="minor"/>
      </rPr>
      <t>: Une fois que vous avez pris en main l'outil, vous pouvez affiner vos prévisions en personnalisant les données par défaut de cette partie "Configuration avancée".</t>
    </r>
  </si>
  <si>
    <t>Comptes courants</t>
  </si>
  <si>
    <t>Dette TVA</t>
  </si>
  <si>
    <r>
      <rPr>
        <b/>
        <sz val="12"/>
        <color theme="1"/>
        <rFont val="Calibri"/>
        <family val="2"/>
        <scheme val="minor"/>
      </rPr>
      <t>Etape 1 : Renseigner l'onglet "CONFIG"</t>
    </r>
    <r>
      <rPr>
        <sz val="11"/>
        <color theme="1"/>
        <rFont val="Calibri"/>
        <family val="2"/>
        <scheme val="minor"/>
      </rPr>
      <t xml:space="preserve">
C'est le point de départ de la prise en main de l'outil. Commencez par renseigner les informations de "Configuration de base", notamment les cases jaunes.
Vous pourrez attaquer le renseignement des informations de "Configuration avancée" dans un second temps : ces informations sont pré-remplies pour vous simplifier la prise en main. Il vous sera très probablement nécéssaire de les ajuster à vos besoins par la suite.</t>
    </r>
  </si>
  <si>
    <t>Charges financières</t>
  </si>
  <si>
    <t>Version</t>
  </si>
  <si>
    <t>Remboursement des prets bancaires</t>
  </si>
  <si>
    <r>
      <rPr>
        <b/>
        <sz val="8"/>
        <color theme="1"/>
        <rFont val="Calibri"/>
        <family val="2"/>
        <scheme val="minor"/>
      </rPr>
      <t>Note :</t>
    </r>
    <r>
      <rPr>
        <sz val="8"/>
        <color theme="1"/>
        <rFont val="Calibri"/>
        <family val="2"/>
        <scheme val="minor"/>
      </rPr>
      <t xml:space="preserve"> Les comptes de résultats sont calculés automatiquement à partir des informations que vous avez renseignées.</t>
    </r>
  </si>
  <si>
    <r>
      <rPr>
        <b/>
        <sz val="8"/>
        <color theme="1"/>
        <rFont val="Calibri"/>
        <family val="2"/>
        <scheme val="minor"/>
      </rPr>
      <t>Note :</t>
    </r>
    <r>
      <rPr>
        <sz val="8"/>
        <color theme="1"/>
        <rFont val="Calibri"/>
        <family val="2"/>
        <scheme val="minor"/>
      </rPr>
      <t xml:space="preserve"> Les bilans sont calculés automatiquement à partir des informations que vous avez renseignées.</t>
    </r>
  </si>
  <si>
    <t>Comptes courants (total)</t>
  </si>
  <si>
    <t>Compte courant 2</t>
  </si>
  <si>
    <t>Compte courant 3</t>
  </si>
  <si>
    <t>Autres comptes courants</t>
  </si>
  <si>
    <t>Remboursements comptes courants (total)</t>
  </si>
  <si>
    <t>Impots sur les sociétés (IS)</t>
  </si>
  <si>
    <t>TVA -
Charges variables</t>
  </si>
  <si>
    <t>TVA -
Chiffre d'affaires</t>
  </si>
  <si>
    <t>Charges salariales (% du salaire brut)</t>
  </si>
  <si>
    <t>Compte courant 1</t>
  </si>
  <si>
    <t>Remboursement des comptes courants</t>
  </si>
  <si>
    <t>Avances et prêts remboursables</t>
  </si>
  <si>
    <t>Prêts et avances</t>
  </si>
  <si>
    <r>
      <rPr>
        <b/>
        <sz val="12"/>
        <color theme="1"/>
        <rFont val="Calibri"/>
        <family val="2"/>
        <scheme val="minor"/>
      </rPr>
      <t>Etape 3 : Renseigner l'onglet "Charges externes"</t>
    </r>
    <r>
      <rPr>
        <b/>
        <sz val="11"/>
        <color theme="1"/>
        <rFont val="Calibri"/>
        <family val="2"/>
        <scheme val="minor"/>
      </rPr>
      <t xml:space="preserve">
</t>
    </r>
    <r>
      <rPr>
        <sz val="11"/>
        <color theme="1"/>
        <rFont val="Calibri"/>
        <family val="2"/>
        <scheme val="minor"/>
      </rPr>
      <t xml:space="preserve">
Précisez les charges externes de l'entreprise. Une partie est calculée automatiquement à partir d'informations,  que vous pouvez modifier, définies dans la partie "Configuration avancée" de l'onglet "CONFIG". Vous pouvez également préciser d'autres charges mensuellement.</t>
    </r>
  </si>
  <si>
    <r>
      <rPr>
        <b/>
        <sz val="8"/>
        <color theme="1"/>
        <rFont val="Calibri"/>
        <family val="2"/>
        <scheme val="minor"/>
      </rPr>
      <t>Note :</t>
    </r>
    <r>
      <rPr>
        <sz val="8"/>
        <color theme="1"/>
        <rFont val="Calibri"/>
        <family val="2"/>
        <scheme val="minor"/>
      </rPr>
      <t xml:space="preserve"> Informations à renseigner pour démarrer votre prévisionnel.  L'onglet "CONFIG" possède  plus bas une deuxième zone de "Configuration avancée" à ne remplir qu'une fois que l'outil vous est plus familier.</t>
    </r>
  </si>
  <si>
    <t>Prix unitaire 
(en € HT)</t>
  </si>
  <si>
    <t>Coût unitaire
(en € HT)</t>
  </si>
  <si>
    <t>Calculé sur la base d'un forfait fixe annuel + variable en % des salaires des salariés</t>
  </si>
  <si>
    <t>Calculé sur la base d'un forfait fixe annuel + variable par salarié</t>
  </si>
  <si>
    <t>Calculé sur la base d'un forfait fixe annuel + variable en % du CA</t>
  </si>
  <si>
    <r>
      <rPr>
        <b/>
        <sz val="8"/>
        <color theme="1"/>
        <rFont val="Calibri"/>
        <family val="2"/>
        <scheme val="minor"/>
      </rPr>
      <t>Note :</t>
    </r>
    <r>
      <rPr>
        <sz val="8"/>
        <color theme="1"/>
        <rFont val="Calibri"/>
        <family val="2"/>
        <scheme val="minor"/>
      </rPr>
      <t xml:space="preserve"> Renseignez ici les encaissements liés à l'apport et augmentation en capital, de comptes courants, prêts remboursables et prêts bancaires, ainsi que les décaissements liés aux remboursements des comptes courants et des prêts (en fonction de vos échéanciers).</t>
    </r>
  </si>
  <si>
    <t>Dirigeant (régime TNS)</t>
  </si>
  <si>
    <r>
      <rPr>
        <b/>
        <sz val="8"/>
        <color theme="1"/>
        <rFont val="Calibri"/>
        <family val="2"/>
        <scheme val="minor"/>
      </rPr>
      <t xml:space="preserve">Note : </t>
    </r>
    <r>
      <rPr>
        <sz val="8"/>
        <color theme="1"/>
        <rFont val="Calibri"/>
        <family val="2"/>
        <scheme val="minor"/>
      </rPr>
      <t>Renseignez dans cet onglet les informations sur le personnel de l'entreprise : Type de poste, noms/précisions, salaires (par mois pour les années 1 et 2, puis par semestre). Pour les régimes TNS, précisez les salaires totalement chargés.</t>
    </r>
  </si>
  <si>
    <r>
      <rPr>
        <b/>
        <sz val="12"/>
        <color theme="1"/>
        <rFont val="Calibri"/>
        <family val="2"/>
        <scheme val="minor"/>
      </rPr>
      <t>Etape 2 : Renseigner l'onglet "Personnel"</t>
    </r>
    <r>
      <rPr>
        <b/>
        <sz val="11"/>
        <color theme="1"/>
        <rFont val="Calibri"/>
        <family val="2"/>
        <scheme val="minor"/>
      </rPr>
      <t xml:space="preserve">
</t>
    </r>
    <r>
      <rPr>
        <sz val="11"/>
        <color theme="1"/>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pourrez modifier le taux de charges dans l'onglet "CONFIG". Pour les dirigeants au régime TNS, précisez directement un salaire totalement chargé. </t>
    </r>
  </si>
  <si>
    <t>Dirigeant (salarié)</t>
  </si>
  <si>
    <t>Versions majeures</t>
  </si>
  <si>
    <t>1.0</t>
  </si>
  <si>
    <t>Création de FISY ESSENTIEL version 1.0</t>
  </si>
  <si>
    <r>
      <rPr>
        <b/>
        <sz val="8"/>
        <color theme="1"/>
        <rFont val="Calibri"/>
        <family val="2"/>
        <scheme val="minor"/>
      </rPr>
      <t xml:space="preserve">Note sur la construction du chiffre d'affaires : </t>
    </r>
    <r>
      <rPr>
        <sz val="8"/>
        <color theme="1"/>
        <rFont val="Calibri"/>
        <family val="2"/>
        <scheme val="minor"/>
      </rPr>
      <t>Vous pouvez gérer plusieurs activités de revenus  dans ce prévisionnel financier. Commencez par indiquer les intitulés de vos activités.
Renseignez par activité de revenus :
 - Le revenu unitaire (par unité commandée. Le nombre d'unités commandées étant défini mensuellement dans l'onglet "Commandes")
 - Le délai de livraison (temps de production+livraison)
 - Le délai de paiement client
 - L'acompte éventuellement payé par le client à la commande
 - Le solde final payé à date de livraison + délai de paiement (automatique)</t>
    </r>
  </si>
  <si>
    <r>
      <rPr>
        <b/>
        <sz val="8"/>
        <color theme="1"/>
        <rFont val="Calibri"/>
        <family val="2"/>
        <scheme val="minor"/>
      </rPr>
      <t xml:space="preserve">Note sur les charges variables : </t>
    </r>
    <r>
      <rPr>
        <sz val="8"/>
        <color theme="1"/>
        <rFont val="Calibri"/>
        <family val="2"/>
        <scheme val="minor"/>
      </rPr>
      <t>Ces informations permettent de calculer automatiquement les charges variables associées aux commandes précisées dans l'onglet "Commandes". Les données à renseigner suivent le même modèle que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</si>
  <si>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t>1.3</t>
  </si>
  <si>
    <t>Apports en nature</t>
  </si>
  <si>
    <t>Apport en nature</t>
  </si>
  <si>
    <t>Investissement</t>
  </si>
  <si>
    <t>CAF positive (hors subvention)</t>
  </si>
  <si>
    <t>CAF négative (hors subvention)</t>
  </si>
  <si>
    <t>Subvention</t>
  </si>
  <si>
    <t>Capital fondateurs</t>
  </si>
  <si>
    <t>Capital investisseurs</t>
  </si>
  <si>
    <t>TOTAL (quasi) FONDS PROPRES</t>
  </si>
  <si>
    <r>
      <rPr>
        <b/>
        <sz val="8"/>
        <color theme="1"/>
        <rFont val="Calibri"/>
        <family val="2"/>
        <scheme val="minor"/>
      </rPr>
      <t xml:space="preserve">Note sur le financement : </t>
    </r>
    <r>
      <rPr>
        <sz val="8"/>
        <color theme="1"/>
        <rFont val="Calibri"/>
        <family val="2"/>
        <scheme val="minor"/>
      </rPr>
      <t>Vous pouvez définir un taux ainsi qu'une durée de remboursement pour les prêts court et moyen/long termes.</t>
    </r>
  </si>
  <si>
    <r>
      <rPr>
        <b/>
        <sz val="8"/>
        <color theme="1"/>
        <rFont val="Calibri"/>
        <family val="2"/>
        <scheme val="minor"/>
      </rPr>
      <t xml:space="preserve">Note sur la TVA : </t>
    </r>
    <r>
      <rPr>
        <sz val="8"/>
        <color theme="1"/>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</si>
  <si>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1"/>
        <rFont val="Calibri"/>
        <family val="2"/>
        <scheme val="minor"/>
      </rPr>
      <t>Note sur les charges :</t>
    </r>
    <r>
      <rPr>
        <sz val="8"/>
        <color theme="1"/>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 au minimum légal. </t>
    </r>
  </si>
  <si>
    <r>
      <rPr>
        <b/>
        <sz val="8"/>
        <color theme="1"/>
        <rFont val="Calibri"/>
        <family val="2"/>
        <scheme val="minor"/>
      </rPr>
      <t xml:space="preserve">Note : </t>
    </r>
    <r>
      <rPr>
        <sz val="8"/>
        <color theme="1"/>
        <rFont val="Calibri"/>
        <family val="2"/>
        <scheme val="minor"/>
      </rPr>
      <t>Ce tableau permet de calculer automatiquement les charges externes de l'entreprise. Pour mieux comprendre comment est calculée chaque ligne, veuillez vous référer aux commentaires associés. Des valeurs par défaut sont proposées à titre indicatif pour simplifier la prise en main initiale de l'outil et seront à affiner en fonction du projet. Vous pouvez aussi définir des charges externes sur mesure dans l'onglet "Charges externes".</t>
    </r>
  </si>
  <si>
    <t>Variation de stocks</t>
  </si>
  <si>
    <t>Stocks</t>
  </si>
  <si>
    <t>Financement en crédit-bail (VRAI/FAUX)</t>
  </si>
  <si>
    <t>Amortissement (en années) 
0 si non amortissable</t>
  </si>
  <si>
    <t>Crédit bail</t>
  </si>
  <si>
    <t>Investissement par apport en nature</t>
  </si>
  <si>
    <t>Investissement par crédit bail</t>
  </si>
  <si>
    <t>Prévisions</t>
  </si>
  <si>
    <t>Cumul prévisions</t>
  </si>
  <si>
    <t>Réel</t>
  </si>
  <si>
    <t>Cumul réel</t>
  </si>
  <si>
    <t>Ecart cumulé</t>
  </si>
  <si>
    <t>Montant des commandes 
(en € HT)</t>
  </si>
  <si>
    <t>Chiffre d'affaires encaissé 
(en € HT)</t>
  </si>
  <si>
    <t>Marge brute encaissée 
(en € HT)</t>
  </si>
  <si>
    <t xml:space="preserve">Salaires et charges
</t>
  </si>
  <si>
    <t>Instantané</t>
  </si>
  <si>
    <t>Cumulé</t>
  </si>
  <si>
    <t>Charges de personnel totale</t>
  </si>
  <si>
    <t>Effectifs 
fin de mois</t>
  </si>
  <si>
    <r>
      <rPr>
        <b/>
        <sz val="8"/>
        <color theme="1"/>
        <rFont val="Calibri"/>
        <family val="2"/>
        <scheme val="minor"/>
      </rPr>
      <t>Note :</t>
    </r>
    <r>
      <rPr>
        <sz val="8"/>
        <color theme="1"/>
        <rFont val="Calibri"/>
        <family val="2"/>
        <scheme val="minor"/>
      </rPr>
      <t xml:space="preserve"> Ce tableau sur 12 mois est à utiliser comme un exemple de base d'outil de pilotage pour l'entrepreneur qu'il pourra s'approprier et adapter aux besoins de gestion propre à son entreprise.</t>
    </r>
  </si>
  <si>
    <t>Indicateur personnalisable</t>
  </si>
  <si>
    <t>CA / Effectifs prévisionnels</t>
  </si>
  <si>
    <r>
      <rPr>
        <b/>
        <sz val="12"/>
        <color theme="1"/>
        <rFont val="Calibri"/>
        <family val="2"/>
        <scheme val="minor"/>
      </rPr>
      <t>Etape 7 : Analyser les onglets "Synthèse", "Comptes de résultats", "Plan de financement" et "Bilans"</t>
    </r>
    <r>
      <rPr>
        <sz val="11"/>
        <color theme="1"/>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</si>
  <si>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Améliorations diverses pour recommandation de FISY par le Réseau Entreprendre</t>
  </si>
  <si>
    <t>FISY ESSENTIEL - L'outil financier simple et gratuit des startups</t>
  </si>
  <si>
    <t>Recommandé par :</t>
  </si>
  <si>
    <r>
      <rPr>
        <b/>
        <sz val="12"/>
        <color theme="1"/>
        <rFont val="Calibri"/>
        <family val="2"/>
        <scheme val="minor"/>
      </rPr>
      <t>Etape 4 : Renseigner l'onglet "Investissements"</t>
    </r>
    <r>
      <rPr>
        <sz val="11"/>
        <color theme="1"/>
        <rFont val="Calibri"/>
        <family val="2"/>
        <scheme val="minor"/>
      </rPr>
      <t xml:space="preserve">
Précisez les investissements nécessaires pour le projet. Vous pouvez dissocier les types 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t>
    </r>
  </si>
  <si>
    <r>
      <rPr>
        <b/>
        <sz val="12"/>
        <color theme="1"/>
        <rFont val="Calibri"/>
        <family val="2"/>
        <scheme val="minor"/>
      </rPr>
      <t>Etape 6 : Renseigner l'onglet "Trésorerie"</t>
    </r>
    <r>
      <rPr>
        <sz val="11"/>
        <color theme="1"/>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</si>
  <si>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r>
      <rPr>
        <b/>
        <sz val="8"/>
        <color theme="1"/>
        <rFont val="Calibri"/>
        <family val="2"/>
        <scheme val="minor"/>
      </rPr>
      <t>Note :</t>
    </r>
    <r>
      <rPr>
        <sz val="8"/>
        <color theme="1"/>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t>
    </r>
  </si>
  <si>
    <t>Immobilisations (Brut)</t>
  </si>
  <si>
    <t>Immobilisations (Net)</t>
  </si>
  <si>
    <t>ACTIFS IMMOBILISES</t>
  </si>
  <si>
    <t>ACTIFS CIRCULANTS</t>
  </si>
  <si>
    <t>Amortissements</t>
  </si>
  <si>
    <t>CAPITAUX PROPRES</t>
  </si>
  <si>
    <t>DETTES</t>
  </si>
  <si>
    <r>
      <rPr>
        <b/>
        <sz val="8"/>
        <color theme="1"/>
        <rFont val="Calibri"/>
        <family val="2"/>
        <scheme val="minor"/>
      </rPr>
      <t>Note :</t>
    </r>
    <r>
      <rPr>
        <sz val="8"/>
        <color theme="1"/>
        <rFont val="Calibri"/>
        <family val="2"/>
        <scheme val="minor"/>
      </rPr>
      <t xml:space="preserve"> Cette synthèse permet d'analyser son projet avec une vision centralisée. Tout est calculé automatiquement.</t>
    </r>
  </si>
  <si>
    <r>
      <rPr>
        <b/>
        <sz val="8"/>
        <color theme="1"/>
        <rFont val="Calibri"/>
        <family val="2"/>
        <scheme val="minor"/>
      </rPr>
      <t xml:space="preserve">Note </t>
    </r>
    <r>
      <rPr>
        <sz val="8"/>
        <color theme="1"/>
        <rFont val="Calibri"/>
        <family val="2"/>
        <scheme val="minor"/>
      </rPr>
      <t>: Le plan de financement est calculé automatiquement à partir des informations que vous avez renseignées.</t>
    </r>
  </si>
  <si>
    <t>TOTAL ACTIFS IMMOBILISES</t>
  </si>
  <si>
    <t>TOTAL ACTIFS CIRCULANTS</t>
  </si>
  <si>
    <t>TOTAL CAPITAUX PROPRES</t>
  </si>
  <si>
    <t>TOTAL DETTES</t>
  </si>
  <si>
    <t>BILANS</t>
  </si>
  <si>
    <t>PLAN DE FINANCEMENT</t>
  </si>
  <si>
    <t>COMPTES DE RESULTATS (HT)</t>
  </si>
  <si>
    <t>SYNTHESE</t>
  </si>
  <si>
    <t>OUTIL DE PILOTAGE</t>
  </si>
  <si>
    <t>TRESORERIE</t>
  </si>
  <si>
    <t>COMMANDES</t>
  </si>
  <si>
    <t>INVESTISSEMENTS (en € HT)</t>
  </si>
  <si>
    <t>CHARGES EXTERNES (en € HT)</t>
  </si>
  <si>
    <t>PERSONNEL</t>
  </si>
  <si>
    <t>CONFIGURATION DE BASE</t>
  </si>
  <si>
    <t>CONFIGURATION AVANCEE</t>
  </si>
  <si>
    <t>Remboursement des avances remboursables</t>
  </si>
  <si>
    <t>Avances remboursables 1</t>
  </si>
  <si>
    <t>Avances remboursables 2</t>
  </si>
  <si>
    <t>Avances remboursables 3</t>
  </si>
  <si>
    <t>Autres avances remboursables</t>
  </si>
  <si>
    <t>Avances remboursables (total)</t>
  </si>
  <si>
    <t>Remboursements avances remboursables (total)</t>
  </si>
  <si>
    <r>
      <rPr>
        <b/>
        <sz val="8"/>
        <color theme="1"/>
        <rFont val="Calibri"/>
        <family val="2"/>
        <scheme val="minor"/>
      </rPr>
      <t xml:space="preserve">Note sur les charges externes : </t>
    </r>
    <r>
      <rPr>
        <sz val="8"/>
        <color theme="1"/>
        <rFont val="Calibri"/>
        <family val="2"/>
        <scheme val="minor"/>
      </rPr>
      <t>Les charges externes grisées, dont les décaissements sont lissés mensuellement, sont calculées automatiquement à partir des informations indiquées dans la section "Charges externes" de l'onglet "CONFIG" (information de "Configuration avancée") et du chiffre d'affaires calculé et des informations de personnel renseignées. D'autres charges externes personnalisables pourront être renseignées si besoin dans les cases marrons. Renseignez dans ce cas le nom du poste de charges dans le tableau de gauche et les décaissements mensuels associés dans le tableau de droite.</t>
    </r>
  </si>
  <si>
    <r>
      <rPr>
        <b/>
        <sz val="8"/>
        <color theme="1"/>
        <rFont val="Calibri"/>
        <family val="2"/>
        <scheme val="minor"/>
      </rPr>
      <t>Note :</t>
    </r>
    <r>
      <rPr>
        <sz val="8"/>
        <color theme="1"/>
        <rFont val="Calibri"/>
        <family val="2"/>
        <scheme val="minor"/>
      </rPr>
      <t xml:space="preserve"> Indiquez dans ce tableau pour chaque activité, la prévision du nombre d'unités commandées mensuellement. </t>
    </r>
    <r>
      <rPr>
        <b/>
        <sz val="8"/>
        <color theme="1"/>
        <rFont val="Calibri"/>
        <family val="2"/>
        <scheme val="minor"/>
      </rPr>
      <t xml:space="preserve">Attention! On parle de commandes, et non de paiements. </t>
    </r>
    <r>
      <rPr>
        <sz val="8"/>
        <color theme="1"/>
        <rFont val="Calibri"/>
        <family val="2"/>
        <scheme val="minor"/>
      </rPr>
      <t xml:space="preserve">
Les délais de paiement sont à définir dans l'onglet "CONFIG". Les paiements associés seront automatiquement calculés ci-dessous, en fonction des informations entrées dans l'onglet "CONFIG" en lien avec les "Commandes" renseignées.</t>
    </r>
  </si>
  <si>
    <r>
      <rPr>
        <b/>
        <sz val="8"/>
        <color theme="1"/>
        <rFont val="Calibri"/>
        <family val="2"/>
        <scheme val="minor"/>
      </rPr>
      <t xml:space="preserve">Note d'aide à l'analyse : </t>
    </r>
    <r>
      <rPr>
        <sz val="8"/>
        <color theme="1"/>
        <rFont val="Calibri"/>
        <family val="2"/>
        <scheme val="minor"/>
      </rPr>
      <t xml:space="preserve">Le graphique du "chiffre d'affaires et résultats prévisionnels" vous permet de visualiser l'évolution prévisionnelle du CA et du résultat net. Evaluez le volume et la croissance du CA et du résultat au regard de vos objectifs et de vos moyens.
Le point mort est le seuil de CA à partir duquel l'entreprise est "rentable" pour un niveau de charges fixes (salaires, charge externes, ...). Comparez votre CA et le point mort année par année. Votre objectif doit être, à court ou moyen terme, d'obtenir un CA supérieur au point mort.
Le graphique "Trésorerie et BFR" vous permet de visualiser et d'analyser l'évolution de la trésorerie et du BFR sur 5 ans. Il est impératif que la trésorerie soit toujours positive. Concernant le BFR, si il  est positif et qu'il augmente cela représente une augmentation de besoin en financement alors que si il est négatif et diminue dans le temps, il s'agira d'une source de financement. Attention à bien en analyser les fluctuations et les impacts sur les besoins en financement.
</t>
    </r>
  </si>
  <si>
    <r>
      <rPr>
        <b/>
        <sz val="12"/>
        <color theme="1"/>
        <rFont val="Calibri"/>
        <family val="2"/>
        <scheme val="minor"/>
      </rPr>
      <t>Etape 0 : Introduction</t>
    </r>
    <r>
      <rPr>
        <sz val="11"/>
        <color theme="1"/>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1"/>
        <rFont val="Calibri"/>
        <family val="2"/>
        <scheme val="minor"/>
      </rPr>
      <t>(ONGLETS VERTS)</t>
    </r>
    <r>
      <rPr>
        <sz val="11"/>
        <color theme="1"/>
        <rFont val="Calibri"/>
        <family val="2"/>
        <scheme val="minor"/>
      </rPr>
      <t xml:space="preserve">
 2 - Analyser les résultats </t>
    </r>
    <r>
      <rPr>
        <b/>
        <sz val="11"/>
        <color theme="1"/>
        <rFont val="Calibri"/>
        <family val="2"/>
        <scheme val="minor"/>
      </rPr>
      <t>(ONGLETS BLEUS)</t>
    </r>
    <r>
      <rPr>
        <sz val="11"/>
        <color theme="1"/>
        <rFont val="Calibri"/>
        <family val="2"/>
        <scheme val="minor"/>
      </rPr>
      <t xml:space="preserve">
Une approche itérative de ces phases est généralement nécessaire pour affiner votre projet. Nous vous conseillons de commencer par renseigner dans un premier temps les informations basiques  (cases jaunes) et dans un second temps seulement  de renseigner les informations avancées (cases marrons). FISY n'est pas un outil comptable : Nous vous conseillons d'utiliser FISY pour construire votre business model et plan de financement, mais de finaliser ensuite  ce travail avec un expert comptable.
Toute l'articulation de l'outil repose sur la possibilité de différencier plusieurs activités de revenus au sein de votre projet. Nous vous proposons de pouvoir gérer jusqu'à 12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des calculs personnalisés.</t>
    </r>
  </si>
  <si>
    <r>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t>
    </r>
    <r>
      <rPr>
        <b/>
        <sz val="11"/>
        <color theme="1"/>
        <rFont val="Calibri"/>
        <family val="2"/>
        <scheme val="minor"/>
      </rPr>
      <t xml:space="preserve">Conseil : Lire l'onglet "GUIDE" avant de démarrer l'utilisation de FISY. </t>
    </r>
  </si>
  <si>
    <t>LinkedIn</t>
  </si>
  <si>
    <t>Twitter</t>
  </si>
  <si>
    <t>RemiBERTHIER</t>
  </si>
</sst>
</file>

<file path=xl/styles.xml><?xml version="1.0" encoding="utf-8"?>
<styleSheet xmlns="http://schemas.openxmlformats.org/spreadsheetml/2006/main">
  <numFmts count="12">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dd/mm/yy;@"/>
    <numFmt numFmtId="171" formatCode="#,##0.00\ &quot;€&quot;"/>
    <numFmt numFmtId="172" formatCode="#,##0.0\ &quot;€&quot;;\-#,##0.00\ &quot;€&quot;;;@"/>
    <numFmt numFmtId="173" formatCode="#,##0;;;@"/>
  </numFmts>
  <fonts count="14">
    <font>
      <sz val="11"/>
      <color theme="1"/>
      <name val="Calibri"/>
      <family val="2"/>
      <scheme val="minor"/>
    </font>
    <font>
      <b/>
      <sz val="11"/>
      <color theme="1"/>
      <name val="Calibri"/>
      <family val="2"/>
      <scheme val="minor"/>
    </font>
    <font>
      <b/>
      <sz val="11"/>
      <name val="Calibri"/>
      <family val="2"/>
      <scheme val="minor"/>
    </font>
    <font>
      <sz val="11"/>
      <color indexed="8"/>
      <name val="Calibri"/>
      <family val="2"/>
      <scheme val="minor"/>
    </font>
    <font>
      <b/>
      <sz val="11"/>
      <color indexed="8"/>
      <name val="Calibri"/>
      <family val="2"/>
      <scheme val="minor"/>
    </font>
    <font>
      <sz val="11"/>
      <color indexed="10"/>
      <name val="Calibri"/>
      <family val="2"/>
      <scheme val="minor"/>
    </font>
    <font>
      <sz val="11"/>
      <color theme="1"/>
      <name val="Calibri"/>
      <family val="2"/>
      <scheme val="minor"/>
    </font>
    <font>
      <b/>
      <sz val="14"/>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b/>
      <sz val="12"/>
      <color theme="1"/>
      <name val="Calibri"/>
      <family val="2"/>
      <scheme val="minor"/>
    </font>
    <font>
      <u/>
      <sz val="9.35"/>
      <color theme="10"/>
      <name val="Calibri"/>
      <family val="2"/>
    </font>
    <font>
      <u/>
      <sz val="11"/>
      <color theme="10"/>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24994659260841701"/>
        <bgColor indexed="64"/>
      </patternFill>
    </fill>
    <fill>
      <patternFill patternType="solid">
        <fgColor theme="2" tint="-0.499984740745262"/>
        <bgColor indexed="64"/>
      </patternFill>
    </fill>
    <fill>
      <patternFill patternType="solid">
        <fgColor rgb="FF92D050"/>
        <bgColor indexed="64"/>
      </patternFill>
    </fill>
    <fill>
      <patternFill patternType="solid">
        <fgColor theme="3" tint="0.59996337778862885"/>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6" fillId="0" borderId="0" applyFont="0" applyFill="0" applyBorder="0" applyAlignment="0" applyProtection="0"/>
    <xf numFmtId="9"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403">
    <xf numFmtId="0" fontId="0" fillId="0" borderId="0" xfId="0"/>
    <xf numFmtId="0" fontId="0" fillId="0" borderId="0" xfId="0" applyFont="1"/>
    <xf numFmtId="0" fontId="2" fillId="2" borderId="1" xfId="0"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xf numFmtId="0" fontId="4" fillId="2" borderId="4" xfId="0" applyFont="1" applyFill="1" applyBorder="1" applyAlignment="1">
      <alignment horizontal="center"/>
    </xf>
    <xf numFmtId="164" fontId="0" fillId="2" borderId="6" xfId="0" applyNumberFormat="1" applyFont="1" applyFill="1" applyBorder="1" applyAlignment="1">
      <alignment horizontal="center"/>
    </xf>
    <xf numFmtId="0" fontId="3" fillId="2" borderId="6" xfId="0" applyFont="1" applyFill="1" applyBorder="1" applyAlignment="1">
      <alignment horizontal="center"/>
    </xf>
    <xf numFmtId="0" fontId="3" fillId="2" borderId="6" xfId="0" applyFont="1" applyFill="1" applyBorder="1" applyAlignment="1" applyProtection="1">
      <alignment horizontal="center"/>
    </xf>
    <xf numFmtId="0" fontId="4" fillId="2" borderId="4" xfId="0" applyFont="1" applyFill="1" applyBorder="1" applyAlignment="1" applyProtection="1">
      <alignment horizontal="center"/>
    </xf>
    <xf numFmtId="0" fontId="0" fillId="0" borderId="0" xfId="0" applyBorder="1"/>
    <xf numFmtId="0" fontId="1" fillId="0" borderId="0" xfId="0" applyFont="1" applyFill="1" applyBorder="1" applyAlignment="1"/>
    <xf numFmtId="166" fontId="4" fillId="2" borderId="4" xfId="0" applyNumberFormat="1" applyFont="1" applyFill="1" applyBorder="1" applyAlignment="1">
      <alignment horizontal="center"/>
    </xf>
    <xf numFmtId="166" fontId="3" fillId="2" borderId="4" xfId="0" applyNumberFormat="1" applyFont="1" applyFill="1" applyBorder="1" applyAlignment="1">
      <alignment horizontal="center"/>
    </xf>
    <xf numFmtId="166" fontId="0" fillId="0" borderId="0" xfId="0" applyNumberFormat="1"/>
    <xf numFmtId="165" fontId="1" fillId="2" borderId="4" xfId="1" applyNumberFormat="1" applyFont="1" applyFill="1" applyBorder="1"/>
    <xf numFmtId="0" fontId="0" fillId="0" borderId="0" xfId="0" applyFill="1" applyBorder="1"/>
    <xf numFmtId="168" fontId="0" fillId="2" borderId="4" xfId="0" applyNumberFormat="1" applyFont="1" applyFill="1" applyBorder="1" applyAlignment="1">
      <alignment horizontal="center" vertical="center"/>
    </xf>
    <xf numFmtId="168" fontId="1" fillId="2" borderId="4" xfId="0" applyNumberFormat="1" applyFont="1" applyFill="1" applyBorder="1" applyAlignment="1">
      <alignment horizontal="center" vertical="center"/>
    </xf>
    <xf numFmtId="166" fontId="0" fillId="2" borderId="4" xfId="0" applyNumberFormat="1" applyFill="1" applyBorder="1"/>
    <xf numFmtId="166" fontId="1" fillId="2" borderId="4" xfId="0" applyNumberFormat="1" applyFont="1" applyFill="1" applyBorder="1"/>
    <xf numFmtId="0" fontId="0" fillId="0" borderId="0" xfId="0" applyAlignment="1">
      <alignment wrapText="1"/>
    </xf>
    <xf numFmtId="166" fontId="0" fillId="3" borderId="4" xfId="0" applyNumberFormat="1" applyFill="1" applyBorder="1"/>
    <xf numFmtId="168" fontId="0" fillId="2" borderId="4" xfId="0" applyNumberFormat="1" applyFill="1" applyBorder="1" applyAlignment="1">
      <alignment horizontal="center" vertical="center"/>
    </xf>
    <xf numFmtId="0" fontId="0" fillId="2" borderId="14" xfId="0" applyFill="1" applyBorder="1" applyAlignment="1"/>
    <xf numFmtId="0" fontId="0" fillId="0" borderId="0" xfId="0" applyFill="1"/>
    <xf numFmtId="0" fontId="0" fillId="2" borderId="4" xfId="0" applyFont="1" applyFill="1" applyBorder="1" applyAlignment="1">
      <alignment horizontal="left"/>
    </xf>
    <xf numFmtId="169" fontId="0" fillId="0" borderId="6" xfId="0" applyNumberFormat="1" applyBorder="1"/>
    <xf numFmtId="0" fontId="0" fillId="2" borderId="4" xfId="0" applyFont="1" applyFill="1" applyBorder="1" applyAlignment="1" applyProtection="1">
      <alignment vertical="center"/>
    </xf>
    <xf numFmtId="0" fontId="0" fillId="2" borderId="4" xfId="0" applyFill="1" applyBorder="1" applyAlignment="1" applyProtection="1">
      <alignment vertical="center"/>
    </xf>
    <xf numFmtId="0" fontId="0" fillId="2" borderId="2" xfId="0" applyFont="1" applyFill="1" applyBorder="1" applyAlignment="1" applyProtection="1">
      <alignment vertical="center"/>
    </xf>
    <xf numFmtId="0" fontId="1" fillId="2" borderId="4" xfId="0" applyFont="1" applyFill="1" applyBorder="1" applyAlignment="1">
      <alignment wrapText="1"/>
    </xf>
    <xf numFmtId="0" fontId="1" fillId="2" borderId="15" xfId="0" applyFont="1" applyFill="1" applyBorder="1" applyAlignment="1">
      <alignment horizontal="left"/>
    </xf>
    <xf numFmtId="0" fontId="1" fillId="2" borderId="9" xfId="0" applyFont="1" applyFill="1" applyBorder="1" applyAlignment="1">
      <alignment horizontal="left"/>
    </xf>
    <xf numFmtId="0" fontId="1" fillId="2" borderId="4" xfId="0" applyFont="1" applyFill="1" applyBorder="1" applyAlignment="1" applyProtection="1">
      <alignment horizontal="left"/>
    </xf>
    <xf numFmtId="0" fontId="0" fillId="2" borderId="6" xfId="0" applyFont="1" applyFill="1" applyBorder="1" applyAlignment="1" applyProtection="1">
      <alignment horizontal="center"/>
    </xf>
    <xf numFmtId="0" fontId="1" fillId="2" borderId="15" xfId="0" applyFont="1" applyFill="1" applyBorder="1" applyAlignment="1" applyProtection="1">
      <alignment horizontal="left"/>
    </xf>
    <xf numFmtId="0" fontId="1" fillId="2" borderId="9" xfId="0" applyFont="1" applyFill="1" applyBorder="1" applyAlignment="1" applyProtection="1">
      <alignment horizontal="left"/>
    </xf>
    <xf numFmtId="166" fontId="1" fillId="2" borderId="4" xfId="0" applyNumberFormat="1" applyFont="1" applyFill="1" applyBorder="1" applyProtection="1"/>
    <xf numFmtId="8" fontId="0" fillId="0" borderId="0" xfId="0" applyNumberFormat="1"/>
    <xf numFmtId="0" fontId="0" fillId="2" borderId="6" xfId="0" applyFill="1" applyBorder="1"/>
    <xf numFmtId="0" fontId="0" fillId="2" borderId="6" xfId="0" applyFill="1" applyBorder="1" applyAlignment="1">
      <alignment wrapText="1"/>
    </xf>
    <xf numFmtId="20" fontId="0" fillId="0" borderId="0" xfId="0" applyNumberFormat="1"/>
    <xf numFmtId="0" fontId="0" fillId="2" borderId="4" xfId="0" applyFont="1" applyFill="1" applyBorder="1" applyAlignment="1">
      <alignment horizontal="left" vertical="top" wrapText="1"/>
    </xf>
    <xf numFmtId="0" fontId="0" fillId="2" borderId="6" xfId="0" applyFill="1" applyBorder="1" applyAlignment="1">
      <alignment horizontal="left" vertical="top" wrapText="1"/>
    </xf>
    <xf numFmtId="0" fontId="0" fillId="2" borderId="4" xfId="0" applyFill="1" applyBorder="1" applyAlignment="1">
      <alignment horizontal="left" vertical="top" wrapText="1"/>
    </xf>
    <xf numFmtId="166" fontId="0" fillId="0" borderId="0" xfId="0" applyNumberFormat="1" applyFill="1" applyBorder="1"/>
    <xf numFmtId="0" fontId="1" fillId="0" borderId="0" xfId="0" applyFont="1" applyFill="1" applyBorder="1" applyAlignment="1">
      <alignment vertical="top" wrapText="1"/>
    </xf>
    <xf numFmtId="0" fontId="1" fillId="2" borderId="4" xfId="0" applyFont="1" applyFill="1" applyBorder="1" applyAlignment="1">
      <alignment horizontal="center" vertical="top" wrapText="1"/>
    </xf>
    <xf numFmtId="0" fontId="0" fillId="0" borderId="0" xfId="0"/>
    <xf numFmtId="0" fontId="0" fillId="0" borderId="0" xfId="0" applyNumberFormat="1" applyBorder="1" applyAlignment="1">
      <alignment vertical="top" wrapText="1"/>
    </xf>
    <xf numFmtId="0" fontId="0" fillId="0" borderId="0" xfId="0"/>
    <xf numFmtId="0" fontId="0" fillId="2" borderId="4" xfId="0" applyFill="1" applyBorder="1"/>
    <xf numFmtId="0" fontId="0" fillId="0" borderId="0" xfId="0"/>
    <xf numFmtId="167" fontId="0" fillId="0" borderId="0" xfId="0" applyNumberFormat="1"/>
    <xf numFmtId="167" fontId="0" fillId="0" borderId="0" xfId="0" applyNumberFormat="1" applyAlignment="1">
      <alignment horizontal="left"/>
    </xf>
    <xf numFmtId="164" fontId="0" fillId="2" borderId="4" xfId="0" applyNumberFormat="1" applyFont="1" applyFill="1" applyBorder="1" applyAlignment="1">
      <alignment horizontal="center"/>
    </xf>
    <xf numFmtId="167" fontId="1" fillId="2" borderId="4" xfId="0" applyNumberFormat="1" applyFont="1" applyFill="1" applyBorder="1" applyAlignment="1">
      <alignment horizontal="center"/>
    </xf>
    <xf numFmtId="167" fontId="1" fillId="2" borderId="6" xfId="0" applyNumberFormat="1" applyFont="1" applyFill="1" applyBorder="1" applyAlignment="1">
      <alignment horizontal="center"/>
    </xf>
    <xf numFmtId="167" fontId="1" fillId="0" borderId="0" xfId="0" applyNumberFormat="1" applyFont="1" applyFill="1" applyBorder="1" applyAlignment="1"/>
    <xf numFmtId="167" fontId="1" fillId="2" borderId="4" xfId="0" applyNumberFormat="1" applyFont="1" applyFill="1" applyBorder="1" applyAlignment="1">
      <alignment horizontal="center" vertical="center" wrapText="1"/>
    </xf>
    <xf numFmtId="0" fontId="0" fillId="2" borderId="4" xfId="0" applyFill="1" applyBorder="1" applyAlignment="1">
      <alignment horizontal="left"/>
    </xf>
    <xf numFmtId="0" fontId="1" fillId="2" borderId="4" xfId="0" applyFont="1" applyFill="1" applyBorder="1" applyAlignment="1">
      <alignment horizontal="left"/>
    </xf>
    <xf numFmtId="10" fontId="0" fillId="0" borderId="0" xfId="0" applyNumberFormat="1"/>
    <xf numFmtId="10" fontId="0" fillId="0" borderId="0" xfId="0" applyNumberFormat="1" applyAlignment="1">
      <alignment vertical="center"/>
    </xf>
    <xf numFmtId="0" fontId="1" fillId="2" borderId="4" xfId="0" applyFont="1" applyFill="1" applyBorder="1" applyAlignment="1">
      <alignment horizontal="right" wrapText="1"/>
    </xf>
    <xf numFmtId="0" fontId="1" fillId="2" borderId="14" xfId="0" applyFont="1" applyFill="1" applyBorder="1" applyAlignment="1"/>
    <xf numFmtId="0" fontId="1" fillId="2" borderId="7" xfId="0" applyFont="1" applyFill="1" applyBorder="1" applyAlignment="1"/>
    <xf numFmtId="0" fontId="1" fillId="2" borderId="14" xfId="0" applyFont="1" applyFill="1" applyBorder="1" applyAlignment="1" applyProtection="1"/>
    <xf numFmtId="0" fontId="1" fillId="2" borderId="7" xfId="0" applyFont="1" applyFill="1" applyBorder="1" applyAlignment="1" applyProtection="1"/>
    <xf numFmtId="0" fontId="1" fillId="2" borderId="4" xfId="0" applyFont="1" applyFill="1" applyBorder="1" applyAlignment="1">
      <alignment horizontal="center" vertical="center" wrapText="1"/>
    </xf>
    <xf numFmtId="0" fontId="9" fillId="0" borderId="0" xfId="0" applyFont="1" applyFill="1" applyBorder="1" applyAlignment="1">
      <alignment vertical="top" wrapText="1"/>
    </xf>
    <xf numFmtId="0" fontId="1" fillId="0" borderId="0" xfId="0" applyFont="1" applyFill="1" applyBorder="1" applyAlignment="1">
      <alignment horizontal="center"/>
    </xf>
    <xf numFmtId="0" fontId="1" fillId="2" borderId="4" xfId="0" applyFont="1" applyFill="1" applyBorder="1" applyAlignment="1">
      <alignment horizontal="center"/>
    </xf>
    <xf numFmtId="166" fontId="1" fillId="0" borderId="0" xfId="0" applyNumberFormat="1" applyFont="1" applyFill="1" applyBorder="1" applyAlignment="1">
      <alignment horizontal="center"/>
    </xf>
    <xf numFmtId="167" fontId="0" fillId="0" borderId="0" xfId="0" applyNumberFormat="1" applyFill="1" applyBorder="1" applyAlignment="1"/>
    <xf numFmtId="9" fontId="0" fillId="0" borderId="0" xfId="0" applyNumberFormat="1" applyFill="1" applyBorder="1" applyAlignment="1"/>
    <xf numFmtId="9" fontId="1" fillId="0" borderId="0" xfId="0" applyNumberFormat="1" applyFont="1" applyFill="1" applyBorder="1" applyAlignment="1"/>
    <xf numFmtId="10" fontId="0" fillId="0" borderId="0" xfId="0" applyNumberFormat="1" applyFill="1" applyBorder="1"/>
    <xf numFmtId="0" fontId="0" fillId="2" borderId="1" xfId="0" applyFill="1" applyBorder="1" applyAlignment="1">
      <alignment vertical="top" wrapText="1"/>
    </xf>
    <xf numFmtId="0" fontId="1" fillId="2" borderId="6" xfId="0" applyFont="1" applyFill="1" applyBorder="1" applyAlignment="1">
      <alignment horizontal="center"/>
    </xf>
    <xf numFmtId="0" fontId="0" fillId="2" borderId="6" xfId="0" applyFill="1" applyBorder="1" applyAlignment="1">
      <alignment horizontal="center"/>
    </xf>
    <xf numFmtId="0" fontId="1" fillId="2" borderId="4" xfId="0" applyFont="1" applyFill="1" applyBorder="1" applyAlignment="1">
      <alignment horizontal="center" vertical="center"/>
    </xf>
    <xf numFmtId="0" fontId="1" fillId="2" borderId="4" xfId="0" applyFont="1" applyFill="1" applyBorder="1" applyAlignment="1">
      <alignment horizontal="center" wrapText="1"/>
    </xf>
    <xf numFmtId="0" fontId="0" fillId="4" borderId="16" xfId="0" applyFill="1" applyBorder="1"/>
    <xf numFmtId="0" fontId="0" fillId="4" borderId="17" xfId="0" applyFill="1" applyBorder="1"/>
    <xf numFmtId="0" fontId="0" fillId="4" borderId="18" xfId="0" applyFill="1" applyBorder="1"/>
    <xf numFmtId="0" fontId="0" fillId="4" borderId="19" xfId="0" applyFill="1" applyBorder="1"/>
    <xf numFmtId="0" fontId="0" fillId="4" borderId="21" xfId="0" applyFill="1" applyBorder="1"/>
    <xf numFmtId="0" fontId="0" fillId="4" borderId="22" xfId="0" applyFill="1" applyBorder="1"/>
    <xf numFmtId="0" fontId="0" fillId="4" borderId="23" xfId="0" applyFill="1" applyBorder="1"/>
    <xf numFmtId="0" fontId="0" fillId="4" borderId="0" xfId="0" applyFill="1" applyBorder="1"/>
    <xf numFmtId="0" fontId="0" fillId="4" borderId="0" xfId="0" applyFill="1" applyBorder="1" applyAlignment="1">
      <alignment vertical="top"/>
    </xf>
    <xf numFmtId="0" fontId="0" fillId="4" borderId="20" xfId="0" applyFill="1" applyBorder="1"/>
    <xf numFmtId="0" fontId="0" fillId="4" borderId="16" xfId="0" applyFont="1" applyFill="1" applyBorder="1"/>
    <xf numFmtId="0" fontId="0" fillId="4" borderId="17" xfId="0" applyFont="1" applyFill="1" applyBorder="1"/>
    <xf numFmtId="0" fontId="0" fillId="4" borderId="18" xfId="0" applyFont="1" applyFill="1" applyBorder="1"/>
    <xf numFmtId="0" fontId="0" fillId="4" borderId="19" xfId="0" applyFont="1" applyFill="1" applyBorder="1"/>
    <xf numFmtId="0" fontId="0" fillId="4" borderId="21" xfId="0" applyFont="1" applyFill="1" applyBorder="1"/>
    <xf numFmtId="0" fontId="0" fillId="4" borderId="22" xfId="0" applyFill="1" applyBorder="1" applyAlignment="1">
      <alignment wrapText="1"/>
    </xf>
    <xf numFmtId="0" fontId="0" fillId="4" borderId="22" xfId="0" applyFont="1" applyFill="1" applyBorder="1" applyProtection="1">
      <protection locked="0"/>
    </xf>
    <xf numFmtId="0" fontId="0" fillId="4" borderId="22" xfId="0" applyFont="1" applyFill="1" applyBorder="1" applyAlignment="1">
      <alignment vertical="top"/>
    </xf>
    <xf numFmtId="0" fontId="0" fillId="4" borderId="23" xfId="0" applyFont="1" applyFill="1" applyBorder="1" applyAlignment="1">
      <alignment vertical="top"/>
    </xf>
    <xf numFmtId="0" fontId="0" fillId="4" borderId="20" xfId="0" applyFont="1" applyFill="1" applyBorder="1"/>
    <xf numFmtId="0" fontId="0" fillId="4" borderId="20" xfId="0" applyFill="1" applyBorder="1" applyAlignment="1">
      <alignment vertical="top" wrapText="1"/>
    </xf>
    <xf numFmtId="20" fontId="0" fillId="4" borderId="20" xfId="0" applyNumberFormat="1" applyFill="1" applyBorder="1" applyAlignment="1">
      <alignment vertical="top" wrapText="1"/>
    </xf>
    <xf numFmtId="0" fontId="0" fillId="4" borderId="20" xfId="0" applyFont="1" applyFill="1" applyBorder="1" applyAlignment="1">
      <alignment vertical="center"/>
    </xf>
    <xf numFmtId="0" fontId="0" fillId="4" borderId="20" xfId="0" applyFont="1" applyFill="1" applyBorder="1" applyAlignment="1">
      <alignment horizontal="left" vertical="center"/>
    </xf>
    <xf numFmtId="0" fontId="0" fillId="4" borderId="20" xfId="0" applyFill="1" applyBorder="1" applyAlignment="1">
      <alignment vertical="center"/>
    </xf>
    <xf numFmtId="0" fontId="1" fillId="4" borderId="20" xfId="0" applyFont="1" applyFill="1" applyBorder="1" applyAlignment="1">
      <alignment vertical="center"/>
    </xf>
    <xf numFmtId="0" fontId="0" fillId="4" borderId="20" xfId="0" applyFill="1" applyBorder="1" applyAlignment="1" applyProtection="1">
      <alignment vertical="center" wrapText="1"/>
    </xf>
    <xf numFmtId="0" fontId="0" fillId="4" borderId="20" xfId="0" applyFont="1" applyFill="1" applyBorder="1" applyAlignment="1">
      <alignment vertical="top"/>
    </xf>
    <xf numFmtId="0" fontId="0" fillId="4" borderId="0" xfId="0" applyFont="1" applyFill="1" applyBorder="1"/>
    <xf numFmtId="0" fontId="0" fillId="4" borderId="0" xfId="0" applyFill="1" applyBorder="1" applyAlignment="1">
      <alignment vertical="top" wrapText="1"/>
    </xf>
    <xf numFmtId="0" fontId="1" fillId="4" borderId="0" xfId="0" applyFont="1" applyFill="1" applyBorder="1" applyAlignment="1">
      <alignment horizontal="center"/>
    </xf>
    <xf numFmtId="0" fontId="0" fillId="4" borderId="0" xfId="0" applyFill="1" applyBorder="1" applyAlignment="1">
      <alignment wrapText="1"/>
    </xf>
    <xf numFmtId="0" fontId="0" fillId="4" borderId="0" xfId="0" applyFont="1" applyFill="1" applyBorder="1" applyAlignment="1">
      <alignment vertical="center"/>
    </xf>
    <xf numFmtId="0" fontId="0" fillId="4" borderId="0" xfId="0" applyFont="1" applyFill="1" applyBorder="1" applyAlignment="1">
      <alignment horizontal="left" vertical="center"/>
    </xf>
    <xf numFmtId="0" fontId="0" fillId="4" borderId="0" xfId="0" applyFill="1" applyBorder="1" applyAlignment="1">
      <alignment vertical="center"/>
    </xf>
    <xf numFmtId="0" fontId="0" fillId="4" borderId="0" xfId="0" applyFill="1" applyBorder="1" applyAlignment="1">
      <alignment horizontal="left" vertical="center"/>
    </xf>
    <xf numFmtId="0" fontId="0" fillId="4" borderId="0" xfId="0" applyFont="1" applyFill="1" applyBorder="1" applyAlignment="1">
      <alignment vertical="top"/>
    </xf>
    <xf numFmtId="0" fontId="1" fillId="4" borderId="0" xfId="0" applyFont="1" applyFill="1" applyBorder="1" applyAlignment="1"/>
    <xf numFmtId="9" fontId="0" fillId="4" borderId="0" xfId="0" applyNumberFormat="1" applyFont="1" applyFill="1" applyBorder="1" applyAlignment="1" applyProtection="1"/>
    <xf numFmtId="2" fontId="0" fillId="4" borderId="0" xfId="0" applyNumberFormat="1" applyFont="1" applyFill="1" applyBorder="1"/>
    <xf numFmtId="0" fontId="1" fillId="4" borderId="0" xfId="0" applyFont="1" applyFill="1" applyBorder="1" applyAlignment="1">
      <alignment horizontal="center" vertical="center"/>
    </xf>
    <xf numFmtId="0" fontId="1" fillId="4" borderId="0" xfId="0" applyFont="1" applyFill="1" applyBorder="1" applyAlignment="1">
      <alignment horizontal="center" vertical="center" wrapText="1"/>
    </xf>
    <xf numFmtId="10" fontId="0" fillId="4" borderId="0" xfId="0" applyNumberFormat="1" applyFont="1" applyFill="1" applyBorder="1" applyProtection="1">
      <protection locked="0"/>
    </xf>
    <xf numFmtId="10" fontId="0" fillId="4" borderId="0" xfId="0" applyNumberFormat="1" applyFont="1" applyFill="1" applyBorder="1" applyProtection="1"/>
    <xf numFmtId="0" fontId="0" fillId="4" borderId="0" xfId="0" applyFont="1" applyFill="1" applyBorder="1" applyProtection="1">
      <protection locked="0"/>
    </xf>
    <xf numFmtId="0" fontId="0" fillId="4" borderId="20" xfId="0" applyFill="1" applyBorder="1" applyAlignment="1">
      <alignment vertical="top"/>
    </xf>
    <xf numFmtId="167" fontId="0" fillId="4" borderId="22" xfId="0" applyNumberFormat="1" applyFill="1" applyBorder="1" applyAlignment="1">
      <alignment horizontal="left"/>
    </xf>
    <xf numFmtId="20" fontId="0" fillId="4" borderId="19" xfId="0" applyNumberFormat="1" applyFill="1" applyBorder="1"/>
    <xf numFmtId="167" fontId="0" fillId="4" borderId="17" xfId="0" applyNumberFormat="1" applyFill="1" applyBorder="1" applyAlignment="1">
      <alignment horizontal="left"/>
    </xf>
    <xf numFmtId="167" fontId="1" fillId="4" borderId="0" xfId="0" applyNumberFormat="1" applyFont="1" applyFill="1" applyBorder="1" applyAlignment="1">
      <alignment horizontal="center" vertical="center" wrapText="1"/>
    </xf>
    <xf numFmtId="167" fontId="1" fillId="4" borderId="0" xfId="0" applyNumberFormat="1" applyFont="1" applyFill="1" applyBorder="1" applyAlignment="1">
      <alignment horizontal="left" vertical="center"/>
    </xf>
    <xf numFmtId="167" fontId="0" fillId="4" borderId="0" xfId="0" applyNumberFormat="1" applyFill="1" applyBorder="1" applyAlignment="1">
      <alignment horizontal="left"/>
    </xf>
    <xf numFmtId="167" fontId="1" fillId="4" borderId="0" xfId="0" applyNumberFormat="1" applyFont="1" applyFill="1" applyBorder="1" applyAlignment="1">
      <alignment vertical="center"/>
    </xf>
    <xf numFmtId="20" fontId="0" fillId="4" borderId="0" xfId="0" applyNumberFormat="1" applyFill="1" applyBorder="1"/>
    <xf numFmtId="20" fontId="0" fillId="4" borderId="20" xfId="0" applyNumberFormat="1" applyFill="1" applyBorder="1"/>
    <xf numFmtId="20" fontId="1" fillId="4" borderId="0" xfId="0" applyNumberFormat="1" applyFont="1" applyFill="1" applyBorder="1" applyAlignment="1">
      <alignment horizontal="center" vertical="center"/>
    </xf>
    <xf numFmtId="167" fontId="0" fillId="4" borderId="12" xfId="0" applyNumberFormat="1" applyFill="1" applyBorder="1" applyAlignment="1">
      <alignment horizontal="left"/>
    </xf>
    <xf numFmtId="166" fontId="0" fillId="4" borderId="0" xfId="0" applyNumberFormat="1" applyFill="1" applyBorder="1"/>
    <xf numFmtId="0" fontId="1" fillId="4" borderId="0" xfId="0" applyFont="1" applyFill="1" applyBorder="1" applyAlignment="1">
      <alignment vertical="center"/>
    </xf>
    <xf numFmtId="0" fontId="0" fillId="4" borderId="0" xfId="0" applyFill="1" applyBorder="1" applyAlignment="1">
      <alignment horizontal="left"/>
    </xf>
    <xf numFmtId="172" fontId="0" fillId="4" borderId="0" xfId="0" applyNumberFormat="1" applyFill="1" applyBorder="1"/>
    <xf numFmtId="167" fontId="0" fillId="4" borderId="0" xfId="0" applyNumberFormat="1" applyFill="1" applyBorder="1"/>
    <xf numFmtId="166" fontId="0" fillId="4" borderId="0" xfId="0" applyNumberFormat="1" applyFill="1" applyBorder="1" applyProtection="1"/>
    <xf numFmtId="9" fontId="0" fillId="4" borderId="0" xfId="0" applyNumberFormat="1" applyFill="1" applyBorder="1"/>
    <xf numFmtId="0" fontId="0" fillId="4" borderId="0" xfId="0" applyFill="1"/>
    <xf numFmtId="0" fontId="1" fillId="4" borderId="22" xfId="0" applyFont="1" applyFill="1" applyBorder="1" applyAlignment="1">
      <alignment vertical="top" wrapText="1"/>
    </xf>
    <xf numFmtId="166" fontId="1" fillId="4" borderId="22" xfId="0" applyNumberFormat="1" applyFont="1" applyFill="1" applyBorder="1" applyAlignment="1">
      <alignment horizontal="center"/>
    </xf>
    <xf numFmtId="9" fontId="1" fillId="4" borderId="22" xfId="0" applyNumberFormat="1" applyFont="1" applyFill="1" applyBorder="1" applyAlignment="1"/>
    <xf numFmtId="0" fontId="0" fillId="4" borderId="20" xfId="0" applyNumberFormat="1" applyFill="1" applyBorder="1" applyAlignment="1">
      <alignment vertical="top" wrapText="1"/>
    </xf>
    <xf numFmtId="0" fontId="0" fillId="4" borderId="19" xfId="0" applyFill="1" applyBorder="1" applyAlignment="1">
      <alignment wrapText="1"/>
    </xf>
    <xf numFmtId="0" fontId="1" fillId="4" borderId="0" xfId="0" applyFont="1" applyFill="1" applyBorder="1" applyAlignment="1">
      <alignment vertical="top" wrapText="1"/>
    </xf>
    <xf numFmtId="0" fontId="0" fillId="4" borderId="20" xfId="0" applyFill="1" applyBorder="1" applyAlignment="1">
      <alignment wrapText="1"/>
    </xf>
    <xf numFmtId="0" fontId="1" fillId="4" borderId="22" xfId="0" applyFont="1" applyFill="1" applyBorder="1" applyAlignment="1">
      <alignment wrapText="1"/>
    </xf>
    <xf numFmtId="166" fontId="0" fillId="4" borderId="22" xfId="0" applyNumberFormat="1" applyFill="1" applyBorder="1"/>
    <xf numFmtId="167" fontId="0" fillId="4" borderId="17" xfId="0" applyNumberFormat="1" applyFill="1" applyBorder="1"/>
    <xf numFmtId="167" fontId="0" fillId="4" borderId="22" xfId="0" applyNumberFormat="1" applyFill="1" applyBorder="1"/>
    <xf numFmtId="0" fontId="1" fillId="2" borderId="4" xfId="0" applyFont="1" applyFill="1" applyBorder="1" applyAlignment="1">
      <alignment horizontal="center" vertical="center"/>
    </xf>
    <xf numFmtId="0" fontId="0" fillId="0" borderId="0" xfId="0" applyAlignment="1">
      <alignment horizontal="center"/>
    </xf>
    <xf numFmtId="0" fontId="0" fillId="0" borderId="0" xfId="0" applyFont="1" applyFill="1" applyBorder="1"/>
    <xf numFmtId="0" fontId="0" fillId="0" borderId="0" xfId="0" applyFill="1" applyBorder="1" applyAlignment="1">
      <alignment vertical="top" wrapText="1"/>
    </xf>
    <xf numFmtId="0" fontId="0" fillId="4" borderId="17" xfId="0" applyFill="1" applyBorder="1" applyAlignment="1">
      <alignment vertical="top" wrapText="1"/>
    </xf>
    <xf numFmtId="0" fontId="0" fillId="4" borderId="18" xfId="0" applyFill="1" applyBorder="1" applyAlignment="1">
      <alignment vertical="top" wrapText="1"/>
    </xf>
    <xf numFmtId="0" fontId="0" fillId="4" borderId="22" xfId="0" applyFont="1" applyFill="1" applyBorder="1"/>
    <xf numFmtId="0" fontId="0" fillId="4" borderId="22" xfId="0" applyFill="1" applyBorder="1" applyAlignment="1">
      <alignment vertical="top" wrapText="1"/>
    </xf>
    <xf numFmtId="0" fontId="0" fillId="4" borderId="23" xfId="0" applyFill="1" applyBorder="1" applyAlignment="1">
      <alignment vertical="top" wrapText="1"/>
    </xf>
    <xf numFmtId="0" fontId="0" fillId="4" borderId="22" xfId="0" applyFont="1" applyFill="1" applyBorder="1" applyAlignment="1">
      <alignment vertical="top" wrapText="1"/>
    </xf>
    <xf numFmtId="0" fontId="1" fillId="2" borderId="4" xfId="0" applyFont="1" applyFill="1" applyBorder="1" applyAlignment="1">
      <alignment horizontal="center" wrapText="1"/>
    </xf>
    <xf numFmtId="0" fontId="0" fillId="2" borderId="6" xfId="0" applyFont="1" applyFill="1" applyBorder="1" applyAlignment="1">
      <alignment horizontal="left"/>
    </xf>
    <xf numFmtId="0" fontId="0" fillId="2" borderId="6" xfId="0" applyFill="1" applyBorder="1" applyAlignment="1">
      <alignment horizontal="left"/>
    </xf>
    <xf numFmtId="0" fontId="1" fillId="2" borderId="6" xfId="0" applyFont="1" applyFill="1" applyBorder="1" applyAlignment="1">
      <alignment horizontal="left" vertical="top"/>
    </xf>
    <xf numFmtId="0" fontId="0" fillId="2" borderId="6" xfId="0" applyFill="1" applyBorder="1" applyAlignment="1">
      <alignment horizontal="left" vertical="top"/>
    </xf>
    <xf numFmtId="166" fontId="1" fillId="4" borderId="0" xfId="0" applyNumberFormat="1" applyFont="1" applyFill="1" applyBorder="1" applyAlignment="1">
      <alignment horizontal="center"/>
    </xf>
    <xf numFmtId="9" fontId="1" fillId="4" borderId="0" xfId="0" applyNumberFormat="1" applyFont="1" applyFill="1" applyBorder="1" applyAlignment="1"/>
    <xf numFmtId="0" fontId="9" fillId="4" borderId="0" xfId="0" applyFont="1" applyFill="1" applyBorder="1" applyAlignment="1">
      <alignment vertical="top" wrapText="1"/>
    </xf>
    <xf numFmtId="0" fontId="4" fillId="2" borderId="4" xfId="0" applyFont="1" applyFill="1" applyBorder="1" applyAlignment="1">
      <alignment horizontal="center" vertical="center"/>
    </xf>
    <xf numFmtId="0" fontId="3" fillId="2" borderId="6" xfId="0" applyFont="1" applyFill="1" applyBorder="1" applyAlignment="1">
      <alignment horizontal="center" vertical="center"/>
    </xf>
    <xf numFmtId="169" fontId="0" fillId="0" borderId="4" xfId="0" applyNumberFormat="1" applyBorder="1"/>
    <xf numFmtId="0" fontId="11" fillId="2" borderId="4" xfId="0" applyFont="1" applyFill="1" applyBorder="1" applyAlignment="1">
      <alignment horizontal="center"/>
    </xf>
    <xf numFmtId="0" fontId="0" fillId="0" borderId="0" xfId="0" applyAlignment="1">
      <alignment horizontal="right"/>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7" xfId="0" applyFont="1" applyFill="1" applyBorder="1" applyAlignment="1">
      <alignment horizontal="center"/>
    </xf>
    <xf numFmtId="20" fontId="1" fillId="4" borderId="0" xfId="0" applyNumberFormat="1" applyFont="1" applyFill="1" applyBorder="1" applyAlignment="1">
      <alignment horizontal="center" vertical="center"/>
    </xf>
    <xf numFmtId="0" fontId="1" fillId="5" borderId="6" xfId="0" applyFont="1" applyFill="1" applyBorder="1" applyAlignment="1">
      <alignment horizontal="center"/>
    </xf>
    <xf numFmtId="14" fontId="0" fillId="5" borderId="4" xfId="0" applyNumberFormat="1" applyFill="1" applyBorder="1" applyProtection="1">
      <protection locked="0"/>
    </xf>
    <xf numFmtId="49" fontId="0" fillId="5" borderId="4" xfId="0" applyNumberFormat="1" applyFill="1" applyBorder="1" applyProtection="1">
      <protection locked="0"/>
    </xf>
    <xf numFmtId="171" fontId="0" fillId="5" borderId="4" xfId="0" applyNumberFormat="1" applyFill="1" applyBorder="1" applyAlignment="1" applyProtection="1">
      <alignment vertical="center"/>
      <protection locked="0"/>
    </xf>
    <xf numFmtId="171" fontId="0" fillId="5" borderId="4" xfId="0" applyNumberFormat="1" applyFont="1" applyFill="1" applyBorder="1" applyAlignment="1" applyProtection="1">
      <alignment vertical="center"/>
      <protection locked="0"/>
    </xf>
    <xf numFmtId="0" fontId="0" fillId="5" borderId="7" xfId="0" applyFill="1" applyBorder="1" applyAlignment="1" applyProtection="1">
      <alignment horizontal="center"/>
      <protection locked="0"/>
    </xf>
    <xf numFmtId="166" fontId="5" fillId="5" borderId="6" xfId="0" applyNumberFormat="1" applyFont="1" applyFill="1" applyBorder="1" applyAlignment="1" applyProtection="1">
      <alignment horizontal="center"/>
      <protection locked="0"/>
    </xf>
    <xf numFmtId="0" fontId="0" fillId="5" borderId="4" xfId="0" applyFont="1" applyFill="1" applyBorder="1" applyAlignment="1" applyProtection="1">
      <alignment horizontal="center"/>
      <protection locked="0"/>
    </xf>
    <xf numFmtId="0" fontId="0" fillId="5" borderId="7" xfId="0" applyFont="1" applyFill="1" applyBorder="1" applyAlignment="1" applyProtection="1">
      <alignment horizontal="center"/>
      <protection locked="0"/>
    </xf>
    <xf numFmtId="164" fontId="5" fillId="5" borderId="6" xfId="0" applyNumberFormat="1" applyFont="1" applyFill="1" applyBorder="1" applyAlignment="1" applyProtection="1">
      <alignment horizontal="center"/>
      <protection locked="0"/>
    </xf>
    <xf numFmtId="167" fontId="0" fillId="5" borderId="4" xfId="0" applyNumberFormat="1" applyFill="1" applyBorder="1" applyAlignment="1" applyProtection="1">
      <alignment horizontal="left" vertical="center"/>
      <protection locked="0"/>
    </xf>
    <xf numFmtId="166" fontId="0" fillId="5" borderId="4" xfId="0" applyNumberFormat="1" applyFill="1" applyBorder="1" applyProtection="1">
      <protection locked="0"/>
    </xf>
    <xf numFmtId="166" fontId="0" fillId="3" borderId="7" xfId="0" applyNumberFormat="1" applyFill="1" applyBorder="1"/>
    <xf numFmtId="1" fontId="0" fillId="5" borderId="4" xfId="0" applyNumberFormat="1" applyFill="1" applyBorder="1" applyProtection="1">
      <protection locked="0"/>
    </xf>
    <xf numFmtId="0" fontId="0" fillId="4" borderId="0" xfId="0" applyFill="1" applyBorder="1" applyAlignment="1"/>
    <xf numFmtId="0" fontId="1" fillId="0" borderId="0" xfId="0" applyFont="1"/>
    <xf numFmtId="167" fontId="1" fillId="2" borderId="4" xfId="0" applyNumberFormat="1" applyFont="1" applyFill="1" applyBorder="1" applyAlignment="1">
      <alignment horizontal="center" vertical="center"/>
    </xf>
    <xf numFmtId="167" fontId="0" fillId="2" borderId="4" xfId="0" applyNumberFormat="1" applyFill="1" applyBorder="1" applyAlignment="1">
      <alignment horizontal="center" vertical="center" wrapText="1"/>
    </xf>
    <xf numFmtId="0" fontId="0" fillId="4" borderId="0" xfId="0" applyFill="1" applyBorder="1" applyAlignment="1">
      <alignment horizontal="right"/>
    </xf>
    <xf numFmtId="0" fontId="1" fillId="6" borderId="6" xfId="0" applyFont="1" applyFill="1" applyBorder="1" applyAlignment="1">
      <alignment horizontal="center"/>
    </xf>
    <xf numFmtId="0" fontId="1" fillId="7" borderId="4" xfId="0" applyFont="1" applyFill="1" applyBorder="1" applyAlignment="1">
      <alignment horizontal="center"/>
    </xf>
    <xf numFmtId="0" fontId="1" fillId="8" borderId="4" xfId="0" applyFont="1" applyFill="1" applyBorder="1" applyAlignment="1">
      <alignment horizontal="center"/>
    </xf>
    <xf numFmtId="0" fontId="1" fillId="9" borderId="4" xfId="0" applyFont="1" applyFill="1" applyBorder="1" applyAlignment="1">
      <alignment horizontal="center"/>
    </xf>
    <xf numFmtId="1" fontId="0" fillId="7" borderId="4" xfId="0" applyNumberFormat="1" applyFont="1" applyFill="1" applyBorder="1" applyAlignment="1" applyProtection="1">
      <alignment vertical="center"/>
      <protection locked="0"/>
    </xf>
    <xf numFmtId="9" fontId="0" fillId="7" borderId="4" xfId="2" applyFont="1" applyFill="1" applyBorder="1" applyAlignment="1" applyProtection="1">
      <alignment vertical="center"/>
      <protection locked="0"/>
    </xf>
    <xf numFmtId="9" fontId="0" fillId="6" borderId="4" xfId="2" applyFont="1" applyFill="1" applyBorder="1" applyProtection="1"/>
    <xf numFmtId="167" fontId="0" fillId="6" borderId="4" xfId="0" applyNumberFormat="1" applyFont="1" applyFill="1" applyBorder="1" applyProtection="1"/>
    <xf numFmtId="167" fontId="0" fillId="6" borderId="4" xfId="0" applyNumberFormat="1" applyFill="1" applyBorder="1" applyAlignment="1">
      <alignment horizontal="left"/>
    </xf>
    <xf numFmtId="167" fontId="0" fillId="6" borderId="4" xfId="0" applyNumberFormat="1" applyFill="1" applyBorder="1" applyAlignment="1">
      <alignment horizontal="left" wrapText="1"/>
    </xf>
    <xf numFmtId="166" fontId="4" fillId="6" borderId="4" xfId="0" applyNumberFormat="1" applyFont="1" applyFill="1" applyBorder="1" applyAlignment="1">
      <alignment horizontal="center"/>
    </xf>
    <xf numFmtId="0" fontId="0" fillId="6" borderId="1" xfId="0" applyFont="1" applyFill="1" applyBorder="1"/>
    <xf numFmtId="164" fontId="0" fillId="6" borderId="1" xfId="0" applyNumberFormat="1" applyFont="1" applyFill="1" applyBorder="1"/>
    <xf numFmtId="0" fontId="0" fillId="6" borderId="2" xfId="0" applyFill="1" applyBorder="1"/>
    <xf numFmtId="164" fontId="0" fillId="6" borderId="2" xfId="0" applyNumberFormat="1" applyFont="1" applyFill="1" applyBorder="1"/>
    <xf numFmtId="0" fontId="0" fillId="6" borderId="2" xfId="0" applyFont="1" applyFill="1" applyBorder="1"/>
    <xf numFmtId="0" fontId="0" fillId="6" borderId="11" xfId="0" applyFont="1" applyFill="1" applyBorder="1"/>
    <xf numFmtId="166" fontId="0" fillId="6" borderId="1" xfId="0" applyNumberFormat="1" applyFont="1" applyFill="1" applyBorder="1"/>
    <xf numFmtId="166" fontId="0" fillId="6" borderId="2" xfId="0" applyNumberFormat="1" applyFont="1" applyFill="1" applyBorder="1"/>
    <xf numFmtId="166" fontId="0" fillId="6" borderId="4" xfId="0" applyNumberFormat="1" applyFill="1" applyBorder="1" applyProtection="1"/>
    <xf numFmtId="0" fontId="0" fillId="7" borderId="5" xfId="0" applyFill="1" applyBorder="1" applyProtection="1">
      <protection locked="0"/>
    </xf>
    <xf numFmtId="0" fontId="0" fillId="7" borderId="11" xfId="0" applyFont="1" applyFill="1" applyBorder="1" applyProtection="1">
      <protection locked="0"/>
    </xf>
    <xf numFmtId="164" fontId="0" fillId="7" borderId="4" xfId="0" applyNumberFormat="1" applyFont="1" applyFill="1" applyBorder="1" applyProtection="1">
      <protection locked="0"/>
    </xf>
    <xf numFmtId="0" fontId="0" fillId="7" borderId="4" xfId="0" applyFill="1" applyBorder="1" applyAlignment="1" applyProtection="1">
      <alignment horizontal="center"/>
      <protection locked="0"/>
    </xf>
    <xf numFmtId="0" fontId="0" fillId="6" borderId="4" xfId="0" applyFill="1" applyBorder="1" applyAlignment="1">
      <alignment horizontal="left"/>
    </xf>
    <xf numFmtId="166" fontId="0" fillId="6" borderId="3" xfId="0" applyNumberFormat="1" applyFill="1" applyBorder="1" applyProtection="1"/>
    <xf numFmtId="0" fontId="0" fillId="6" borderId="4" xfId="0" applyFill="1" applyBorder="1" applyAlignment="1">
      <alignment horizontal="left" wrapText="1"/>
    </xf>
    <xf numFmtId="166" fontId="0" fillId="6" borderId="4" xfId="0" applyNumberFormat="1" applyFill="1" applyBorder="1"/>
    <xf numFmtId="166" fontId="0" fillId="7" borderId="3" xfId="0" applyNumberFormat="1" applyFill="1" applyBorder="1" applyProtection="1">
      <protection locked="0"/>
    </xf>
    <xf numFmtId="166" fontId="0" fillId="7" borderId="4" xfId="0" applyNumberFormat="1" applyFill="1" applyBorder="1" applyProtection="1">
      <protection locked="0"/>
    </xf>
    <xf numFmtId="165" fontId="0" fillId="6" borderId="4" xfId="1" applyNumberFormat="1" applyFont="1" applyFill="1" applyBorder="1"/>
    <xf numFmtId="165" fontId="0" fillId="6" borderId="4" xfId="1" quotePrefix="1" applyNumberFormat="1" applyFont="1" applyFill="1" applyBorder="1"/>
    <xf numFmtId="166" fontId="0" fillId="6" borderId="4" xfId="0" applyNumberFormat="1" applyFill="1" applyBorder="1" applyAlignment="1"/>
    <xf numFmtId="166" fontId="1" fillId="6" borderId="4" xfId="0" applyNumberFormat="1" applyFont="1" applyFill="1" applyBorder="1" applyAlignment="1"/>
    <xf numFmtId="166" fontId="0" fillId="6" borderId="4" xfId="0" applyNumberFormat="1" applyFill="1" applyBorder="1" applyAlignment="1">
      <alignment horizontal="right" vertical="top" wrapText="1"/>
    </xf>
    <xf numFmtId="0" fontId="0" fillId="6" borderId="4" xfId="0" applyFont="1" applyFill="1" applyBorder="1" applyAlignment="1">
      <alignment horizontal="center" vertical="center"/>
    </xf>
    <xf numFmtId="166" fontId="3" fillId="6" borderId="4" xfId="0" applyNumberFormat="1" applyFont="1" applyFill="1" applyBorder="1" applyAlignment="1">
      <alignment horizontal="center"/>
    </xf>
    <xf numFmtId="164" fontId="0" fillId="7" borderId="3" xfId="0" applyNumberFormat="1" applyFont="1" applyFill="1" applyBorder="1" applyAlignment="1" applyProtection="1">
      <alignment vertical="center"/>
      <protection locked="0"/>
    </xf>
    <xf numFmtId="9" fontId="0" fillId="7" borderId="9" xfId="0" applyNumberFormat="1" applyFont="1" applyFill="1" applyBorder="1" applyAlignment="1" applyProtection="1">
      <alignment vertical="center"/>
      <protection locked="0"/>
    </xf>
    <xf numFmtId="10" fontId="0" fillId="7" borderId="9" xfId="0" applyNumberFormat="1" applyFont="1" applyFill="1" applyBorder="1" applyAlignment="1" applyProtection="1">
      <alignment vertical="center"/>
      <protection locked="0"/>
    </xf>
    <xf numFmtId="164" fontId="0" fillId="7" borderId="4" xfId="0" applyNumberFormat="1" applyFont="1" applyFill="1" applyBorder="1" applyAlignment="1" applyProtection="1">
      <alignment vertical="center"/>
      <protection locked="0"/>
    </xf>
    <xf numFmtId="9" fontId="0" fillId="7" borderId="4" xfId="0" applyNumberFormat="1" applyFont="1" applyFill="1" applyBorder="1" applyAlignment="1" applyProtection="1">
      <protection locked="0"/>
    </xf>
    <xf numFmtId="44" fontId="0" fillId="7" borderId="4" xfId="1" applyFont="1" applyFill="1" applyBorder="1" applyAlignment="1" applyProtection="1">
      <alignment horizontal="left" vertical="top"/>
      <protection locked="0"/>
    </xf>
    <xf numFmtId="169" fontId="0" fillId="7" borderId="4" xfId="2" applyNumberFormat="1" applyFont="1" applyFill="1" applyBorder="1" applyProtection="1">
      <protection locked="0"/>
    </xf>
    <xf numFmtId="10" fontId="0" fillId="7" borderId="4" xfId="0" applyNumberFormat="1" applyFont="1" applyFill="1" applyBorder="1" applyProtection="1">
      <protection locked="0"/>
    </xf>
    <xf numFmtId="10" fontId="0" fillId="7" borderId="4" xfId="0" applyNumberFormat="1" applyFont="1" applyFill="1" applyBorder="1" applyProtection="1"/>
    <xf numFmtId="0" fontId="0" fillId="7" borderId="4" xfId="0" applyFont="1" applyFill="1" applyBorder="1" applyProtection="1">
      <protection locked="0"/>
    </xf>
    <xf numFmtId="9" fontId="0" fillId="0" borderId="0" xfId="2" applyFont="1"/>
    <xf numFmtId="170" fontId="0" fillId="6" borderId="4" xfId="0" applyNumberFormat="1" applyFill="1" applyBorder="1" applyAlignment="1">
      <alignment vertical="center"/>
    </xf>
    <xf numFmtId="170" fontId="0" fillId="6" borderId="4" xfId="0" applyNumberFormat="1" applyFill="1" applyBorder="1" applyAlignment="1">
      <alignment horizontal="right" vertical="center"/>
    </xf>
    <xf numFmtId="0" fontId="0" fillId="6" borderId="4" xfId="0" applyFill="1" applyBorder="1" applyAlignment="1">
      <alignment horizontal="center" vertical="center"/>
    </xf>
    <xf numFmtId="0" fontId="0" fillId="6" borderId="4" xfId="0" applyFill="1" applyBorder="1" applyAlignment="1">
      <alignment horizontal="center" vertical="top" wrapText="1"/>
    </xf>
    <xf numFmtId="0" fontId="0" fillId="6" borderId="1" xfId="0" applyFill="1" applyBorder="1"/>
    <xf numFmtId="0" fontId="1" fillId="6" borderId="4" xfId="0" applyFont="1" applyFill="1" applyBorder="1" applyAlignment="1">
      <alignment wrapText="1"/>
    </xf>
    <xf numFmtId="166" fontId="1" fillId="6" borderId="4" xfId="0" applyNumberFormat="1" applyFont="1" applyFill="1" applyBorder="1"/>
    <xf numFmtId="0" fontId="1" fillId="6" borderId="4" xfId="0" applyFont="1" applyFill="1" applyBorder="1"/>
    <xf numFmtId="0" fontId="1" fillId="6" borderId="4" xfId="0" applyFont="1" applyFill="1" applyBorder="1" applyAlignment="1">
      <alignment horizontal="left"/>
    </xf>
    <xf numFmtId="166" fontId="1" fillId="6" borderId="4" xfId="0" applyNumberFormat="1" applyFont="1" applyFill="1" applyBorder="1" applyProtection="1"/>
    <xf numFmtId="0" fontId="0" fillId="2" borderId="3" xfId="0" applyFill="1" applyBorder="1" applyAlignment="1">
      <alignment vertical="top" wrapText="1"/>
    </xf>
    <xf numFmtId="0" fontId="0" fillId="0" borderId="21" xfId="0" applyBorder="1"/>
    <xf numFmtId="0" fontId="0" fillId="4" borderId="0" xfId="0" applyFill="1" applyBorder="1" applyAlignment="1">
      <alignment horizontal="center"/>
    </xf>
    <xf numFmtId="1" fontId="1" fillId="7" borderId="4" xfId="0" applyNumberFormat="1" applyFont="1" applyFill="1" applyBorder="1" applyAlignment="1" applyProtection="1">
      <alignment vertical="center"/>
      <protection locked="0"/>
    </xf>
    <xf numFmtId="173" fontId="1" fillId="7" borderId="4" xfId="0" applyNumberFormat="1" applyFont="1" applyFill="1" applyBorder="1" applyAlignment="1" applyProtection="1">
      <alignment vertical="center"/>
      <protection locked="0"/>
    </xf>
    <xf numFmtId="173" fontId="1" fillId="6" borderId="4" xfId="0" applyNumberFormat="1" applyFont="1" applyFill="1" applyBorder="1" applyProtection="1"/>
    <xf numFmtId="166" fontId="0" fillId="2" borderId="4" xfId="0" applyNumberFormat="1" applyFill="1" applyBorder="1" applyProtection="1"/>
    <xf numFmtId="0" fontId="0" fillId="4" borderId="18" xfId="0" applyFill="1" applyBorder="1" applyAlignment="1">
      <alignment horizontal="right"/>
    </xf>
    <xf numFmtId="0" fontId="13" fillId="4" borderId="0" xfId="3" applyFont="1" applyFill="1" applyBorder="1" applyAlignment="1" applyProtection="1">
      <alignment horizontal="center"/>
    </xf>
    <xf numFmtId="0" fontId="1" fillId="2" borderId="4" xfId="0" applyFont="1" applyFill="1" applyBorder="1" applyAlignment="1">
      <alignment horizontal="center" vertical="center"/>
    </xf>
    <xf numFmtId="0" fontId="1" fillId="2" borderId="6" xfId="0" applyFont="1" applyFill="1" applyBorder="1" applyAlignment="1">
      <alignment horizontal="left"/>
    </xf>
    <xf numFmtId="0" fontId="1" fillId="2" borderId="6" xfId="0" applyFont="1" applyFill="1" applyBorder="1" applyAlignment="1">
      <alignment horizontal="left" vertical="top" wrapText="1"/>
    </xf>
    <xf numFmtId="0" fontId="0" fillId="2" borderId="8" xfId="0" applyFill="1" applyBorder="1" applyAlignment="1">
      <alignment horizontal="left" vertical="top" wrapText="1"/>
    </xf>
    <xf numFmtId="166" fontId="0" fillId="6" borderId="3" xfId="0" applyNumberFormat="1" applyFill="1" applyBorder="1" applyAlignment="1">
      <alignment horizontal="right" vertical="top" wrapText="1"/>
    </xf>
    <xf numFmtId="166" fontId="1" fillId="2" borderId="4" xfId="0" applyNumberFormat="1" applyFont="1" applyFill="1" applyBorder="1" applyAlignment="1">
      <alignment vertical="top" wrapText="1"/>
    </xf>
    <xf numFmtId="0" fontId="0" fillId="2" borderId="4" xfId="0" applyFill="1" applyBorder="1" applyAlignment="1">
      <alignment vertical="top" wrapText="1"/>
    </xf>
    <xf numFmtId="0" fontId="1" fillId="2" borderId="4" xfId="0" applyFont="1" applyFill="1" applyBorder="1" applyAlignment="1">
      <alignment horizontal="center" vertical="top"/>
    </xf>
    <xf numFmtId="0" fontId="1" fillId="2" borderId="6" xfId="0" applyFont="1" applyFill="1" applyBorder="1" applyAlignment="1">
      <alignment horizontal="center"/>
    </xf>
    <xf numFmtId="0" fontId="12" fillId="6" borderId="4" xfId="3" applyFill="1" applyBorder="1" applyAlignment="1" applyProtection="1">
      <alignment horizontal="center" vertical="center"/>
    </xf>
    <xf numFmtId="0" fontId="12" fillId="6" borderId="6" xfId="3" applyFill="1" applyBorder="1" applyAlignment="1" applyProtection="1">
      <alignment horizontal="center" vertical="center"/>
    </xf>
    <xf numFmtId="0" fontId="7" fillId="2" borderId="6" xfId="0" applyFont="1" applyFill="1" applyBorder="1" applyAlignment="1">
      <alignment horizontal="center"/>
    </xf>
    <xf numFmtId="0" fontId="7" fillId="2" borderId="14" xfId="0" applyFont="1" applyFill="1" applyBorder="1" applyAlignment="1">
      <alignment horizontal="center"/>
    </xf>
    <xf numFmtId="0" fontId="7" fillId="2" borderId="7"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6" borderId="6" xfId="0" applyFill="1" applyBorder="1" applyAlignment="1">
      <alignment horizontal="left" vertical="center" wrapText="1"/>
    </xf>
    <xf numFmtId="0" fontId="0" fillId="6" borderId="7" xfId="0" applyFill="1" applyBorder="1" applyAlignment="1">
      <alignment horizontal="left"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6" borderId="5" xfId="0" applyFill="1" applyBorder="1" applyAlignment="1">
      <alignment horizontal="left" vertical="top" wrapText="1"/>
    </xf>
    <xf numFmtId="0" fontId="0" fillId="6" borderId="12" xfId="0" applyFill="1" applyBorder="1" applyAlignment="1">
      <alignment horizontal="left" vertical="top" wrapText="1"/>
    </xf>
    <xf numFmtId="0" fontId="0" fillId="6" borderId="12"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6" borderId="15" xfId="0" applyFont="1" applyFill="1" applyBorder="1" applyAlignment="1">
      <alignment horizontal="left" vertical="top" wrapText="1"/>
    </xf>
    <xf numFmtId="0" fontId="0" fillId="6" borderId="9"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6" borderId="12" xfId="0" applyFont="1" applyFill="1" applyBorder="1" applyAlignment="1">
      <alignment horizontal="left" vertical="top" wrapText="1"/>
    </xf>
    <xf numFmtId="0" fontId="1" fillId="6" borderId="10" xfId="0" applyFont="1" applyFill="1" applyBorder="1" applyAlignment="1">
      <alignment horizontal="left" vertical="top" wrapText="1"/>
    </xf>
    <xf numFmtId="0" fontId="1" fillId="6" borderId="11"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6" borderId="8" xfId="0" applyFont="1" applyFill="1" applyBorder="1" applyAlignment="1">
      <alignment horizontal="left" vertical="top" wrapText="1"/>
    </xf>
    <xf numFmtId="0" fontId="1" fillId="6" borderId="15" xfId="0" applyFont="1" applyFill="1" applyBorder="1" applyAlignment="1">
      <alignment horizontal="left" vertical="top" wrapText="1"/>
    </xf>
    <xf numFmtId="0" fontId="1" fillId="6" borderId="9" xfId="0" applyFont="1" applyFill="1" applyBorder="1" applyAlignment="1">
      <alignment horizontal="left" vertical="top" wrapText="1"/>
    </xf>
    <xf numFmtId="0" fontId="8" fillId="6" borderId="6" xfId="0" applyFont="1" applyFill="1" applyBorder="1" applyAlignment="1">
      <alignment horizontal="left" vertical="top" wrapText="1"/>
    </xf>
    <xf numFmtId="0" fontId="8" fillId="6" borderId="14" xfId="0" applyFont="1" applyFill="1" applyBorder="1" applyAlignment="1">
      <alignment horizontal="left" vertical="top" wrapText="1"/>
    </xf>
    <xf numFmtId="0" fontId="8" fillId="6" borderId="7" xfId="0" applyFont="1" applyFill="1" applyBorder="1" applyAlignment="1">
      <alignment horizontal="left" vertical="top" wrapText="1"/>
    </xf>
    <xf numFmtId="0" fontId="8" fillId="6" borderId="6" xfId="0" applyFont="1" applyFill="1" applyBorder="1" applyAlignment="1" applyProtection="1">
      <alignment horizontal="left" vertical="center" wrapText="1"/>
    </xf>
    <xf numFmtId="0" fontId="8" fillId="6" borderId="14" xfId="0" applyFont="1" applyFill="1" applyBorder="1" applyAlignment="1" applyProtection="1">
      <alignment horizontal="left" vertical="center" wrapText="1"/>
    </xf>
    <xf numFmtId="0" fontId="8" fillId="6" borderId="7" xfId="0" applyFont="1" applyFill="1" applyBorder="1" applyAlignment="1" applyProtection="1">
      <alignment horizontal="left" vertical="center" wrapText="1"/>
    </xf>
    <xf numFmtId="0" fontId="8" fillId="6" borderId="14" xfId="0" applyFont="1" applyFill="1" applyBorder="1" applyAlignment="1">
      <alignment horizontal="left" vertical="top"/>
    </xf>
    <xf numFmtId="0" fontId="8" fillId="6" borderId="7" xfId="0" applyFont="1" applyFill="1" applyBorder="1" applyAlignment="1">
      <alignment horizontal="left" vertical="top"/>
    </xf>
    <xf numFmtId="0" fontId="8" fillId="6" borderId="6"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7"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14" xfId="0" applyFont="1" applyFill="1" applyBorder="1" applyAlignment="1">
      <alignment horizontal="left" vertical="center"/>
    </xf>
    <xf numFmtId="0" fontId="1" fillId="2" borderId="7" xfId="0" applyFont="1" applyFill="1" applyBorder="1" applyAlignment="1">
      <alignment horizontal="left" vertical="center"/>
    </xf>
    <xf numFmtId="20" fontId="8" fillId="6" borderId="6" xfId="0" applyNumberFormat="1" applyFont="1" applyFill="1" applyBorder="1" applyAlignment="1">
      <alignment horizontal="left" vertical="top" wrapText="1"/>
    </xf>
    <xf numFmtId="20" fontId="8" fillId="6" borderId="14" xfId="0" applyNumberFormat="1" applyFont="1" applyFill="1" applyBorder="1" applyAlignment="1">
      <alignment horizontal="left" vertical="top" wrapText="1"/>
    </xf>
    <xf numFmtId="20" fontId="8" fillId="6" borderId="7" xfId="0" applyNumberFormat="1" applyFont="1" applyFill="1" applyBorder="1" applyAlignment="1">
      <alignment horizontal="left" vertical="top" wrapText="1"/>
    </xf>
    <xf numFmtId="0" fontId="4" fillId="2" borderId="11" xfId="0" applyFont="1" applyFill="1" applyBorder="1" applyAlignment="1">
      <alignment horizontal="center"/>
    </xf>
    <xf numFmtId="0" fontId="4" fillId="2" borderId="0" xfId="0" applyFont="1" applyFill="1" applyBorder="1" applyAlignment="1">
      <alignment horizontal="center"/>
    </xf>
    <xf numFmtId="0" fontId="4" fillId="2" borderId="13" xfId="0" applyFont="1" applyFill="1" applyBorder="1" applyAlignment="1">
      <alignment horizontal="center"/>
    </xf>
    <xf numFmtId="0" fontId="1" fillId="2" borderId="2" xfId="0" applyFont="1" applyFill="1" applyBorder="1" applyAlignment="1">
      <alignment horizontal="center" vertical="center"/>
    </xf>
    <xf numFmtId="0" fontId="4" fillId="2" borderId="6" xfId="0" applyFont="1" applyFill="1" applyBorder="1" applyAlignment="1">
      <alignment horizontal="center"/>
    </xf>
    <xf numFmtId="0" fontId="4" fillId="2" borderId="14" xfId="0" applyFont="1" applyFill="1" applyBorder="1" applyAlignment="1">
      <alignment horizontal="center"/>
    </xf>
    <xf numFmtId="0" fontId="4" fillId="2" borderId="7" xfId="0" applyFont="1" applyFill="1" applyBorder="1" applyAlignment="1">
      <alignment horizontal="center"/>
    </xf>
    <xf numFmtId="0" fontId="0" fillId="0" borderId="14" xfId="0" applyBorder="1"/>
    <xf numFmtId="0" fontId="1" fillId="2" borderId="4" xfId="0" applyFont="1" applyFill="1" applyBorder="1" applyAlignment="1">
      <alignment horizontal="center" vertical="center"/>
    </xf>
    <xf numFmtId="0" fontId="0" fillId="2" borderId="4" xfId="0" applyFill="1" applyBorder="1" applyAlignment="1">
      <alignment horizontal="center"/>
    </xf>
    <xf numFmtId="0" fontId="0" fillId="2" borderId="14" xfId="0" applyFill="1" applyBorder="1" applyAlignment="1">
      <alignment horizontal="center"/>
    </xf>
    <xf numFmtId="0" fontId="0" fillId="2" borderId="7" xfId="0" applyFill="1" applyBorder="1" applyAlignment="1">
      <alignment horizontal="center"/>
    </xf>
    <xf numFmtId="0" fontId="0" fillId="2" borderId="6" xfId="0" applyFill="1" applyBorder="1" applyAlignment="1">
      <alignment horizontal="center"/>
    </xf>
    <xf numFmtId="0" fontId="1" fillId="2" borderId="14" xfId="0" applyFont="1" applyFill="1" applyBorder="1" applyAlignment="1">
      <alignment horizontal="center"/>
    </xf>
    <xf numFmtId="0" fontId="4" fillId="2" borderId="5" xfId="0" applyFont="1" applyFill="1" applyBorder="1" applyAlignment="1" applyProtection="1">
      <alignment horizontal="center"/>
    </xf>
    <xf numFmtId="0" fontId="4" fillId="2" borderId="12" xfId="0" applyFont="1" applyFill="1" applyBorder="1" applyAlignment="1" applyProtection="1">
      <alignment horizontal="center"/>
    </xf>
    <xf numFmtId="0" fontId="4" fillId="2" borderId="10" xfId="0" applyFont="1" applyFill="1" applyBorder="1" applyAlignment="1" applyProtection="1">
      <alignment horizontal="center"/>
    </xf>
    <xf numFmtId="0" fontId="4" fillId="2" borderId="5" xfId="0" applyFont="1" applyFill="1" applyBorder="1" applyAlignment="1">
      <alignment horizontal="center"/>
    </xf>
    <xf numFmtId="0" fontId="4" fillId="2" borderId="12" xfId="0" applyFont="1" applyFill="1" applyBorder="1" applyAlignment="1">
      <alignment horizontal="center"/>
    </xf>
    <xf numFmtId="0" fontId="4" fillId="2" borderId="10" xfId="0" applyFont="1" applyFill="1" applyBorder="1" applyAlignment="1">
      <alignment horizontal="center"/>
    </xf>
    <xf numFmtId="0" fontId="1" fillId="2" borderId="6" xfId="0" applyFont="1" applyFill="1" applyBorder="1" applyAlignment="1" applyProtection="1">
      <alignment horizontal="center"/>
    </xf>
    <xf numFmtId="0" fontId="1" fillId="2" borderId="14" xfId="0" applyFont="1" applyFill="1" applyBorder="1" applyAlignment="1" applyProtection="1">
      <alignment horizontal="center"/>
    </xf>
    <xf numFmtId="0" fontId="4" fillId="2" borderId="6" xfId="0" applyFont="1" applyFill="1" applyBorder="1" applyAlignment="1" applyProtection="1">
      <alignment horizontal="center"/>
    </xf>
    <xf numFmtId="0" fontId="4" fillId="2" borderId="14" xfId="0" applyFont="1" applyFill="1" applyBorder="1" applyAlignment="1" applyProtection="1">
      <alignment horizontal="center"/>
    </xf>
    <xf numFmtId="0" fontId="4" fillId="2" borderId="7" xfId="0" applyFont="1" applyFill="1" applyBorder="1" applyAlignment="1" applyProtection="1">
      <alignment horizontal="center"/>
    </xf>
    <xf numFmtId="0" fontId="0" fillId="2" borderId="6" xfId="0" applyFill="1" applyBorder="1" applyAlignment="1">
      <alignment horizontal="center" vertical="center"/>
    </xf>
    <xf numFmtId="0" fontId="0" fillId="2" borderId="14" xfId="0" applyFill="1" applyBorder="1" applyAlignment="1">
      <alignment horizontal="center" vertical="center"/>
    </xf>
    <xf numFmtId="0" fontId="0" fillId="2" borderId="7"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6" borderId="14" xfId="0" applyFill="1" applyBorder="1"/>
    <xf numFmtId="0" fontId="0" fillId="6" borderId="7" xfId="0" applyFill="1" applyBorder="1"/>
    <xf numFmtId="0" fontId="8" fillId="6" borderId="6" xfId="0" applyFont="1" applyFill="1" applyBorder="1" applyAlignment="1">
      <alignment horizontal="left" vertical="center" wrapText="1" shrinkToFit="1"/>
    </xf>
    <xf numFmtId="0" fontId="8" fillId="6" borderId="14" xfId="0" applyFont="1" applyFill="1" applyBorder="1" applyAlignment="1">
      <alignment horizontal="left" vertical="center" wrapText="1" shrinkToFit="1"/>
    </xf>
    <xf numFmtId="0" fontId="8" fillId="6" borderId="7" xfId="0" applyFont="1" applyFill="1" applyBorder="1" applyAlignment="1">
      <alignment horizontal="left" vertical="center" wrapText="1" shrinkToFit="1"/>
    </xf>
    <xf numFmtId="0" fontId="1" fillId="2" borderId="6" xfId="0" applyFont="1" applyFill="1" applyBorder="1" applyAlignment="1" applyProtection="1">
      <alignment horizontal="left"/>
    </xf>
    <xf numFmtId="0" fontId="1" fillId="2" borderId="14" xfId="0" applyFont="1" applyFill="1" applyBorder="1" applyAlignment="1" applyProtection="1">
      <alignment horizontal="left"/>
    </xf>
    <xf numFmtId="0" fontId="1" fillId="2" borderId="7" xfId="0" applyFont="1" applyFill="1" applyBorder="1" applyAlignment="1" applyProtection="1">
      <alignment horizontal="left"/>
    </xf>
    <xf numFmtId="0" fontId="8" fillId="6" borderId="6" xfId="0" applyFont="1" applyFill="1" applyBorder="1" applyAlignment="1">
      <alignment horizontal="left" vertical="center"/>
    </xf>
    <xf numFmtId="0" fontId="8" fillId="6" borderId="14" xfId="0" applyFont="1" applyFill="1" applyBorder="1" applyAlignment="1">
      <alignment horizontal="left" vertical="center"/>
    </xf>
    <xf numFmtId="0" fontId="8" fillId="6" borderId="7" xfId="0" applyFont="1" applyFill="1" applyBorder="1" applyAlignment="1">
      <alignment horizontal="left" vertical="center"/>
    </xf>
    <xf numFmtId="0" fontId="1" fillId="2" borderId="6"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7" xfId="0" applyFont="1" applyFill="1" applyBorder="1" applyAlignment="1">
      <alignment horizontal="center" vertical="center"/>
    </xf>
    <xf numFmtId="167" fontId="1" fillId="2" borderId="1" xfId="0" applyNumberFormat="1" applyFont="1" applyFill="1" applyBorder="1" applyAlignment="1">
      <alignment horizontal="center" vertical="center" wrapText="1"/>
    </xf>
    <xf numFmtId="167" fontId="1" fillId="2" borderId="2" xfId="0" applyNumberFormat="1" applyFont="1" applyFill="1" applyBorder="1" applyAlignment="1">
      <alignment horizontal="center" vertical="center" wrapText="1"/>
    </xf>
    <xf numFmtId="167" fontId="1" fillId="2" borderId="3" xfId="0" applyNumberFormat="1" applyFont="1" applyFill="1" applyBorder="1" applyAlignment="1">
      <alignment horizontal="center" vertical="center" wrapText="1"/>
    </xf>
    <xf numFmtId="167" fontId="1" fillId="2" borderId="6" xfId="0" applyNumberFormat="1" applyFont="1" applyFill="1" applyBorder="1" applyAlignment="1">
      <alignment horizontal="center"/>
    </xf>
    <xf numFmtId="167" fontId="1" fillId="2" borderId="14" xfId="0" applyNumberFormat="1" applyFont="1" applyFill="1" applyBorder="1" applyAlignment="1">
      <alignment horizontal="center"/>
    </xf>
    <xf numFmtId="167" fontId="1" fillId="2" borderId="7" xfId="0" applyNumberFormat="1" applyFont="1" applyFill="1" applyBorder="1" applyAlignment="1">
      <alignment horizontal="center"/>
    </xf>
    <xf numFmtId="0" fontId="9" fillId="0" borderId="0" xfId="0" applyFont="1" applyFill="1" applyBorder="1" applyAlignment="1">
      <alignment horizontal="left" vertical="top" wrapText="1"/>
    </xf>
    <xf numFmtId="0" fontId="0" fillId="0" borderId="7" xfId="0" applyBorder="1"/>
    <xf numFmtId="0" fontId="1" fillId="2" borderId="6" xfId="0" applyFont="1" applyFill="1" applyBorder="1" applyAlignment="1">
      <alignment horizontal="left"/>
    </xf>
    <xf numFmtId="0" fontId="1" fillId="2" borderId="14" xfId="0" applyFont="1" applyFill="1" applyBorder="1" applyAlignment="1">
      <alignment horizontal="left"/>
    </xf>
    <xf numFmtId="0" fontId="1" fillId="2" borderId="7" xfId="0" applyFont="1" applyFill="1" applyBorder="1" applyAlignment="1">
      <alignment horizontal="left"/>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6" xfId="0" applyFont="1" applyFill="1" applyBorder="1" applyAlignment="1">
      <alignment horizontal="center" wrapText="1"/>
    </xf>
    <xf numFmtId="0" fontId="1" fillId="2" borderId="14" xfId="0" applyFont="1" applyFill="1" applyBorder="1" applyAlignment="1">
      <alignment horizontal="center" wrapText="1"/>
    </xf>
    <xf numFmtId="0" fontId="1" fillId="2" borderId="7" xfId="0" applyFont="1" applyFill="1" applyBorder="1" applyAlignment="1">
      <alignment horizontal="center" wrapText="1"/>
    </xf>
    <xf numFmtId="0" fontId="0" fillId="6" borderId="6" xfId="0" applyFill="1" applyBorder="1" applyAlignment="1">
      <alignment horizontal="left" vertical="top"/>
    </xf>
    <xf numFmtId="0" fontId="0" fillId="6" borderId="14" xfId="0" applyFill="1" applyBorder="1" applyAlignment="1">
      <alignment horizontal="left" vertical="top"/>
    </xf>
    <xf numFmtId="0" fontId="0" fillId="6" borderId="7" xfId="0" applyFill="1" applyBorder="1" applyAlignment="1">
      <alignment horizontal="left" vertical="top"/>
    </xf>
    <xf numFmtId="166" fontId="1" fillId="2" borderId="6" xfId="0" applyNumberFormat="1" applyFont="1" applyFill="1" applyBorder="1" applyAlignment="1">
      <alignment horizontal="right"/>
    </xf>
    <xf numFmtId="166" fontId="1" fillId="2" borderId="14" xfId="0" applyNumberFormat="1" applyFont="1" applyFill="1" applyBorder="1" applyAlignment="1">
      <alignment horizontal="right"/>
    </xf>
    <xf numFmtId="166" fontId="1" fillId="2" borderId="7" xfId="0" applyNumberFormat="1" applyFont="1" applyFill="1" applyBorder="1" applyAlignment="1">
      <alignment horizontal="right"/>
    </xf>
    <xf numFmtId="0" fontId="0" fillId="6" borderId="12"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6" borderId="0" xfId="0" applyFill="1" applyBorder="1" applyAlignment="1">
      <alignment horizontal="left" vertical="top"/>
    </xf>
    <xf numFmtId="0" fontId="0" fillId="6" borderId="13" xfId="0" applyFill="1" applyBorder="1" applyAlignment="1">
      <alignment horizontal="left" vertical="top"/>
    </xf>
    <xf numFmtId="0" fontId="0" fillId="6" borderId="8" xfId="0" applyFill="1" applyBorder="1" applyAlignment="1">
      <alignment horizontal="left" vertical="top"/>
    </xf>
    <xf numFmtId="0" fontId="0" fillId="6" borderId="15" xfId="0" applyFill="1" applyBorder="1" applyAlignment="1">
      <alignment horizontal="left" vertical="top"/>
    </xf>
    <xf numFmtId="0" fontId="0" fillId="6" borderId="9" xfId="0" applyFill="1" applyBorder="1" applyAlignment="1">
      <alignment horizontal="left" vertical="top"/>
    </xf>
    <xf numFmtId="0" fontId="0" fillId="0" borderId="0" xfId="0" applyFill="1" applyBorder="1" applyAlignment="1">
      <alignment horizontal="left" vertical="top"/>
    </xf>
  </cellXfs>
  <cellStyles count="4">
    <cellStyle name="Lien hypertexte" xfId="3" builtinId="8"/>
    <cellStyle name="Monétaire" xfId="1" builtinId="4"/>
    <cellStyle name="Normal" xfId="0" builtinId="0"/>
    <cellStyle name="Pourcentage" xfId="2" builtinId="5"/>
  </cellStyles>
  <dxfs count="2">
    <dxf>
      <fill>
        <patternFill>
          <bgColor rgb="FFFF0000"/>
        </patternFill>
      </fill>
    </dxf>
    <dxf>
      <fill>
        <patternFill>
          <bgColor rgb="FF00B050"/>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autoTitleDeleted val="1"/>
    <c:plotArea>
      <c:layout/>
      <c:barChart>
        <c:barDir val="col"/>
        <c:grouping val="clustered"/>
        <c:ser>
          <c:idx val="0"/>
          <c:order val="0"/>
          <c:tx>
            <c:strRef>
              <c:f>'Comptes de résultats'!$C$8</c:f>
              <c:strCache>
                <c:ptCount val="1"/>
                <c:pt idx="0">
                  <c:v>Chiffre d'affaires (CA)</c:v>
                </c:pt>
              </c:strCache>
            </c:strRef>
          </c:tx>
          <c:spPr>
            <a:ln w="28575">
              <a:noFill/>
            </a:ln>
          </c:spPr>
          <c:cat>
            <c:strRef>
              <c:f>'Comptes de résultats'!$D$7:$H$7</c:f>
              <c:strCache>
                <c:ptCount val="5"/>
                <c:pt idx="0">
                  <c:v>Année 1</c:v>
                </c:pt>
                <c:pt idx="1">
                  <c:v>Année 2</c:v>
                </c:pt>
                <c:pt idx="2">
                  <c:v>Année 3</c:v>
                </c:pt>
                <c:pt idx="3">
                  <c:v>Année 4</c:v>
                </c:pt>
                <c:pt idx="4">
                  <c:v>Année 5</c:v>
                </c:pt>
              </c:strCache>
            </c:strRef>
          </c:cat>
          <c:val>
            <c:numRef>
              <c:f>'Comptes de résultats'!$D$8:$H$8</c:f>
              <c:numCache>
                <c:formatCode>_-* #,##0\ "€"_-;\-* #,##0\ "€"_-;_-* "-"??\ "€"_-;_-@_-</c:formatCode>
                <c:ptCount val="5"/>
                <c:pt idx="0">
                  <c:v>0</c:v>
                </c:pt>
                <c:pt idx="1">
                  <c:v>0</c:v>
                </c:pt>
                <c:pt idx="2">
                  <c:v>0</c:v>
                </c:pt>
                <c:pt idx="3">
                  <c:v>0</c:v>
                </c:pt>
                <c:pt idx="4">
                  <c:v>0</c:v>
                </c:pt>
              </c:numCache>
            </c:numRef>
          </c:val>
        </c:ser>
        <c:ser>
          <c:idx val="1"/>
          <c:order val="1"/>
          <c:tx>
            <c:strRef>
              <c:f>'Comptes de résultats'!$C$34</c:f>
              <c:strCache>
                <c:ptCount val="1"/>
                <c:pt idx="0">
                  <c:v>Résultat Net (RN)</c:v>
                </c:pt>
              </c:strCache>
            </c:strRef>
          </c:tx>
          <c:spPr>
            <a:ln w="28575">
              <a:noFill/>
            </a:ln>
          </c:spPr>
          <c:cat>
            <c:strRef>
              <c:f>'Comptes de résultats'!$D$7:$H$7</c:f>
              <c:strCache>
                <c:ptCount val="5"/>
                <c:pt idx="0">
                  <c:v>Année 1</c:v>
                </c:pt>
                <c:pt idx="1">
                  <c:v>Année 2</c:v>
                </c:pt>
                <c:pt idx="2">
                  <c:v>Année 3</c:v>
                </c:pt>
                <c:pt idx="3">
                  <c:v>Année 4</c:v>
                </c:pt>
                <c:pt idx="4">
                  <c:v>Année 5</c:v>
                </c:pt>
              </c:strCache>
            </c:strRef>
          </c:cat>
          <c:val>
            <c:numRef>
              <c:f>'Comptes de résultats'!$D$34:$H$34</c:f>
              <c:numCache>
                <c:formatCode>_-* #,##0\ "€"_-;\-* #,##0\ "€"_-;_-* "-"??\ "€"_-;_-@_-</c:formatCode>
                <c:ptCount val="5"/>
                <c:pt idx="0">
                  <c:v>-27240.89</c:v>
                </c:pt>
                <c:pt idx="1">
                  <c:v>-27240.89</c:v>
                </c:pt>
                <c:pt idx="2">
                  <c:v>-27240.89</c:v>
                </c:pt>
                <c:pt idx="3">
                  <c:v>-27240.89</c:v>
                </c:pt>
                <c:pt idx="4">
                  <c:v>-27240.89</c:v>
                </c:pt>
              </c:numCache>
            </c:numRef>
          </c:val>
        </c:ser>
        <c:axId val="92988160"/>
        <c:axId val="92989696"/>
      </c:barChart>
      <c:catAx>
        <c:axId val="92988160"/>
        <c:scaling>
          <c:orientation val="minMax"/>
        </c:scaling>
        <c:axPos val="b"/>
        <c:majorTickMark val="none"/>
        <c:tickLblPos val="nextTo"/>
        <c:crossAx val="92989696"/>
        <c:crosses val="autoZero"/>
        <c:auto val="1"/>
        <c:lblAlgn val="ctr"/>
        <c:lblOffset val="100"/>
      </c:catAx>
      <c:valAx>
        <c:axId val="92989696"/>
        <c:scaling>
          <c:orientation val="minMax"/>
        </c:scaling>
        <c:axPos val="l"/>
        <c:majorGridlines/>
        <c:numFmt formatCode="_-* #,##0\ &quot;€&quot;_-;\-* #,##0\ &quot;€&quot;_-;_-* &quot;-&quot;??\ &quot;€&quot;_-;_-@_-" sourceLinked="1"/>
        <c:majorTickMark val="none"/>
        <c:tickLblPos val="nextTo"/>
        <c:crossAx val="92988160"/>
        <c:crosses val="autoZero"/>
        <c:crossBetween val="between"/>
      </c:valAx>
      <c:dTable>
        <c:showHorzBorder val="1"/>
        <c:showVertBorder val="1"/>
        <c:showOutline val="1"/>
        <c:showKeys val="1"/>
      </c:dTable>
    </c:plotArea>
    <c:plotVisOnly val="1"/>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Trésorerie!$D$8:$BK$8</c:f>
              <c:numCache>
                <c:formatCode>[$-40C]mmm\ yyyy;@</c:formatCode>
                <c:ptCount val="60"/>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numCache>
            </c:numRef>
          </c:xVal>
          <c:yVal>
            <c:numRef>
              <c:f>Trésorerie!$D$67:$BK$67</c:f>
              <c:numCache>
                <c:formatCode>#,##0\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ser>
        <c:ser>
          <c:idx val="1"/>
          <c:order val="1"/>
          <c:tx>
            <c:v>BFR</c:v>
          </c:tx>
          <c:marker>
            <c:symbol val="diamond"/>
            <c:size val="6"/>
          </c:marker>
          <c:xVal>
            <c:numRef>
              <c:f>BFR!$D$8:$BK$8</c:f>
              <c:numCache>
                <c:formatCode>[$-40C]mmm\ yyyy;@</c:formatCode>
                <c:ptCount val="60"/>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numCache>
            </c:numRef>
          </c:xVal>
          <c:yVal>
            <c:numRef>
              <c:f>BFR!$D$22:$BK$22</c:f>
              <c:numCache>
                <c:formatCode>#,##0\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ser>
        <c:axId val="91127168"/>
        <c:axId val="91141248"/>
      </c:scatterChart>
      <c:valAx>
        <c:axId val="91127168"/>
        <c:scaling>
          <c:orientation val="minMax"/>
        </c:scaling>
        <c:axPos val="b"/>
        <c:numFmt formatCode="[$-40C]mmm\ yyyy;@" sourceLinked="1"/>
        <c:tickLblPos val="nextTo"/>
        <c:crossAx val="91141248"/>
        <c:crosses val="autoZero"/>
        <c:crossBetween val="midCat"/>
      </c:valAx>
      <c:valAx>
        <c:axId val="91141248"/>
        <c:scaling>
          <c:orientation val="minMax"/>
        </c:scaling>
        <c:axPos val="l"/>
        <c:majorGridlines/>
        <c:numFmt formatCode="#,##0\ &quot;€&quot;;\-#,##0\ &quot;€&quot;;;@" sourceLinked="1"/>
        <c:tickLblPos val="nextTo"/>
        <c:crossAx val="91127168"/>
        <c:crosses val="autoZero"/>
        <c:crossBetween val="midCat"/>
      </c:valAx>
    </c:plotArea>
    <c:legend>
      <c:legendPos val="t"/>
      <c:layout/>
    </c:legend>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jpeg"/><Relationship Id="rId3" Type="http://schemas.openxmlformats.org/officeDocument/2006/relationships/hyperlink" Target="http://www.fisy.fr/" TargetMode="External"/><Relationship Id="rId7" Type="http://schemas.openxmlformats.org/officeDocument/2006/relationships/image" Target="../media/image5.png"/><Relationship Id="rId12" Type="http://schemas.openxmlformats.org/officeDocument/2006/relationships/image" Target="../media/image10.jpeg"/><Relationship Id="rId2" Type="http://schemas.openxmlformats.org/officeDocument/2006/relationships/image" Target="../media/image1.jpeg"/><Relationship Id="rId16" Type="http://schemas.openxmlformats.org/officeDocument/2006/relationships/image" Target="../media/image14.jpeg"/><Relationship Id="rId1" Type="http://schemas.openxmlformats.org/officeDocument/2006/relationships/hyperlink" Target="http://www.crealys.com/" TargetMode="External"/><Relationship Id="rId6" Type="http://schemas.openxmlformats.org/officeDocument/2006/relationships/image" Target="../media/image4.png"/><Relationship Id="rId11" Type="http://schemas.openxmlformats.org/officeDocument/2006/relationships/image" Target="../media/image9.jpeg"/><Relationship Id="rId5" Type="http://schemas.openxmlformats.org/officeDocument/2006/relationships/image" Target="../media/image3.png"/><Relationship Id="rId15" Type="http://schemas.openxmlformats.org/officeDocument/2006/relationships/image" Target="../media/image13.jpeg"/><Relationship Id="rId10" Type="http://schemas.openxmlformats.org/officeDocument/2006/relationships/image" Target="../media/image8.jpeg"/><Relationship Id="rId4" Type="http://schemas.openxmlformats.org/officeDocument/2006/relationships/image" Target="../media/image2.jpeg"/><Relationship Id="rId9" Type="http://schemas.openxmlformats.org/officeDocument/2006/relationships/image" Target="../media/image7.jpeg"/><Relationship Id="rId14"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22413</xdr:rowOff>
    </xdr:from>
    <xdr:to>
      <xdr:col>9</xdr:col>
      <xdr:colOff>215054</xdr:colOff>
      <xdr:row>1</xdr:row>
      <xdr:rowOff>470648</xdr:rowOff>
    </xdr:to>
    <xdr:pic>
      <xdr:nvPicPr>
        <xdr:cNvPr id="4" name="Image 3" descr="LOGO CREALYS-Signature.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764706" y="212913"/>
          <a:ext cx="2949289" cy="448235"/>
        </a:xfrm>
        <a:prstGeom prst="rect">
          <a:avLst/>
        </a:prstGeom>
      </xdr:spPr>
    </xdr:pic>
    <xdr:clientData/>
  </xdr:twoCellAnchor>
  <xdr:twoCellAnchor editAs="oneCell">
    <xdr:from>
      <xdr:col>0</xdr:col>
      <xdr:colOff>123264</xdr:colOff>
      <xdr:row>0</xdr:row>
      <xdr:rowOff>165844</xdr:rowOff>
    </xdr:from>
    <xdr:to>
      <xdr:col>2</xdr:col>
      <xdr:colOff>1501597</xdr:colOff>
      <xdr:row>1</xdr:row>
      <xdr:rowOff>526676</xdr:rowOff>
    </xdr:to>
    <xdr:pic>
      <xdr:nvPicPr>
        <xdr:cNvPr id="7" name="Image 6" descr="LOGO-FISY.jpg">
          <a:hlinkClick xmlns:r="http://schemas.openxmlformats.org/officeDocument/2006/relationships" r:id="rId3"/>
        </xdr:cNvPr>
        <xdr:cNvPicPr>
          <a:picLocks noChangeAspect="1"/>
        </xdr:cNvPicPr>
      </xdr:nvPicPr>
      <xdr:blipFill>
        <a:blip xmlns:r="http://schemas.openxmlformats.org/officeDocument/2006/relationships" r:embed="rId4" cstate="print"/>
        <a:stretch>
          <a:fillRect/>
        </a:stretch>
      </xdr:blipFill>
      <xdr:spPr>
        <a:xfrm>
          <a:off x="123264" y="165844"/>
          <a:ext cx="1837774" cy="551332"/>
        </a:xfrm>
        <a:prstGeom prst="rect">
          <a:avLst/>
        </a:prstGeom>
      </xdr:spPr>
    </xdr:pic>
    <xdr:clientData/>
  </xdr:twoCellAnchor>
  <xdr:twoCellAnchor>
    <xdr:from>
      <xdr:col>8</xdr:col>
      <xdr:colOff>179293</xdr:colOff>
      <xdr:row>20</xdr:row>
      <xdr:rowOff>78441</xdr:rowOff>
    </xdr:from>
    <xdr:to>
      <xdr:col>9</xdr:col>
      <xdr:colOff>212911</xdr:colOff>
      <xdr:row>22</xdr:row>
      <xdr:rowOff>44823</xdr:rowOff>
    </xdr:to>
    <xdr:grpSp>
      <xdr:nvGrpSpPr>
        <xdr:cNvPr id="10" name="Groupe 9"/>
        <xdr:cNvGrpSpPr/>
      </xdr:nvGrpSpPr>
      <xdr:grpSpPr>
        <a:xfrm>
          <a:off x="9222440" y="4448735"/>
          <a:ext cx="2767853" cy="347382"/>
          <a:chOff x="6600265" y="78442"/>
          <a:chExt cx="5076264" cy="688041"/>
        </a:xfrm>
      </xdr:grpSpPr>
      <xdr:pic>
        <xdr:nvPicPr>
          <xdr:cNvPr id="12" name="Picture 5" descr="Fichier:Cc-sa.svg"/>
          <xdr:cNvPicPr>
            <a:picLocks noChangeAspect="1" noChangeArrowheads="1"/>
          </xdr:cNvPicPr>
        </xdr:nvPicPr>
        <xdr:blipFill>
          <a:blip xmlns:r="http://schemas.openxmlformats.org/officeDocument/2006/relationships" r:embed="rId5" cstate="print"/>
          <a:srcRect/>
          <a:stretch>
            <a:fillRect/>
          </a:stretch>
        </xdr:blipFill>
        <xdr:spPr bwMode="auto">
          <a:xfrm>
            <a:off x="11082618" y="161453"/>
            <a:ext cx="593911" cy="597186"/>
          </a:xfrm>
          <a:prstGeom prst="rect">
            <a:avLst/>
          </a:prstGeom>
          <a:noFill/>
        </xdr:spPr>
      </xdr:pic>
      <xdr:pic>
        <xdr:nvPicPr>
          <xdr:cNvPr id="13" name="Picture 6" descr="Fichier:Cc-by new.svg"/>
          <xdr:cNvPicPr>
            <a:picLocks noChangeAspect="1" noChangeArrowheads="1"/>
          </xdr:cNvPicPr>
        </xdr:nvPicPr>
        <xdr:blipFill>
          <a:blip xmlns:r="http://schemas.openxmlformats.org/officeDocument/2006/relationships" r:embed="rId6" cstate="print"/>
          <a:srcRect/>
          <a:stretch>
            <a:fillRect/>
          </a:stretch>
        </xdr:blipFill>
        <xdr:spPr bwMode="auto">
          <a:xfrm>
            <a:off x="9681882" y="156883"/>
            <a:ext cx="609600" cy="609600"/>
          </a:xfrm>
          <a:prstGeom prst="rect">
            <a:avLst/>
          </a:prstGeom>
          <a:noFill/>
        </xdr:spPr>
      </xdr:pic>
      <xdr:pic>
        <xdr:nvPicPr>
          <xdr:cNvPr id="14" name="Picture 7" descr="Fichier:CC-logo.svg"/>
          <xdr:cNvPicPr>
            <a:picLocks noChangeAspect="1" noChangeArrowheads="1"/>
          </xdr:cNvPicPr>
        </xdr:nvPicPr>
        <xdr:blipFill>
          <a:blip xmlns:r="http://schemas.openxmlformats.org/officeDocument/2006/relationships" r:embed="rId7" cstate="print"/>
          <a:srcRect/>
          <a:stretch>
            <a:fillRect/>
          </a:stretch>
        </xdr:blipFill>
        <xdr:spPr bwMode="auto">
          <a:xfrm>
            <a:off x="6600265" y="78442"/>
            <a:ext cx="2868705" cy="687503"/>
          </a:xfrm>
          <a:prstGeom prst="rect">
            <a:avLst/>
          </a:prstGeom>
          <a:noFill/>
        </xdr:spPr>
      </xdr:pic>
      <xdr:pic>
        <xdr:nvPicPr>
          <xdr:cNvPr id="15" name="Picture 1" descr="Fichier:Cc-nc.svg"/>
          <xdr:cNvPicPr>
            <a:picLocks noChangeAspect="1" noChangeArrowheads="1"/>
          </xdr:cNvPicPr>
        </xdr:nvPicPr>
        <xdr:blipFill>
          <a:blip xmlns:r="http://schemas.openxmlformats.org/officeDocument/2006/relationships" r:embed="rId8" cstate="print"/>
          <a:srcRect/>
          <a:stretch>
            <a:fillRect/>
          </a:stretch>
        </xdr:blipFill>
        <xdr:spPr bwMode="auto">
          <a:xfrm>
            <a:off x="10387852" y="156883"/>
            <a:ext cx="609600" cy="609600"/>
          </a:xfrm>
          <a:prstGeom prst="rect">
            <a:avLst/>
          </a:prstGeom>
          <a:noFill/>
        </xdr:spPr>
      </xdr:pic>
    </xdr:grpSp>
    <xdr:clientData/>
  </xdr:twoCellAnchor>
  <xdr:twoCellAnchor editAs="oneCell">
    <xdr:from>
      <xdr:col>5</xdr:col>
      <xdr:colOff>310027</xdr:colOff>
      <xdr:row>16</xdr:row>
      <xdr:rowOff>56030</xdr:rowOff>
    </xdr:from>
    <xdr:to>
      <xdr:col>5</xdr:col>
      <xdr:colOff>952499</xdr:colOff>
      <xdr:row>19</xdr:row>
      <xdr:rowOff>127002</xdr:rowOff>
    </xdr:to>
    <xdr:pic>
      <xdr:nvPicPr>
        <xdr:cNvPr id="11" name="Image 10" descr="Logo-APCE.jpeg"/>
        <xdr:cNvPicPr>
          <a:picLocks noChangeAspect="1"/>
        </xdr:cNvPicPr>
      </xdr:nvPicPr>
      <xdr:blipFill>
        <a:blip xmlns:r="http://schemas.openxmlformats.org/officeDocument/2006/relationships" r:embed="rId9" cstate="print"/>
        <a:stretch>
          <a:fillRect/>
        </a:stretch>
      </xdr:blipFill>
      <xdr:spPr>
        <a:xfrm>
          <a:off x="4052792" y="3653118"/>
          <a:ext cx="642472" cy="642472"/>
        </a:xfrm>
        <a:prstGeom prst="rect">
          <a:avLst/>
        </a:prstGeom>
      </xdr:spPr>
    </xdr:pic>
    <xdr:clientData/>
  </xdr:twoCellAnchor>
  <xdr:twoCellAnchor editAs="oneCell">
    <xdr:from>
      <xdr:col>5</xdr:col>
      <xdr:colOff>1075765</xdr:colOff>
      <xdr:row>16</xdr:row>
      <xdr:rowOff>56031</xdr:rowOff>
    </xdr:from>
    <xdr:to>
      <xdr:col>6</xdr:col>
      <xdr:colOff>414619</xdr:colOff>
      <xdr:row>19</xdr:row>
      <xdr:rowOff>123267</xdr:rowOff>
    </xdr:to>
    <xdr:pic>
      <xdr:nvPicPr>
        <xdr:cNvPr id="16" name="Image 15" descr="Logo-Retis.jpg"/>
        <xdr:cNvPicPr>
          <a:picLocks noChangeAspect="1"/>
        </xdr:cNvPicPr>
      </xdr:nvPicPr>
      <xdr:blipFill>
        <a:blip xmlns:r="http://schemas.openxmlformats.org/officeDocument/2006/relationships" r:embed="rId10" cstate="print"/>
        <a:stretch>
          <a:fillRect/>
        </a:stretch>
      </xdr:blipFill>
      <xdr:spPr>
        <a:xfrm>
          <a:off x="4818530" y="3653119"/>
          <a:ext cx="638736" cy="638736"/>
        </a:xfrm>
        <a:prstGeom prst="rect">
          <a:avLst/>
        </a:prstGeom>
      </xdr:spPr>
    </xdr:pic>
    <xdr:clientData/>
  </xdr:twoCellAnchor>
  <xdr:twoCellAnchor editAs="oneCell">
    <xdr:from>
      <xdr:col>6</xdr:col>
      <xdr:colOff>531721</xdr:colOff>
      <xdr:row>16</xdr:row>
      <xdr:rowOff>56027</xdr:rowOff>
    </xdr:from>
    <xdr:to>
      <xdr:col>7</xdr:col>
      <xdr:colOff>359155</xdr:colOff>
      <xdr:row>19</xdr:row>
      <xdr:rowOff>123264</xdr:rowOff>
    </xdr:to>
    <xdr:pic>
      <xdr:nvPicPr>
        <xdr:cNvPr id="18" name="Image 17" descr="Logo-Widoobiz.jpg"/>
        <xdr:cNvPicPr>
          <a:picLocks noChangeAspect="1"/>
        </xdr:cNvPicPr>
      </xdr:nvPicPr>
      <xdr:blipFill>
        <a:blip xmlns:r="http://schemas.openxmlformats.org/officeDocument/2006/relationships" r:embed="rId11" cstate="print"/>
        <a:stretch>
          <a:fillRect/>
        </a:stretch>
      </xdr:blipFill>
      <xdr:spPr>
        <a:xfrm>
          <a:off x="5574368" y="3653115"/>
          <a:ext cx="1127316" cy="638737"/>
        </a:xfrm>
        <a:prstGeom prst="rect">
          <a:avLst/>
        </a:prstGeom>
      </xdr:spPr>
    </xdr:pic>
    <xdr:clientData/>
  </xdr:twoCellAnchor>
  <xdr:twoCellAnchor editAs="oneCell">
    <xdr:from>
      <xdr:col>7</xdr:col>
      <xdr:colOff>472314</xdr:colOff>
      <xdr:row>16</xdr:row>
      <xdr:rowOff>56029</xdr:rowOff>
    </xdr:from>
    <xdr:to>
      <xdr:col>7</xdr:col>
      <xdr:colOff>1436019</xdr:colOff>
      <xdr:row>19</xdr:row>
      <xdr:rowOff>126999</xdr:rowOff>
    </xdr:to>
    <xdr:pic>
      <xdr:nvPicPr>
        <xdr:cNvPr id="19" name="Image 18" descr="Logo-GB.jpg"/>
        <xdr:cNvPicPr>
          <a:picLocks noChangeAspect="1"/>
        </xdr:cNvPicPr>
      </xdr:nvPicPr>
      <xdr:blipFill>
        <a:blip xmlns:r="http://schemas.openxmlformats.org/officeDocument/2006/relationships" r:embed="rId12" cstate="print"/>
        <a:stretch>
          <a:fillRect/>
        </a:stretch>
      </xdr:blipFill>
      <xdr:spPr>
        <a:xfrm>
          <a:off x="6814843" y="3653117"/>
          <a:ext cx="963705" cy="642470"/>
        </a:xfrm>
        <a:prstGeom prst="rect">
          <a:avLst/>
        </a:prstGeom>
      </xdr:spPr>
    </xdr:pic>
    <xdr:clientData/>
  </xdr:twoCellAnchor>
  <xdr:twoCellAnchor editAs="oneCell">
    <xdr:from>
      <xdr:col>4</xdr:col>
      <xdr:colOff>97113</xdr:colOff>
      <xdr:row>16</xdr:row>
      <xdr:rowOff>56028</xdr:rowOff>
    </xdr:from>
    <xdr:to>
      <xdr:col>5</xdr:col>
      <xdr:colOff>175556</xdr:colOff>
      <xdr:row>19</xdr:row>
      <xdr:rowOff>123265</xdr:rowOff>
    </xdr:to>
    <xdr:pic>
      <xdr:nvPicPr>
        <xdr:cNvPr id="22" name="Image 21" descr="Logo-RE.jpg"/>
        <xdr:cNvPicPr>
          <a:picLocks noChangeAspect="1"/>
        </xdr:cNvPicPr>
      </xdr:nvPicPr>
      <xdr:blipFill>
        <a:blip xmlns:r="http://schemas.openxmlformats.org/officeDocument/2006/relationships" r:embed="rId13" cstate="print"/>
        <a:stretch>
          <a:fillRect/>
        </a:stretch>
      </xdr:blipFill>
      <xdr:spPr>
        <a:xfrm>
          <a:off x="2853760" y="3653116"/>
          <a:ext cx="1064561" cy="638737"/>
        </a:xfrm>
        <a:prstGeom prst="rect">
          <a:avLst/>
        </a:prstGeom>
      </xdr:spPr>
    </xdr:pic>
    <xdr:clientData/>
  </xdr:twoCellAnchor>
  <xdr:twoCellAnchor editAs="oneCell">
    <xdr:from>
      <xdr:col>7</xdr:col>
      <xdr:colOff>1548088</xdr:colOff>
      <xdr:row>16</xdr:row>
      <xdr:rowOff>56030</xdr:rowOff>
    </xdr:from>
    <xdr:to>
      <xdr:col>7</xdr:col>
      <xdr:colOff>2612646</xdr:colOff>
      <xdr:row>19</xdr:row>
      <xdr:rowOff>123265</xdr:rowOff>
    </xdr:to>
    <xdr:pic>
      <xdr:nvPicPr>
        <xdr:cNvPr id="23" name="Image 22" descr="Logo-Gate1.jpg"/>
        <xdr:cNvPicPr>
          <a:picLocks noChangeAspect="1"/>
        </xdr:cNvPicPr>
      </xdr:nvPicPr>
      <xdr:blipFill>
        <a:blip xmlns:r="http://schemas.openxmlformats.org/officeDocument/2006/relationships" r:embed="rId14" cstate="print"/>
        <a:stretch>
          <a:fillRect/>
        </a:stretch>
      </xdr:blipFill>
      <xdr:spPr>
        <a:xfrm>
          <a:off x="7890617" y="3653118"/>
          <a:ext cx="1064558" cy="638735"/>
        </a:xfrm>
        <a:prstGeom prst="rect">
          <a:avLst/>
        </a:prstGeom>
      </xdr:spPr>
    </xdr:pic>
    <xdr:clientData/>
  </xdr:twoCellAnchor>
  <xdr:twoCellAnchor editAs="oneCell">
    <xdr:from>
      <xdr:col>8</xdr:col>
      <xdr:colOff>37348</xdr:colOff>
      <xdr:row>16</xdr:row>
      <xdr:rowOff>56028</xdr:rowOff>
    </xdr:from>
    <xdr:to>
      <xdr:col>8</xdr:col>
      <xdr:colOff>819706</xdr:colOff>
      <xdr:row>19</xdr:row>
      <xdr:rowOff>118035</xdr:rowOff>
    </xdr:to>
    <xdr:pic>
      <xdr:nvPicPr>
        <xdr:cNvPr id="24" name="Image 23" descr="Logo-Cordee.jpg"/>
        <xdr:cNvPicPr>
          <a:picLocks noChangeAspect="1"/>
        </xdr:cNvPicPr>
      </xdr:nvPicPr>
      <xdr:blipFill>
        <a:blip xmlns:r="http://schemas.openxmlformats.org/officeDocument/2006/relationships" r:embed="rId15" cstate="print"/>
        <a:stretch>
          <a:fillRect/>
        </a:stretch>
      </xdr:blipFill>
      <xdr:spPr>
        <a:xfrm>
          <a:off x="9080495" y="3653116"/>
          <a:ext cx="782358" cy="633507"/>
        </a:xfrm>
        <a:prstGeom prst="rect">
          <a:avLst/>
        </a:prstGeom>
      </xdr:spPr>
    </xdr:pic>
    <xdr:clientData/>
  </xdr:twoCellAnchor>
  <xdr:twoCellAnchor editAs="oneCell">
    <xdr:from>
      <xdr:col>8</xdr:col>
      <xdr:colOff>952510</xdr:colOff>
      <xdr:row>16</xdr:row>
      <xdr:rowOff>56029</xdr:rowOff>
    </xdr:from>
    <xdr:to>
      <xdr:col>8</xdr:col>
      <xdr:colOff>2250711</xdr:colOff>
      <xdr:row>19</xdr:row>
      <xdr:rowOff>128867</xdr:rowOff>
    </xdr:to>
    <xdr:pic>
      <xdr:nvPicPr>
        <xdr:cNvPr id="25" name="Image 24" descr="Logo-BAF.jpg"/>
        <xdr:cNvPicPr>
          <a:picLocks noChangeAspect="1"/>
        </xdr:cNvPicPr>
      </xdr:nvPicPr>
      <xdr:blipFill>
        <a:blip xmlns:r="http://schemas.openxmlformats.org/officeDocument/2006/relationships" r:embed="rId16" cstate="print"/>
        <a:stretch>
          <a:fillRect/>
        </a:stretch>
      </xdr:blipFill>
      <xdr:spPr>
        <a:xfrm>
          <a:off x="9995657" y="3653117"/>
          <a:ext cx="1298201" cy="6443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209549</xdr:colOff>
      <xdr:row>7</xdr:row>
      <xdr:rowOff>180975</xdr:rowOff>
    </xdr:from>
    <xdr:to>
      <xdr:col>9</xdr:col>
      <xdr:colOff>0</xdr:colOff>
      <xdr:row>19</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9526</xdr:colOff>
      <xdr:row>7</xdr:row>
      <xdr:rowOff>180975</xdr:rowOff>
    </xdr:from>
    <xdr:to>
      <xdr:col>22</xdr:col>
      <xdr:colOff>1</xdr:colOff>
      <xdr:row>24</xdr:row>
      <xdr:rowOff>11205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linkedin.com/pub/remi-berthier/b/36/391" TargetMode="External"/><Relationship Id="rId7" Type="http://schemas.openxmlformats.org/officeDocument/2006/relationships/printerSettings" Target="../printerSettings/printerSettings1.bin"/><Relationship Id="rId2" Type="http://schemas.openxmlformats.org/officeDocument/2006/relationships/hyperlink" Target="https://twitter.com/RemiBERTHIER" TargetMode="External"/><Relationship Id="rId1" Type="http://schemas.openxmlformats.org/officeDocument/2006/relationships/hyperlink" Target="https://www.linkedin.com/pub/remi-berthier/b/36/391" TargetMode="External"/><Relationship Id="rId6" Type="http://schemas.openxmlformats.org/officeDocument/2006/relationships/hyperlink" Target="https://twitter.com/RemiBERTHIER" TargetMode="External"/><Relationship Id="rId5" Type="http://schemas.openxmlformats.org/officeDocument/2006/relationships/hyperlink" Target="https://www.linkedin.com/pub/remi-berthier/b/36/391" TargetMode="External"/><Relationship Id="rId4" Type="http://schemas.openxmlformats.org/officeDocument/2006/relationships/hyperlink" Target="https://twitter.com/RemiBERTHI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Feuil5">
    <tabColor theme="0" tint="-0.14999847407452621"/>
  </sheetPr>
  <dimension ref="A1:K78"/>
  <sheetViews>
    <sheetView showGridLines="0" showRowColHeaders="0" tabSelected="1" zoomScale="85" zoomScaleNormal="85" workbookViewId="0">
      <selection activeCell="C4" sqref="C4:I4"/>
    </sheetView>
  </sheetViews>
  <sheetFormatPr baseColWidth="10" defaultRowHeight="15"/>
  <cols>
    <col min="1" max="1" width="3.42578125" style="53" customWidth="1"/>
    <col min="2" max="2" width="3.5703125" customWidth="1"/>
    <col min="3" max="3" width="26.5703125" bestFit="1" customWidth="1"/>
    <col min="4" max="4" width="7.85546875" style="53" bestFit="1" customWidth="1"/>
    <col min="5" max="5" width="14.7109375" customWidth="1"/>
    <col min="6" max="6" width="19.5703125" customWidth="1"/>
    <col min="7" max="7" width="19.5703125" style="53" customWidth="1"/>
    <col min="8" max="8" width="40.42578125" style="53" customWidth="1"/>
    <col min="9" max="9" width="41" style="53" customWidth="1"/>
    <col min="10" max="10" width="3.5703125" customWidth="1"/>
  </cols>
  <sheetData>
    <row r="1" spans="1:11" s="53" customFormat="1"/>
    <row r="2" spans="1:11" s="53" customFormat="1" ht="53.25" customHeight="1" thickBot="1">
      <c r="F2"/>
      <c r="H2"/>
    </row>
    <row r="3" spans="1:11">
      <c r="B3" s="84"/>
      <c r="C3" s="85"/>
      <c r="D3" s="85"/>
      <c r="E3" s="85"/>
      <c r="F3" s="85"/>
      <c r="G3" s="85"/>
      <c r="H3" s="85"/>
      <c r="I3" s="85"/>
      <c r="J3" s="86"/>
    </row>
    <row r="4" spans="1:11" ht="18.75">
      <c r="B4" s="87"/>
      <c r="C4" s="285" t="s">
        <v>234</v>
      </c>
      <c r="D4" s="286"/>
      <c r="E4" s="286"/>
      <c r="F4" s="286"/>
      <c r="G4" s="286"/>
      <c r="H4" s="286"/>
      <c r="I4" s="287"/>
      <c r="J4" s="93"/>
    </row>
    <row r="5" spans="1:11">
      <c r="B5" s="87"/>
      <c r="C5" s="91"/>
      <c r="D5" s="91"/>
      <c r="E5" s="91"/>
      <c r="F5" s="91"/>
      <c r="G5" s="91"/>
      <c r="H5" s="91"/>
      <c r="I5" s="91"/>
      <c r="J5" s="93"/>
    </row>
    <row r="6" spans="1:11" ht="15" customHeight="1">
      <c r="B6" s="87"/>
      <c r="C6" s="294" t="s">
        <v>275</v>
      </c>
      <c r="D6" s="295"/>
      <c r="E6" s="296"/>
      <c r="F6" s="296"/>
      <c r="G6" s="296"/>
      <c r="H6" s="296"/>
      <c r="I6" s="297"/>
      <c r="J6" s="93"/>
    </row>
    <row r="7" spans="1:11">
      <c r="B7" s="87"/>
      <c r="C7" s="298"/>
      <c r="D7" s="299"/>
      <c r="E7" s="299"/>
      <c r="F7" s="299"/>
      <c r="G7" s="299"/>
      <c r="H7" s="299"/>
      <c r="I7" s="300"/>
      <c r="J7" s="93"/>
    </row>
    <row r="8" spans="1:11">
      <c r="B8" s="87"/>
      <c r="C8" s="91"/>
      <c r="D8" s="91"/>
      <c r="E8" s="91"/>
      <c r="F8" s="91"/>
      <c r="G8" s="91"/>
      <c r="H8" s="91"/>
      <c r="I8" s="91"/>
      <c r="J8" s="93"/>
    </row>
    <row r="9" spans="1:11">
      <c r="B9" s="87"/>
      <c r="C9" s="73" t="s">
        <v>93</v>
      </c>
      <c r="D9" s="73" t="s">
        <v>161</v>
      </c>
      <c r="E9" s="73" t="s">
        <v>94</v>
      </c>
      <c r="F9" s="73" t="s">
        <v>95</v>
      </c>
      <c r="G9" s="282" t="s">
        <v>277</v>
      </c>
      <c r="H9" s="288" t="s">
        <v>96</v>
      </c>
      <c r="I9" s="289"/>
      <c r="J9" s="93"/>
    </row>
    <row r="10" spans="1:11" s="53" customFormat="1" ht="15" customHeight="1">
      <c r="B10" s="87"/>
      <c r="C10" s="255">
        <v>41799</v>
      </c>
      <c r="D10" s="256" t="s">
        <v>195</v>
      </c>
      <c r="E10" s="257" t="s">
        <v>97</v>
      </c>
      <c r="F10" s="283" t="s">
        <v>276</v>
      </c>
      <c r="G10" s="284" t="s">
        <v>278</v>
      </c>
      <c r="H10" s="290" t="s">
        <v>233</v>
      </c>
      <c r="I10" s="291"/>
      <c r="J10" s="93"/>
    </row>
    <row r="11" spans="1:11" s="53" customFormat="1">
      <c r="B11" s="87"/>
      <c r="C11" s="91"/>
      <c r="D11" s="91"/>
      <c r="E11" s="91"/>
      <c r="F11" s="91"/>
      <c r="G11" s="91"/>
      <c r="H11" s="91"/>
      <c r="I11" s="91"/>
      <c r="J11" s="93"/>
    </row>
    <row r="12" spans="1:11" s="53" customFormat="1">
      <c r="B12" s="87"/>
      <c r="C12" s="73" t="s">
        <v>190</v>
      </c>
      <c r="D12" s="73" t="s">
        <v>161</v>
      </c>
      <c r="E12" s="73" t="s">
        <v>94</v>
      </c>
      <c r="F12" s="73" t="s">
        <v>95</v>
      </c>
      <c r="G12" s="282" t="s">
        <v>277</v>
      </c>
      <c r="H12" s="288" t="s">
        <v>96</v>
      </c>
      <c r="I12" s="289"/>
      <c r="J12" s="93"/>
    </row>
    <row r="13" spans="1:11" s="53" customFormat="1" ht="15" customHeight="1">
      <c r="B13" s="87"/>
      <c r="C13" s="255">
        <v>41327</v>
      </c>
      <c r="D13" s="256" t="s">
        <v>191</v>
      </c>
      <c r="E13" s="257" t="s">
        <v>97</v>
      </c>
      <c r="F13" s="283" t="s">
        <v>276</v>
      </c>
      <c r="G13" s="284" t="s">
        <v>278</v>
      </c>
      <c r="H13" s="290" t="s">
        <v>192</v>
      </c>
      <c r="I13" s="291"/>
      <c r="J13" s="93"/>
    </row>
    <row r="14" spans="1:11" s="53" customFormat="1" ht="15" customHeight="1">
      <c r="B14" s="87"/>
      <c r="C14" s="255">
        <v>41799</v>
      </c>
      <c r="D14" s="256" t="s">
        <v>195</v>
      </c>
      <c r="E14" s="257" t="s">
        <v>97</v>
      </c>
      <c r="F14" s="283" t="s">
        <v>276</v>
      </c>
      <c r="G14" s="284" t="s">
        <v>278</v>
      </c>
      <c r="H14" s="290" t="s">
        <v>233</v>
      </c>
      <c r="I14" s="291"/>
      <c r="J14" s="93"/>
    </row>
    <row r="15" spans="1:11" ht="15.75" thickBot="1">
      <c r="A15" s="16"/>
      <c r="B15" s="88"/>
      <c r="C15" s="169"/>
      <c r="D15" s="169"/>
      <c r="E15" s="169"/>
      <c r="F15" s="169"/>
      <c r="G15" s="169"/>
      <c r="H15" s="169"/>
      <c r="I15" s="169"/>
      <c r="J15" s="90"/>
      <c r="K15" s="16"/>
    </row>
    <row r="16" spans="1:11" ht="15.75" thickBot="1">
      <c r="A16"/>
      <c r="H16"/>
      <c r="I16"/>
      <c r="J16" s="182"/>
      <c r="K16" s="16"/>
    </row>
    <row r="17" spans="1:11" s="53" customFormat="1">
      <c r="B17" s="84"/>
      <c r="C17" s="85"/>
      <c r="D17" s="85"/>
      <c r="E17" s="85"/>
      <c r="F17" s="85"/>
      <c r="G17" s="85"/>
      <c r="H17" s="85"/>
      <c r="I17" s="85"/>
      <c r="J17" s="272"/>
      <c r="K17" s="16"/>
    </row>
    <row r="18" spans="1:11">
      <c r="A18"/>
      <c r="B18" s="87"/>
      <c r="C18" s="292" t="s">
        <v>235</v>
      </c>
      <c r="D18" s="273"/>
      <c r="E18" s="91"/>
      <c r="F18" s="91"/>
      <c r="G18" s="91"/>
      <c r="H18" s="91"/>
      <c r="I18" s="91"/>
      <c r="J18" s="93"/>
      <c r="K18" s="16"/>
    </row>
    <row r="19" spans="1:11" s="53" customFormat="1">
      <c r="B19" s="87"/>
      <c r="C19" s="293"/>
      <c r="D19" s="91"/>
      <c r="E19" s="91"/>
      <c r="F19" s="91"/>
      <c r="G19" s="91"/>
      <c r="H19" s="91"/>
      <c r="I19" s="91"/>
      <c r="J19" s="93"/>
      <c r="K19" s="16"/>
    </row>
    <row r="20" spans="1:11" ht="15.75" thickBot="1">
      <c r="A20"/>
      <c r="B20" s="88"/>
      <c r="C20" s="89"/>
      <c r="D20" s="89"/>
      <c r="E20" s="89"/>
      <c r="F20" s="89"/>
      <c r="G20" s="89"/>
      <c r="H20" s="89"/>
      <c r="I20" s="89"/>
      <c r="J20" s="90"/>
      <c r="K20" s="16"/>
    </row>
    <row r="21" spans="1:11">
      <c r="A21"/>
      <c r="K21" s="16"/>
    </row>
    <row r="22" spans="1:11" s="53" customFormat="1">
      <c r="K22" s="16"/>
    </row>
    <row r="23" spans="1:11" s="53" customFormat="1">
      <c r="C23" s="203"/>
      <c r="D23" s="203"/>
      <c r="K23" s="16"/>
    </row>
    <row r="24" spans="1:11">
      <c r="K24" s="16"/>
    </row>
    <row r="25" spans="1:11">
      <c r="K25" s="16"/>
    </row>
    <row r="26" spans="1:11">
      <c r="A26"/>
      <c r="K26" s="16"/>
    </row>
    <row r="27" spans="1:11">
      <c r="A27"/>
      <c r="K27" s="16"/>
    </row>
    <row r="28" spans="1:11">
      <c r="A28"/>
      <c r="K28" s="16"/>
    </row>
    <row r="29" spans="1:11">
      <c r="A29"/>
      <c r="K29" s="16"/>
    </row>
    <row r="30" spans="1:11">
      <c r="A30"/>
      <c r="K30" s="16"/>
    </row>
    <row r="31" spans="1:11">
      <c r="A31"/>
      <c r="K31" s="16"/>
    </row>
    <row r="32" spans="1:11">
      <c r="K32" s="16"/>
    </row>
    <row r="33" spans="1:11">
      <c r="K33" s="16"/>
    </row>
    <row r="34" spans="1:11">
      <c r="K34" s="16"/>
    </row>
    <row r="35" spans="1:11">
      <c r="K35" s="16"/>
    </row>
    <row r="38" spans="1:11">
      <c r="A38"/>
    </row>
    <row r="39" spans="1:11" ht="15" customHeight="1">
      <c r="A39"/>
    </row>
    <row r="40" spans="1:11">
      <c r="A40"/>
    </row>
    <row r="41" spans="1:11">
      <c r="A41"/>
    </row>
    <row r="42" spans="1:11">
      <c r="A42"/>
    </row>
    <row r="43" spans="1:11">
      <c r="A43"/>
    </row>
    <row r="44" spans="1:11">
      <c r="A44"/>
    </row>
    <row r="45" spans="1:11" ht="15" customHeight="1">
      <c r="A45"/>
    </row>
    <row r="46" spans="1:11">
      <c r="A46"/>
    </row>
    <row r="47" spans="1:11">
      <c r="A47"/>
    </row>
    <row r="48" spans="1:11">
      <c r="A48"/>
    </row>
    <row r="49" spans="1:1">
      <c r="A49"/>
    </row>
    <row r="50" spans="1:1">
      <c r="A50"/>
    </row>
    <row r="51" spans="1:1" s="161" customFormat="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ht="15" customHeight="1">
      <c r="A67"/>
    </row>
    <row r="68" spans="1:1">
      <c r="A68"/>
    </row>
    <row r="69" spans="1:1">
      <c r="A69"/>
    </row>
    <row r="70" spans="1:1">
      <c r="A70"/>
    </row>
    <row r="71" spans="1:1">
      <c r="A71"/>
    </row>
    <row r="72" spans="1:1">
      <c r="A72"/>
    </row>
    <row r="73" spans="1:1">
      <c r="A73"/>
    </row>
    <row r="74" spans="1:1">
      <c r="A74"/>
    </row>
    <row r="75" spans="1:1">
      <c r="A75"/>
    </row>
    <row r="76" spans="1:1">
      <c r="A76"/>
    </row>
    <row r="77" spans="1:1" ht="15" customHeight="1">
      <c r="A77"/>
    </row>
    <row r="78" spans="1:1">
      <c r="A78"/>
    </row>
  </sheetData>
  <sheetProtection password="BF4D" sheet="1" objects="1" scenarios="1"/>
  <mergeCells count="8">
    <mergeCell ref="C4:I4"/>
    <mergeCell ref="H9:I9"/>
    <mergeCell ref="H10:I10"/>
    <mergeCell ref="H14:I14"/>
    <mergeCell ref="C18:C19"/>
    <mergeCell ref="H12:I12"/>
    <mergeCell ref="H13:I13"/>
    <mergeCell ref="C6:I7"/>
  </mergeCells>
  <hyperlinks>
    <hyperlink ref="F13" r:id="rId1"/>
    <hyperlink ref="G13" r:id="rId2"/>
    <hyperlink ref="F14" r:id="rId3"/>
    <hyperlink ref="G14" r:id="rId4"/>
    <hyperlink ref="F10" r:id="rId5"/>
    <hyperlink ref="G10" r:id="rId6"/>
  </hyperlinks>
  <pageMargins left="0.7" right="0.7" top="0.75" bottom="0.75" header="0.3" footer="0.3"/>
  <pageSetup paperSize="9" orientation="portrait" verticalDpi="300" r:id="rId7"/>
  <drawing r:id="rId8"/>
</worksheet>
</file>

<file path=xl/worksheets/sheet10.xml><?xml version="1.0" encoding="utf-8"?>
<worksheet xmlns="http://schemas.openxmlformats.org/spreadsheetml/2006/main" xmlns:r="http://schemas.openxmlformats.org/officeDocument/2006/relationships">
  <sheetPr codeName="Feuil14">
    <tabColor rgb="FF92D050"/>
  </sheetPr>
  <dimension ref="A1:BL71"/>
  <sheetViews>
    <sheetView showGridLines="0" showRowColHeaders="0" zoomScale="85" zoomScaleNormal="85" workbookViewId="0">
      <pane xSplit="3" ySplit="10" topLeftCell="D11" activePane="bottomRight" state="frozen"/>
      <selection pane="topRight" activeCell="D1" sqref="D1"/>
      <selection pane="bottomLeft" activeCell="A11" sqref="A11"/>
      <selection pane="bottomRight" activeCell="C3" sqref="C3"/>
    </sheetView>
  </sheetViews>
  <sheetFormatPr baseColWidth="10" defaultRowHeight="15"/>
  <cols>
    <col min="1" max="1" width="3" style="53" customWidth="1"/>
    <col min="2" max="2" width="3.28515625" customWidth="1"/>
    <col min="3" max="3" width="42" customWidth="1"/>
    <col min="64" max="64" width="3.140625" customWidth="1"/>
  </cols>
  <sheetData>
    <row r="1" spans="2:64" s="53" customFormat="1" ht="15.75" thickBot="1"/>
    <row r="2" spans="2:64">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c r="B3" s="87"/>
      <c r="C3" s="274" t="s">
        <v>257</v>
      </c>
      <c r="D3" s="14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s="53" customFormat="1">
      <c r="B4" s="87"/>
      <c r="C4" s="124"/>
      <c r="D4" s="142"/>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s="53" customFormat="1">
      <c r="B5" s="87"/>
      <c r="C5" s="359" t="s">
        <v>185</v>
      </c>
      <c r="D5" s="360"/>
      <c r="E5" s="360"/>
      <c r="F5" s="360"/>
      <c r="G5" s="360"/>
      <c r="H5" s="360"/>
      <c r="I5" s="360"/>
      <c r="J5" s="360"/>
      <c r="K5" s="360"/>
      <c r="L5" s="360"/>
      <c r="M5" s="360"/>
      <c r="N5" s="360"/>
      <c r="O5" s="360"/>
      <c r="P5" s="36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s="53" customFormat="1">
      <c r="B6" s="87"/>
      <c r="C6" s="124"/>
      <c r="D6" s="142"/>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143"/>
      <c r="D7" s="339" t="s">
        <v>14</v>
      </c>
      <c r="E7" s="337"/>
      <c r="F7" s="337"/>
      <c r="G7" s="337"/>
      <c r="H7" s="337"/>
      <c r="I7" s="337"/>
      <c r="J7" s="337"/>
      <c r="K7" s="337"/>
      <c r="L7" s="337"/>
      <c r="M7" s="337"/>
      <c r="N7" s="337"/>
      <c r="O7" s="337"/>
      <c r="P7" s="336" t="s">
        <v>15</v>
      </c>
      <c r="Q7" s="336"/>
      <c r="R7" s="336"/>
      <c r="S7" s="336"/>
      <c r="T7" s="336"/>
      <c r="U7" s="336"/>
      <c r="V7" s="336"/>
      <c r="W7" s="336"/>
      <c r="X7" s="336"/>
      <c r="Y7" s="336"/>
      <c r="Z7" s="336"/>
      <c r="AA7" s="336"/>
      <c r="AB7" s="339" t="s">
        <v>16</v>
      </c>
      <c r="AC7" s="337"/>
      <c r="AD7" s="337"/>
      <c r="AE7" s="337"/>
      <c r="AF7" s="337"/>
      <c r="AG7" s="337"/>
      <c r="AH7" s="337"/>
      <c r="AI7" s="337"/>
      <c r="AJ7" s="337"/>
      <c r="AK7" s="337"/>
      <c r="AL7" s="337"/>
      <c r="AM7" s="337"/>
      <c r="AN7" s="336" t="s">
        <v>22</v>
      </c>
      <c r="AO7" s="336"/>
      <c r="AP7" s="336"/>
      <c r="AQ7" s="336"/>
      <c r="AR7" s="336"/>
      <c r="AS7" s="336"/>
      <c r="AT7" s="336"/>
      <c r="AU7" s="336"/>
      <c r="AV7" s="336"/>
      <c r="AW7" s="336"/>
      <c r="AX7" s="336"/>
      <c r="AY7" s="336"/>
      <c r="AZ7" s="336" t="s">
        <v>23</v>
      </c>
      <c r="BA7" s="336"/>
      <c r="BB7" s="336"/>
      <c r="BC7" s="336"/>
      <c r="BD7" s="336"/>
      <c r="BE7" s="336"/>
      <c r="BF7" s="336"/>
      <c r="BG7" s="336"/>
      <c r="BH7" s="336"/>
      <c r="BI7" s="336"/>
      <c r="BJ7" s="336"/>
      <c r="BK7" s="336"/>
      <c r="BL7" s="93"/>
    </row>
    <row r="8" spans="2:64">
      <c r="B8" s="87"/>
      <c r="C8" s="91"/>
      <c r="D8" s="17">
        <f>CONFIG!$D$7</f>
        <v>41640</v>
      </c>
      <c r="E8" s="17">
        <f>DATE(YEAR(D8),MONTH(D8)+1,DAY(D8))</f>
        <v>41671</v>
      </c>
      <c r="F8" s="17">
        <f t="shared" ref="F8:BK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7">
        <f t="shared" si="0"/>
        <v>42005</v>
      </c>
      <c r="Q8" s="17">
        <f t="shared" si="0"/>
        <v>42036</v>
      </c>
      <c r="R8" s="17">
        <f t="shared" si="0"/>
        <v>42064</v>
      </c>
      <c r="S8" s="17">
        <f t="shared" si="0"/>
        <v>42095</v>
      </c>
      <c r="T8" s="17">
        <f t="shared" si="0"/>
        <v>42125</v>
      </c>
      <c r="U8" s="17">
        <f t="shared" si="0"/>
        <v>42156</v>
      </c>
      <c r="V8" s="17">
        <f t="shared" si="0"/>
        <v>42186</v>
      </c>
      <c r="W8" s="17">
        <f t="shared" si="0"/>
        <v>42217</v>
      </c>
      <c r="X8" s="17">
        <f t="shared" si="0"/>
        <v>42248</v>
      </c>
      <c r="Y8" s="17">
        <f t="shared" si="0"/>
        <v>42278</v>
      </c>
      <c r="Z8" s="17">
        <f t="shared" si="0"/>
        <v>42309</v>
      </c>
      <c r="AA8" s="17">
        <f t="shared" si="0"/>
        <v>42339</v>
      </c>
      <c r="AB8" s="17">
        <f t="shared" si="0"/>
        <v>42370</v>
      </c>
      <c r="AC8" s="17">
        <f t="shared" si="0"/>
        <v>42401</v>
      </c>
      <c r="AD8" s="17">
        <f t="shared" si="0"/>
        <v>42430</v>
      </c>
      <c r="AE8" s="17">
        <f t="shared" si="0"/>
        <v>42461</v>
      </c>
      <c r="AF8" s="17">
        <f t="shared" si="0"/>
        <v>42491</v>
      </c>
      <c r="AG8" s="17">
        <f t="shared" si="0"/>
        <v>42522</v>
      </c>
      <c r="AH8" s="17">
        <f t="shared" si="0"/>
        <v>42552</v>
      </c>
      <c r="AI8" s="17">
        <f t="shared" si="0"/>
        <v>42583</v>
      </c>
      <c r="AJ8" s="17">
        <f t="shared" si="0"/>
        <v>42614</v>
      </c>
      <c r="AK8" s="17">
        <f t="shared" si="0"/>
        <v>42644</v>
      </c>
      <c r="AL8" s="17">
        <f t="shared" si="0"/>
        <v>42675</v>
      </c>
      <c r="AM8" s="17">
        <f t="shared" si="0"/>
        <v>42705</v>
      </c>
      <c r="AN8" s="17">
        <f t="shared" si="0"/>
        <v>42736</v>
      </c>
      <c r="AO8" s="17">
        <f t="shared" si="0"/>
        <v>42767</v>
      </c>
      <c r="AP8" s="17">
        <f t="shared" si="0"/>
        <v>42795</v>
      </c>
      <c r="AQ8" s="17">
        <f t="shared" si="0"/>
        <v>42826</v>
      </c>
      <c r="AR8" s="17">
        <f t="shared" si="0"/>
        <v>42856</v>
      </c>
      <c r="AS8" s="17">
        <f t="shared" si="0"/>
        <v>42887</v>
      </c>
      <c r="AT8" s="17">
        <f t="shared" si="0"/>
        <v>42917</v>
      </c>
      <c r="AU8" s="17">
        <f t="shared" si="0"/>
        <v>42948</v>
      </c>
      <c r="AV8" s="17">
        <f t="shared" si="0"/>
        <v>42979</v>
      </c>
      <c r="AW8" s="17">
        <f t="shared" si="0"/>
        <v>43009</v>
      </c>
      <c r="AX8" s="17">
        <f t="shared" si="0"/>
        <v>43040</v>
      </c>
      <c r="AY8" s="17">
        <f t="shared" si="0"/>
        <v>43070</v>
      </c>
      <c r="AZ8" s="17">
        <f t="shared" si="0"/>
        <v>43101</v>
      </c>
      <c r="BA8" s="17">
        <f t="shared" si="0"/>
        <v>43132</v>
      </c>
      <c r="BB8" s="17">
        <f t="shared" si="0"/>
        <v>43160</v>
      </c>
      <c r="BC8" s="17">
        <f t="shared" si="0"/>
        <v>43191</v>
      </c>
      <c r="BD8" s="17">
        <f t="shared" si="0"/>
        <v>43221</v>
      </c>
      <c r="BE8" s="17">
        <f t="shared" si="0"/>
        <v>43252</v>
      </c>
      <c r="BF8" s="17">
        <f t="shared" si="0"/>
        <v>43282</v>
      </c>
      <c r="BG8" s="17">
        <f t="shared" si="0"/>
        <v>43313</v>
      </c>
      <c r="BH8" s="17">
        <f t="shared" si="0"/>
        <v>43344</v>
      </c>
      <c r="BI8" s="17">
        <f t="shared" si="0"/>
        <v>43374</v>
      </c>
      <c r="BJ8" s="17">
        <f t="shared" si="0"/>
        <v>43405</v>
      </c>
      <c r="BK8" s="17">
        <f t="shared" si="0"/>
        <v>43435</v>
      </c>
      <c r="BL8" s="93"/>
    </row>
    <row r="9" spans="2:64">
      <c r="B9" s="87"/>
      <c r="C9" s="91"/>
      <c r="D9" s="91"/>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3"/>
    </row>
    <row r="10" spans="2:64">
      <c r="B10" s="87"/>
      <c r="C10" s="34" t="s">
        <v>52</v>
      </c>
      <c r="D10" s="264">
        <v>0</v>
      </c>
      <c r="E10" s="264">
        <f>D67</f>
        <v>-2720.0741666666668</v>
      </c>
      <c r="F10" s="264">
        <f t="shared" ref="F10:BK10" si="1">E67</f>
        <v>-4990.1483333333335</v>
      </c>
      <c r="G10" s="264">
        <f t="shared" si="1"/>
        <v>-7260.2224999999999</v>
      </c>
      <c r="H10" s="264">
        <f t="shared" si="1"/>
        <v>-9530.2966666666671</v>
      </c>
      <c r="I10" s="264">
        <f t="shared" si="1"/>
        <v>-11800.370833333334</v>
      </c>
      <c r="J10" s="264">
        <f t="shared" si="1"/>
        <v>-14070.445000000002</v>
      </c>
      <c r="K10" s="264">
        <f t="shared" si="1"/>
        <v>-16340.519166666669</v>
      </c>
      <c r="L10" s="264">
        <f t="shared" si="1"/>
        <v>-18610.593333333334</v>
      </c>
      <c r="M10" s="264">
        <f t="shared" si="1"/>
        <v>-20880.6675</v>
      </c>
      <c r="N10" s="264">
        <f t="shared" si="1"/>
        <v>-23150.741666666665</v>
      </c>
      <c r="O10" s="264">
        <f t="shared" si="1"/>
        <v>-25420.81583333333</v>
      </c>
      <c r="P10" s="264">
        <f t="shared" si="1"/>
        <v>-27690.889999999996</v>
      </c>
      <c r="Q10" s="264">
        <f t="shared" si="1"/>
        <v>-29960.964166666661</v>
      </c>
      <c r="R10" s="264">
        <f t="shared" si="1"/>
        <v>-32231.038333333327</v>
      </c>
      <c r="S10" s="264">
        <f t="shared" si="1"/>
        <v>-34501.112499999996</v>
      </c>
      <c r="T10" s="264">
        <f t="shared" si="1"/>
        <v>-36771.186666666661</v>
      </c>
      <c r="U10" s="264">
        <f t="shared" si="1"/>
        <v>-39041.260833333326</v>
      </c>
      <c r="V10" s="264">
        <f t="shared" si="1"/>
        <v>-41311.334999999992</v>
      </c>
      <c r="W10" s="264">
        <f t="shared" si="1"/>
        <v>-43581.409166666657</v>
      </c>
      <c r="X10" s="264">
        <f t="shared" si="1"/>
        <v>-45851.483333333323</v>
      </c>
      <c r="Y10" s="264">
        <f t="shared" si="1"/>
        <v>-48121.557499999988</v>
      </c>
      <c r="Z10" s="264">
        <f t="shared" si="1"/>
        <v>-50391.631666666653</v>
      </c>
      <c r="AA10" s="264">
        <f t="shared" si="1"/>
        <v>-52661.705833333319</v>
      </c>
      <c r="AB10" s="264">
        <f t="shared" si="1"/>
        <v>-54931.779999999984</v>
      </c>
      <c r="AC10" s="264">
        <f t="shared" si="1"/>
        <v>-57201.85416666665</v>
      </c>
      <c r="AD10" s="264">
        <f t="shared" si="1"/>
        <v>-59471.928333333315</v>
      </c>
      <c r="AE10" s="264">
        <f t="shared" si="1"/>
        <v>-61742.002499999981</v>
      </c>
      <c r="AF10" s="264">
        <f t="shared" si="1"/>
        <v>-64012.076666666646</v>
      </c>
      <c r="AG10" s="264">
        <f t="shared" si="1"/>
        <v>-66282.150833333319</v>
      </c>
      <c r="AH10" s="264">
        <f t="shared" si="1"/>
        <v>-68552.224999999991</v>
      </c>
      <c r="AI10" s="264">
        <f t="shared" si="1"/>
        <v>-70822.299166666664</v>
      </c>
      <c r="AJ10" s="264">
        <f t="shared" si="1"/>
        <v>-73092.373333333337</v>
      </c>
      <c r="AK10" s="264">
        <f t="shared" si="1"/>
        <v>-75362.447500000009</v>
      </c>
      <c r="AL10" s="264">
        <f t="shared" si="1"/>
        <v>-77632.521666666682</v>
      </c>
      <c r="AM10" s="264">
        <f t="shared" si="1"/>
        <v>-79902.595833333355</v>
      </c>
      <c r="AN10" s="264">
        <f t="shared" si="1"/>
        <v>-82172.670000000027</v>
      </c>
      <c r="AO10" s="264">
        <f t="shared" si="1"/>
        <v>-84442.7441666667</v>
      </c>
      <c r="AP10" s="264">
        <f t="shared" si="1"/>
        <v>-86712.818333333373</v>
      </c>
      <c r="AQ10" s="264">
        <f t="shared" si="1"/>
        <v>-88982.892500000045</v>
      </c>
      <c r="AR10" s="264">
        <f t="shared" si="1"/>
        <v>-91252.966666666718</v>
      </c>
      <c r="AS10" s="264">
        <f t="shared" si="1"/>
        <v>-93523.040833333391</v>
      </c>
      <c r="AT10" s="264">
        <f t="shared" si="1"/>
        <v>-95793.115000000063</v>
      </c>
      <c r="AU10" s="264">
        <f t="shared" si="1"/>
        <v>-98063.189166666736</v>
      </c>
      <c r="AV10" s="264">
        <f t="shared" si="1"/>
        <v>-100333.26333333341</v>
      </c>
      <c r="AW10" s="264">
        <f t="shared" si="1"/>
        <v>-102603.33750000008</v>
      </c>
      <c r="AX10" s="264">
        <f t="shared" si="1"/>
        <v>-104873.41166666675</v>
      </c>
      <c r="AY10" s="264">
        <f t="shared" si="1"/>
        <v>-107143.48583333343</v>
      </c>
      <c r="AZ10" s="264">
        <f t="shared" si="1"/>
        <v>-109413.5600000001</v>
      </c>
      <c r="BA10" s="264">
        <f t="shared" si="1"/>
        <v>-111683.63416666677</v>
      </c>
      <c r="BB10" s="264">
        <f t="shared" si="1"/>
        <v>-113953.70833333344</v>
      </c>
      <c r="BC10" s="264">
        <f t="shared" si="1"/>
        <v>-116223.78250000012</v>
      </c>
      <c r="BD10" s="264">
        <f t="shared" si="1"/>
        <v>-118493.85666666679</v>
      </c>
      <c r="BE10" s="264">
        <f t="shared" si="1"/>
        <v>-120763.93083333346</v>
      </c>
      <c r="BF10" s="264">
        <f t="shared" si="1"/>
        <v>-123034.00500000014</v>
      </c>
      <c r="BG10" s="264">
        <f t="shared" si="1"/>
        <v>-125304.07916666681</v>
      </c>
      <c r="BH10" s="264">
        <f t="shared" si="1"/>
        <v>-127574.15333333348</v>
      </c>
      <c r="BI10" s="264">
        <f t="shared" si="1"/>
        <v>-129844.22750000015</v>
      </c>
      <c r="BJ10" s="264">
        <f t="shared" si="1"/>
        <v>-132114.30166666681</v>
      </c>
      <c r="BK10" s="264">
        <f t="shared" si="1"/>
        <v>-134384.37583333347</v>
      </c>
      <c r="BL10" s="93"/>
    </row>
    <row r="11" spans="2:64">
      <c r="B11" s="87"/>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3"/>
    </row>
    <row r="12" spans="2:64">
      <c r="B12" s="87"/>
      <c r="C12" s="362" t="s">
        <v>51</v>
      </c>
      <c r="D12" s="363"/>
      <c r="E12" s="363"/>
      <c r="F12" s="363"/>
      <c r="G12" s="363"/>
      <c r="H12" s="363"/>
      <c r="I12" s="363"/>
      <c r="J12" s="363"/>
      <c r="K12" s="363"/>
      <c r="L12" s="363"/>
      <c r="M12" s="363"/>
      <c r="N12" s="363"/>
      <c r="O12" s="363"/>
      <c r="P12" s="363"/>
      <c r="Q12" s="363"/>
      <c r="R12" s="363"/>
      <c r="S12" s="363"/>
      <c r="T12" s="363"/>
      <c r="U12" s="363"/>
      <c r="V12" s="363"/>
      <c r="W12" s="363"/>
      <c r="X12" s="363"/>
      <c r="Y12" s="363"/>
      <c r="Z12" s="363"/>
      <c r="AA12" s="363"/>
      <c r="AB12" s="363"/>
      <c r="AC12" s="363"/>
      <c r="AD12" s="363"/>
      <c r="AE12" s="363"/>
      <c r="AF12" s="363"/>
      <c r="AG12" s="363"/>
      <c r="AH12" s="363"/>
      <c r="AI12" s="363"/>
      <c r="AJ12" s="363"/>
      <c r="AK12" s="363"/>
      <c r="AL12" s="363"/>
      <c r="AM12" s="363"/>
      <c r="AN12" s="363"/>
      <c r="AO12" s="363"/>
      <c r="AP12" s="363"/>
      <c r="AQ12" s="363"/>
      <c r="AR12" s="363"/>
      <c r="AS12" s="363"/>
      <c r="AT12" s="363"/>
      <c r="AU12" s="363"/>
      <c r="AV12" s="363"/>
      <c r="AW12" s="363"/>
      <c r="AX12" s="363"/>
      <c r="AY12" s="363"/>
      <c r="AZ12" s="363"/>
      <c r="BA12" s="363"/>
      <c r="BB12" s="363"/>
      <c r="BC12" s="363"/>
      <c r="BD12" s="363"/>
      <c r="BE12" s="363"/>
      <c r="BF12" s="363"/>
      <c r="BG12" s="363"/>
      <c r="BH12" s="363"/>
      <c r="BI12" s="363"/>
      <c r="BJ12" s="363"/>
      <c r="BK12" s="364"/>
      <c r="BL12" s="93"/>
    </row>
    <row r="13" spans="2:64">
      <c r="B13" s="87"/>
      <c r="C13" s="35" t="s">
        <v>54</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7"/>
      <c r="BL13" s="93"/>
    </row>
    <row r="14" spans="2:64">
      <c r="B14" s="87"/>
      <c r="C14" s="231" t="s">
        <v>53</v>
      </c>
      <c r="D14" s="232">
        <f>'Commandes - Calculs auto'!D22</f>
        <v>0</v>
      </c>
      <c r="E14" s="232">
        <f>'Commandes - Calculs auto'!E22</f>
        <v>0</v>
      </c>
      <c r="F14" s="232">
        <f>'Commandes - Calculs auto'!F22</f>
        <v>0</v>
      </c>
      <c r="G14" s="232">
        <f>'Commandes - Calculs auto'!G22</f>
        <v>0</v>
      </c>
      <c r="H14" s="232">
        <f>'Commandes - Calculs auto'!H22</f>
        <v>0</v>
      </c>
      <c r="I14" s="232">
        <f>'Commandes - Calculs auto'!I22</f>
        <v>0</v>
      </c>
      <c r="J14" s="232">
        <f>'Commandes - Calculs auto'!J22</f>
        <v>0</v>
      </c>
      <c r="K14" s="232">
        <f>'Commandes - Calculs auto'!K22</f>
        <v>0</v>
      </c>
      <c r="L14" s="232">
        <f>'Commandes - Calculs auto'!L22</f>
        <v>0</v>
      </c>
      <c r="M14" s="232">
        <f>'Commandes - Calculs auto'!M22</f>
        <v>0</v>
      </c>
      <c r="N14" s="232">
        <f>'Commandes - Calculs auto'!N22</f>
        <v>0</v>
      </c>
      <c r="O14" s="232">
        <f>'Commandes - Calculs auto'!O22</f>
        <v>0</v>
      </c>
      <c r="P14" s="232">
        <f>'Commandes - Calculs auto'!P22</f>
        <v>0</v>
      </c>
      <c r="Q14" s="232">
        <f>'Commandes - Calculs auto'!Q22</f>
        <v>0</v>
      </c>
      <c r="R14" s="232">
        <f>'Commandes - Calculs auto'!R22</f>
        <v>0</v>
      </c>
      <c r="S14" s="232">
        <f>'Commandes - Calculs auto'!S22</f>
        <v>0</v>
      </c>
      <c r="T14" s="232">
        <f>'Commandes - Calculs auto'!T22</f>
        <v>0</v>
      </c>
      <c r="U14" s="232">
        <f>'Commandes - Calculs auto'!U22</f>
        <v>0</v>
      </c>
      <c r="V14" s="232">
        <f>'Commandes - Calculs auto'!V22</f>
        <v>0</v>
      </c>
      <c r="W14" s="232">
        <f>'Commandes - Calculs auto'!W22</f>
        <v>0</v>
      </c>
      <c r="X14" s="232">
        <f>'Commandes - Calculs auto'!X22</f>
        <v>0</v>
      </c>
      <c r="Y14" s="232">
        <f>'Commandes - Calculs auto'!Y22</f>
        <v>0</v>
      </c>
      <c r="Z14" s="232">
        <f>'Commandes - Calculs auto'!Z22</f>
        <v>0</v>
      </c>
      <c r="AA14" s="232">
        <f>'Commandes - Calculs auto'!AA22</f>
        <v>0</v>
      </c>
      <c r="AB14" s="232">
        <f>'Commandes - Calculs auto'!AB22</f>
        <v>0</v>
      </c>
      <c r="AC14" s="232">
        <f>'Commandes - Calculs auto'!AC22</f>
        <v>0</v>
      </c>
      <c r="AD14" s="232">
        <f>'Commandes - Calculs auto'!AD22</f>
        <v>0</v>
      </c>
      <c r="AE14" s="232">
        <f>'Commandes - Calculs auto'!AE22</f>
        <v>0</v>
      </c>
      <c r="AF14" s="232">
        <f>'Commandes - Calculs auto'!AF22</f>
        <v>0</v>
      </c>
      <c r="AG14" s="232">
        <f>'Commandes - Calculs auto'!AG22</f>
        <v>0</v>
      </c>
      <c r="AH14" s="232">
        <f>'Commandes - Calculs auto'!AH22</f>
        <v>0</v>
      </c>
      <c r="AI14" s="232">
        <f>'Commandes - Calculs auto'!AI22</f>
        <v>0</v>
      </c>
      <c r="AJ14" s="232">
        <f>'Commandes - Calculs auto'!AJ22</f>
        <v>0</v>
      </c>
      <c r="AK14" s="232">
        <f>'Commandes - Calculs auto'!AK22</f>
        <v>0</v>
      </c>
      <c r="AL14" s="232">
        <f>'Commandes - Calculs auto'!AL22</f>
        <v>0</v>
      </c>
      <c r="AM14" s="232">
        <f>'Commandes - Calculs auto'!AM22</f>
        <v>0</v>
      </c>
      <c r="AN14" s="232">
        <f>'Commandes - Calculs auto'!AN22</f>
        <v>0</v>
      </c>
      <c r="AO14" s="232">
        <f>'Commandes - Calculs auto'!AO22</f>
        <v>0</v>
      </c>
      <c r="AP14" s="232">
        <f>'Commandes - Calculs auto'!AP22</f>
        <v>0</v>
      </c>
      <c r="AQ14" s="232">
        <f>'Commandes - Calculs auto'!AQ22</f>
        <v>0</v>
      </c>
      <c r="AR14" s="232">
        <f>'Commandes - Calculs auto'!AR22</f>
        <v>0</v>
      </c>
      <c r="AS14" s="232">
        <f>'Commandes - Calculs auto'!AS22</f>
        <v>0</v>
      </c>
      <c r="AT14" s="232">
        <f>'Commandes - Calculs auto'!AT22</f>
        <v>0</v>
      </c>
      <c r="AU14" s="232">
        <f>'Commandes - Calculs auto'!AU22</f>
        <v>0</v>
      </c>
      <c r="AV14" s="232">
        <f>'Commandes - Calculs auto'!AV22</f>
        <v>0</v>
      </c>
      <c r="AW14" s="232">
        <f>'Commandes - Calculs auto'!AW22</f>
        <v>0</v>
      </c>
      <c r="AX14" s="232">
        <f>'Commandes - Calculs auto'!AX22</f>
        <v>0</v>
      </c>
      <c r="AY14" s="232">
        <f>'Commandes - Calculs auto'!AY22</f>
        <v>0</v>
      </c>
      <c r="AZ14" s="232">
        <f>'Commandes - Calculs auto'!AZ22</f>
        <v>0</v>
      </c>
      <c r="BA14" s="232">
        <f>'Commandes - Calculs auto'!BA22</f>
        <v>0</v>
      </c>
      <c r="BB14" s="232">
        <f>'Commandes - Calculs auto'!BB22</f>
        <v>0</v>
      </c>
      <c r="BC14" s="232">
        <f>'Commandes - Calculs auto'!BC22</f>
        <v>0</v>
      </c>
      <c r="BD14" s="232">
        <f>'Commandes - Calculs auto'!BD22</f>
        <v>0</v>
      </c>
      <c r="BE14" s="232">
        <f>'Commandes - Calculs auto'!BE22</f>
        <v>0</v>
      </c>
      <c r="BF14" s="232">
        <f>'Commandes - Calculs auto'!BF22</f>
        <v>0</v>
      </c>
      <c r="BG14" s="232">
        <f>'Commandes - Calculs auto'!BG22</f>
        <v>0</v>
      </c>
      <c r="BH14" s="232">
        <f>'Commandes - Calculs auto'!BH22</f>
        <v>0</v>
      </c>
      <c r="BI14" s="232">
        <f>'Commandes - Calculs auto'!BI22</f>
        <v>0</v>
      </c>
      <c r="BJ14" s="232">
        <f>'Commandes - Calculs auto'!BJ22</f>
        <v>0</v>
      </c>
      <c r="BK14" s="232">
        <f>'Commandes - Calculs auto'!BK22</f>
        <v>0</v>
      </c>
      <c r="BL14" s="93"/>
    </row>
    <row r="15" spans="2:64">
      <c r="B15" s="87"/>
      <c r="C15" s="231" t="s">
        <v>56</v>
      </c>
      <c r="D15" s="226">
        <f>TVA!D43</f>
        <v>0</v>
      </c>
      <c r="E15" s="226">
        <f>TVA!E43</f>
        <v>0</v>
      </c>
      <c r="F15" s="226">
        <f>TVA!F43</f>
        <v>0</v>
      </c>
      <c r="G15" s="226">
        <f>TVA!G43</f>
        <v>0</v>
      </c>
      <c r="H15" s="226">
        <f>TVA!H43</f>
        <v>0</v>
      </c>
      <c r="I15" s="226">
        <f>TVA!I43</f>
        <v>0</v>
      </c>
      <c r="J15" s="226">
        <f>TVA!J43</f>
        <v>0</v>
      </c>
      <c r="K15" s="226">
        <f>TVA!K43</f>
        <v>0</v>
      </c>
      <c r="L15" s="226">
        <f>TVA!L43</f>
        <v>0</v>
      </c>
      <c r="M15" s="226">
        <f>TVA!M43</f>
        <v>0</v>
      </c>
      <c r="N15" s="226">
        <f>TVA!N43</f>
        <v>0</v>
      </c>
      <c r="O15" s="226">
        <f>TVA!O43</f>
        <v>0</v>
      </c>
      <c r="P15" s="226">
        <f>TVA!P43</f>
        <v>0</v>
      </c>
      <c r="Q15" s="226">
        <f>TVA!Q43</f>
        <v>0</v>
      </c>
      <c r="R15" s="226">
        <f>TVA!R43</f>
        <v>0</v>
      </c>
      <c r="S15" s="226">
        <f>TVA!S43</f>
        <v>0</v>
      </c>
      <c r="T15" s="226">
        <f>TVA!T43</f>
        <v>0</v>
      </c>
      <c r="U15" s="226">
        <f>TVA!U43</f>
        <v>0</v>
      </c>
      <c r="V15" s="226">
        <f>TVA!V43</f>
        <v>0</v>
      </c>
      <c r="W15" s="226">
        <f>TVA!W43</f>
        <v>0</v>
      </c>
      <c r="X15" s="226">
        <f>TVA!X43</f>
        <v>0</v>
      </c>
      <c r="Y15" s="226">
        <f>TVA!Y43</f>
        <v>0</v>
      </c>
      <c r="Z15" s="226">
        <f>TVA!Z43</f>
        <v>0</v>
      </c>
      <c r="AA15" s="226">
        <f>TVA!AA43</f>
        <v>0</v>
      </c>
      <c r="AB15" s="226">
        <f>TVA!AB43</f>
        <v>0</v>
      </c>
      <c r="AC15" s="226">
        <f>TVA!AC43</f>
        <v>0</v>
      </c>
      <c r="AD15" s="226">
        <f>TVA!AD43</f>
        <v>0</v>
      </c>
      <c r="AE15" s="226">
        <f>TVA!AE43</f>
        <v>0</v>
      </c>
      <c r="AF15" s="226">
        <f>TVA!AF43</f>
        <v>0</v>
      </c>
      <c r="AG15" s="226">
        <f>TVA!AG43</f>
        <v>0</v>
      </c>
      <c r="AH15" s="226">
        <f>TVA!AH43</f>
        <v>0</v>
      </c>
      <c r="AI15" s="226">
        <f>TVA!AI43</f>
        <v>0</v>
      </c>
      <c r="AJ15" s="226">
        <f>TVA!AJ43</f>
        <v>0</v>
      </c>
      <c r="AK15" s="226">
        <f>TVA!AK43</f>
        <v>0</v>
      </c>
      <c r="AL15" s="226">
        <f>TVA!AL43</f>
        <v>0</v>
      </c>
      <c r="AM15" s="226">
        <f>TVA!AM43</f>
        <v>0</v>
      </c>
      <c r="AN15" s="226">
        <f>TVA!AN43</f>
        <v>0</v>
      </c>
      <c r="AO15" s="226">
        <f>TVA!AO43</f>
        <v>0</v>
      </c>
      <c r="AP15" s="226">
        <f>TVA!AP43</f>
        <v>0</v>
      </c>
      <c r="AQ15" s="226">
        <f>TVA!AQ43</f>
        <v>0</v>
      </c>
      <c r="AR15" s="226">
        <f>TVA!AR43</f>
        <v>0</v>
      </c>
      <c r="AS15" s="226">
        <f>TVA!AS43</f>
        <v>0</v>
      </c>
      <c r="AT15" s="226">
        <f>TVA!AT43</f>
        <v>0</v>
      </c>
      <c r="AU15" s="226">
        <f>TVA!AU43</f>
        <v>0</v>
      </c>
      <c r="AV15" s="226">
        <f>TVA!AV43</f>
        <v>0</v>
      </c>
      <c r="AW15" s="226">
        <f>TVA!AW43</f>
        <v>0</v>
      </c>
      <c r="AX15" s="226">
        <f>TVA!AX43</f>
        <v>0</v>
      </c>
      <c r="AY15" s="226">
        <f>TVA!AY43</f>
        <v>0</v>
      </c>
      <c r="AZ15" s="226">
        <f>TVA!AZ43</f>
        <v>0</v>
      </c>
      <c r="BA15" s="226">
        <f>TVA!BA43</f>
        <v>0</v>
      </c>
      <c r="BB15" s="226">
        <f>TVA!BB43</f>
        <v>0</v>
      </c>
      <c r="BC15" s="226">
        <f>TVA!BC43</f>
        <v>0</v>
      </c>
      <c r="BD15" s="226">
        <f>TVA!BD43</f>
        <v>0</v>
      </c>
      <c r="BE15" s="226">
        <f>TVA!BE43</f>
        <v>0</v>
      </c>
      <c r="BF15" s="226">
        <f>TVA!BF43</f>
        <v>0</v>
      </c>
      <c r="BG15" s="226">
        <f>TVA!BG43</f>
        <v>0</v>
      </c>
      <c r="BH15" s="226">
        <f>TVA!BH43</f>
        <v>0</v>
      </c>
      <c r="BI15" s="226">
        <f>TVA!BI43</f>
        <v>0</v>
      </c>
      <c r="BJ15" s="226">
        <f>TVA!BJ43</f>
        <v>0</v>
      </c>
      <c r="BK15" s="226">
        <f>TVA!BK43</f>
        <v>0</v>
      </c>
      <c r="BL15" s="93"/>
    </row>
    <row r="16" spans="2:64">
      <c r="B16" s="87"/>
      <c r="C16" s="231" t="s">
        <v>89</v>
      </c>
      <c r="D16" s="226"/>
      <c r="E16" s="226">
        <f>D45</f>
        <v>450</v>
      </c>
      <c r="F16" s="226">
        <f t="shared" ref="F16:BK16" si="2">E45</f>
        <v>450</v>
      </c>
      <c r="G16" s="226">
        <f t="shared" si="2"/>
        <v>450</v>
      </c>
      <c r="H16" s="226">
        <f t="shared" si="2"/>
        <v>450</v>
      </c>
      <c r="I16" s="226">
        <f t="shared" si="2"/>
        <v>450</v>
      </c>
      <c r="J16" s="226">
        <f t="shared" si="2"/>
        <v>450</v>
      </c>
      <c r="K16" s="226">
        <f t="shared" si="2"/>
        <v>450</v>
      </c>
      <c r="L16" s="226">
        <f t="shared" si="2"/>
        <v>450</v>
      </c>
      <c r="M16" s="226">
        <f t="shared" si="2"/>
        <v>450</v>
      </c>
      <c r="N16" s="226">
        <f t="shared" si="2"/>
        <v>450</v>
      </c>
      <c r="O16" s="226">
        <f t="shared" si="2"/>
        <v>450</v>
      </c>
      <c r="P16" s="226">
        <f t="shared" si="2"/>
        <v>450</v>
      </c>
      <c r="Q16" s="226">
        <f t="shared" si="2"/>
        <v>450</v>
      </c>
      <c r="R16" s="226">
        <f t="shared" si="2"/>
        <v>450</v>
      </c>
      <c r="S16" s="226">
        <f t="shared" si="2"/>
        <v>450</v>
      </c>
      <c r="T16" s="226">
        <f t="shared" si="2"/>
        <v>450</v>
      </c>
      <c r="U16" s="226">
        <f t="shared" si="2"/>
        <v>450</v>
      </c>
      <c r="V16" s="226">
        <f t="shared" si="2"/>
        <v>450</v>
      </c>
      <c r="W16" s="226">
        <f t="shared" si="2"/>
        <v>450</v>
      </c>
      <c r="X16" s="226">
        <f t="shared" si="2"/>
        <v>450</v>
      </c>
      <c r="Y16" s="226">
        <f t="shared" si="2"/>
        <v>450</v>
      </c>
      <c r="Z16" s="226">
        <f t="shared" si="2"/>
        <v>450</v>
      </c>
      <c r="AA16" s="226">
        <f t="shared" si="2"/>
        <v>450</v>
      </c>
      <c r="AB16" s="226">
        <f t="shared" si="2"/>
        <v>450</v>
      </c>
      <c r="AC16" s="226">
        <f t="shared" si="2"/>
        <v>450</v>
      </c>
      <c r="AD16" s="226">
        <f t="shared" si="2"/>
        <v>450</v>
      </c>
      <c r="AE16" s="226">
        <f t="shared" si="2"/>
        <v>450</v>
      </c>
      <c r="AF16" s="226">
        <f t="shared" si="2"/>
        <v>450</v>
      </c>
      <c r="AG16" s="226">
        <f t="shared" si="2"/>
        <v>450</v>
      </c>
      <c r="AH16" s="226">
        <f t="shared" si="2"/>
        <v>450</v>
      </c>
      <c r="AI16" s="226">
        <f t="shared" si="2"/>
        <v>450</v>
      </c>
      <c r="AJ16" s="226">
        <f t="shared" si="2"/>
        <v>450</v>
      </c>
      <c r="AK16" s="226">
        <f t="shared" si="2"/>
        <v>450</v>
      </c>
      <c r="AL16" s="226">
        <f t="shared" si="2"/>
        <v>450</v>
      </c>
      <c r="AM16" s="226">
        <f t="shared" si="2"/>
        <v>450</v>
      </c>
      <c r="AN16" s="226">
        <f t="shared" si="2"/>
        <v>450</v>
      </c>
      <c r="AO16" s="226">
        <f t="shared" si="2"/>
        <v>450</v>
      </c>
      <c r="AP16" s="226">
        <f t="shared" si="2"/>
        <v>450</v>
      </c>
      <c r="AQ16" s="226">
        <f t="shared" si="2"/>
        <v>450</v>
      </c>
      <c r="AR16" s="226">
        <f t="shared" si="2"/>
        <v>450</v>
      </c>
      <c r="AS16" s="226">
        <f t="shared" si="2"/>
        <v>450</v>
      </c>
      <c r="AT16" s="226">
        <f t="shared" si="2"/>
        <v>450</v>
      </c>
      <c r="AU16" s="226">
        <f t="shared" si="2"/>
        <v>450</v>
      </c>
      <c r="AV16" s="226">
        <f t="shared" si="2"/>
        <v>450</v>
      </c>
      <c r="AW16" s="226">
        <f t="shared" si="2"/>
        <v>450</v>
      </c>
      <c r="AX16" s="226">
        <f t="shared" si="2"/>
        <v>450</v>
      </c>
      <c r="AY16" s="226">
        <f t="shared" si="2"/>
        <v>450</v>
      </c>
      <c r="AZ16" s="226">
        <f t="shared" si="2"/>
        <v>450</v>
      </c>
      <c r="BA16" s="226">
        <f t="shared" si="2"/>
        <v>450</v>
      </c>
      <c r="BB16" s="226">
        <f t="shared" si="2"/>
        <v>450</v>
      </c>
      <c r="BC16" s="226">
        <f t="shared" si="2"/>
        <v>450</v>
      </c>
      <c r="BD16" s="226">
        <f t="shared" si="2"/>
        <v>450</v>
      </c>
      <c r="BE16" s="226">
        <f t="shared" si="2"/>
        <v>450</v>
      </c>
      <c r="BF16" s="226">
        <f t="shared" si="2"/>
        <v>450</v>
      </c>
      <c r="BG16" s="226">
        <f t="shared" si="2"/>
        <v>450</v>
      </c>
      <c r="BH16" s="226">
        <f t="shared" si="2"/>
        <v>450</v>
      </c>
      <c r="BI16" s="226">
        <f t="shared" si="2"/>
        <v>450</v>
      </c>
      <c r="BJ16" s="226">
        <f t="shared" si="2"/>
        <v>450</v>
      </c>
      <c r="BK16" s="226">
        <f t="shared" si="2"/>
        <v>450</v>
      </c>
      <c r="BL16" s="93"/>
    </row>
    <row r="17" spans="2:64">
      <c r="B17" s="87"/>
      <c r="C17" s="81" t="s">
        <v>55</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3"/>
      <c r="BL17" s="93"/>
    </row>
    <row r="18" spans="2:64">
      <c r="B18" s="87"/>
      <c r="C18" s="231" t="s">
        <v>202</v>
      </c>
      <c r="D18" s="199"/>
      <c r="E18" s="199"/>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93"/>
    </row>
    <row r="19" spans="2:64" s="53" customFormat="1">
      <c r="B19" s="87"/>
      <c r="C19" s="231" t="s">
        <v>203</v>
      </c>
      <c r="D19" s="236"/>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93"/>
    </row>
    <row r="20" spans="2:64">
      <c r="B20" s="87"/>
      <c r="C20" s="231" t="s">
        <v>132</v>
      </c>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93"/>
    </row>
    <row r="21" spans="2:64">
      <c r="B21" s="87"/>
      <c r="C21" s="231" t="s">
        <v>131</v>
      </c>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93"/>
    </row>
    <row r="22" spans="2:64">
      <c r="B22" s="87"/>
      <c r="C22" s="263" t="s">
        <v>98</v>
      </c>
      <c r="D22" s="264">
        <f t="shared" ref="D22:AI22" si="3">SUM(D23:D26)</f>
        <v>0</v>
      </c>
      <c r="E22" s="264">
        <f t="shared" si="3"/>
        <v>0</v>
      </c>
      <c r="F22" s="264">
        <f t="shared" si="3"/>
        <v>0</v>
      </c>
      <c r="G22" s="264">
        <f t="shared" si="3"/>
        <v>0</v>
      </c>
      <c r="H22" s="264">
        <f t="shared" si="3"/>
        <v>0</v>
      </c>
      <c r="I22" s="264">
        <f t="shared" si="3"/>
        <v>0</v>
      </c>
      <c r="J22" s="264">
        <f t="shared" si="3"/>
        <v>0</v>
      </c>
      <c r="K22" s="264">
        <f t="shared" si="3"/>
        <v>0</v>
      </c>
      <c r="L22" s="264">
        <f t="shared" si="3"/>
        <v>0</v>
      </c>
      <c r="M22" s="264">
        <f t="shared" si="3"/>
        <v>0</v>
      </c>
      <c r="N22" s="264">
        <f t="shared" si="3"/>
        <v>0</v>
      </c>
      <c r="O22" s="264">
        <f t="shared" si="3"/>
        <v>0</v>
      </c>
      <c r="P22" s="264">
        <f t="shared" si="3"/>
        <v>0</v>
      </c>
      <c r="Q22" s="264">
        <f t="shared" si="3"/>
        <v>0</v>
      </c>
      <c r="R22" s="264">
        <f t="shared" si="3"/>
        <v>0</v>
      </c>
      <c r="S22" s="264">
        <f t="shared" si="3"/>
        <v>0</v>
      </c>
      <c r="T22" s="264">
        <f t="shared" si="3"/>
        <v>0</v>
      </c>
      <c r="U22" s="264">
        <f t="shared" si="3"/>
        <v>0</v>
      </c>
      <c r="V22" s="264">
        <f t="shared" si="3"/>
        <v>0</v>
      </c>
      <c r="W22" s="264">
        <f t="shared" si="3"/>
        <v>0</v>
      </c>
      <c r="X22" s="264">
        <f t="shared" si="3"/>
        <v>0</v>
      </c>
      <c r="Y22" s="264">
        <f t="shared" si="3"/>
        <v>0</v>
      </c>
      <c r="Z22" s="264">
        <f t="shared" si="3"/>
        <v>0</v>
      </c>
      <c r="AA22" s="264">
        <f t="shared" si="3"/>
        <v>0</v>
      </c>
      <c r="AB22" s="264">
        <f t="shared" si="3"/>
        <v>0</v>
      </c>
      <c r="AC22" s="264">
        <f t="shared" si="3"/>
        <v>0</v>
      </c>
      <c r="AD22" s="264">
        <f t="shared" si="3"/>
        <v>0</v>
      </c>
      <c r="AE22" s="264">
        <f t="shared" si="3"/>
        <v>0</v>
      </c>
      <c r="AF22" s="264">
        <f t="shared" si="3"/>
        <v>0</v>
      </c>
      <c r="AG22" s="264">
        <f t="shared" si="3"/>
        <v>0</v>
      </c>
      <c r="AH22" s="264">
        <f t="shared" si="3"/>
        <v>0</v>
      </c>
      <c r="AI22" s="264">
        <f t="shared" si="3"/>
        <v>0</v>
      </c>
      <c r="AJ22" s="264">
        <f t="shared" ref="AJ22:BK22" si="4">SUM(AJ23:AJ26)</f>
        <v>0</v>
      </c>
      <c r="AK22" s="264">
        <f t="shared" si="4"/>
        <v>0</v>
      </c>
      <c r="AL22" s="264">
        <f t="shared" si="4"/>
        <v>0</v>
      </c>
      <c r="AM22" s="264">
        <f t="shared" si="4"/>
        <v>0</v>
      </c>
      <c r="AN22" s="264">
        <f t="shared" si="4"/>
        <v>0</v>
      </c>
      <c r="AO22" s="264">
        <f t="shared" si="4"/>
        <v>0</v>
      </c>
      <c r="AP22" s="264">
        <f t="shared" si="4"/>
        <v>0</v>
      </c>
      <c r="AQ22" s="264">
        <f t="shared" si="4"/>
        <v>0</v>
      </c>
      <c r="AR22" s="264">
        <f t="shared" si="4"/>
        <v>0</v>
      </c>
      <c r="AS22" s="264">
        <f t="shared" si="4"/>
        <v>0</v>
      </c>
      <c r="AT22" s="264">
        <f t="shared" si="4"/>
        <v>0</v>
      </c>
      <c r="AU22" s="264">
        <f t="shared" si="4"/>
        <v>0</v>
      </c>
      <c r="AV22" s="264">
        <f t="shared" si="4"/>
        <v>0</v>
      </c>
      <c r="AW22" s="264">
        <f t="shared" si="4"/>
        <v>0</v>
      </c>
      <c r="AX22" s="264">
        <f t="shared" si="4"/>
        <v>0</v>
      </c>
      <c r="AY22" s="264">
        <f t="shared" si="4"/>
        <v>0</v>
      </c>
      <c r="AZ22" s="264">
        <f t="shared" si="4"/>
        <v>0</v>
      </c>
      <c r="BA22" s="264">
        <f t="shared" si="4"/>
        <v>0</v>
      </c>
      <c r="BB22" s="264">
        <f t="shared" si="4"/>
        <v>0</v>
      </c>
      <c r="BC22" s="264">
        <f t="shared" si="4"/>
        <v>0</v>
      </c>
      <c r="BD22" s="264">
        <f t="shared" si="4"/>
        <v>0</v>
      </c>
      <c r="BE22" s="264">
        <f t="shared" si="4"/>
        <v>0</v>
      </c>
      <c r="BF22" s="264">
        <f t="shared" si="4"/>
        <v>0</v>
      </c>
      <c r="BG22" s="264">
        <f t="shared" si="4"/>
        <v>0</v>
      </c>
      <c r="BH22" s="264">
        <f t="shared" si="4"/>
        <v>0</v>
      </c>
      <c r="BI22" s="264">
        <f t="shared" si="4"/>
        <v>0</v>
      </c>
      <c r="BJ22" s="264">
        <f t="shared" si="4"/>
        <v>0</v>
      </c>
      <c r="BK22" s="264">
        <f t="shared" si="4"/>
        <v>0</v>
      </c>
      <c r="BL22" s="93"/>
    </row>
    <row r="23" spans="2:64" s="53" customFormat="1">
      <c r="B23" s="87"/>
      <c r="C23" s="236" t="s">
        <v>130</v>
      </c>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c r="BF23" s="236"/>
      <c r="BG23" s="236"/>
      <c r="BH23" s="236"/>
      <c r="BI23" s="236"/>
      <c r="BJ23" s="236"/>
      <c r="BK23" s="236"/>
      <c r="BL23" s="93"/>
    </row>
    <row r="24" spans="2:64" s="53" customFormat="1">
      <c r="B24" s="87"/>
      <c r="C24" s="236" t="s">
        <v>129</v>
      </c>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93"/>
    </row>
    <row r="25" spans="2:64" s="53" customFormat="1">
      <c r="B25" s="87"/>
      <c r="C25" s="236" t="s">
        <v>128</v>
      </c>
      <c r="D25" s="236"/>
      <c r="E25" s="236"/>
      <c r="F25" s="236"/>
      <c r="G25" s="236"/>
      <c r="H25" s="236"/>
      <c r="I25" s="236"/>
      <c r="J25" s="236"/>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6"/>
      <c r="AY25" s="236"/>
      <c r="AZ25" s="236"/>
      <c r="BA25" s="236"/>
      <c r="BB25" s="236"/>
      <c r="BC25" s="236"/>
      <c r="BD25" s="236"/>
      <c r="BE25" s="236"/>
      <c r="BF25" s="236"/>
      <c r="BG25" s="236"/>
      <c r="BH25" s="236"/>
      <c r="BI25" s="236"/>
      <c r="BJ25" s="236"/>
      <c r="BK25" s="236"/>
      <c r="BL25" s="93"/>
    </row>
    <row r="26" spans="2:64" s="53" customFormat="1">
      <c r="B26" s="87"/>
      <c r="C26" s="236" t="s">
        <v>135</v>
      </c>
      <c r="D26" s="236"/>
      <c r="E26" s="236"/>
      <c r="F26" s="236"/>
      <c r="G26" s="23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93"/>
    </row>
    <row r="27" spans="2:64">
      <c r="B27" s="87"/>
      <c r="C27" s="263" t="s">
        <v>165</v>
      </c>
      <c r="D27" s="264">
        <f t="shared" ref="D27:AI27" si="5">SUM(D28:D31)</f>
        <v>0</v>
      </c>
      <c r="E27" s="264">
        <f t="shared" si="5"/>
        <v>0</v>
      </c>
      <c r="F27" s="264">
        <f t="shared" si="5"/>
        <v>0</v>
      </c>
      <c r="G27" s="264">
        <f t="shared" si="5"/>
        <v>0</v>
      </c>
      <c r="H27" s="264">
        <f t="shared" si="5"/>
        <v>0</v>
      </c>
      <c r="I27" s="264">
        <f t="shared" si="5"/>
        <v>0</v>
      </c>
      <c r="J27" s="264">
        <f t="shared" si="5"/>
        <v>0</v>
      </c>
      <c r="K27" s="264">
        <f t="shared" si="5"/>
        <v>0</v>
      </c>
      <c r="L27" s="264">
        <f t="shared" si="5"/>
        <v>0</v>
      </c>
      <c r="M27" s="264">
        <f t="shared" si="5"/>
        <v>0</v>
      </c>
      <c r="N27" s="264">
        <f t="shared" si="5"/>
        <v>0</v>
      </c>
      <c r="O27" s="264">
        <f t="shared" si="5"/>
        <v>0</v>
      </c>
      <c r="P27" s="264">
        <f t="shared" si="5"/>
        <v>0</v>
      </c>
      <c r="Q27" s="264">
        <f t="shared" si="5"/>
        <v>0</v>
      </c>
      <c r="R27" s="264">
        <f t="shared" si="5"/>
        <v>0</v>
      </c>
      <c r="S27" s="264">
        <f t="shared" si="5"/>
        <v>0</v>
      </c>
      <c r="T27" s="264">
        <f t="shared" si="5"/>
        <v>0</v>
      </c>
      <c r="U27" s="264">
        <f t="shared" si="5"/>
        <v>0</v>
      </c>
      <c r="V27" s="264">
        <f t="shared" si="5"/>
        <v>0</v>
      </c>
      <c r="W27" s="264">
        <f t="shared" si="5"/>
        <v>0</v>
      </c>
      <c r="X27" s="264">
        <f t="shared" si="5"/>
        <v>0</v>
      </c>
      <c r="Y27" s="264">
        <f t="shared" si="5"/>
        <v>0</v>
      </c>
      <c r="Z27" s="264">
        <f t="shared" si="5"/>
        <v>0</v>
      </c>
      <c r="AA27" s="264">
        <f t="shared" si="5"/>
        <v>0</v>
      </c>
      <c r="AB27" s="264">
        <f t="shared" si="5"/>
        <v>0</v>
      </c>
      <c r="AC27" s="264">
        <f t="shared" si="5"/>
        <v>0</v>
      </c>
      <c r="AD27" s="264">
        <f t="shared" si="5"/>
        <v>0</v>
      </c>
      <c r="AE27" s="264">
        <f t="shared" si="5"/>
        <v>0</v>
      </c>
      <c r="AF27" s="264">
        <f t="shared" si="5"/>
        <v>0</v>
      </c>
      <c r="AG27" s="264">
        <f t="shared" si="5"/>
        <v>0</v>
      </c>
      <c r="AH27" s="264">
        <f t="shared" si="5"/>
        <v>0</v>
      </c>
      <c r="AI27" s="264">
        <f t="shared" si="5"/>
        <v>0</v>
      </c>
      <c r="AJ27" s="264">
        <f t="shared" ref="AJ27:BK27" si="6">SUM(AJ28:AJ31)</f>
        <v>0</v>
      </c>
      <c r="AK27" s="264">
        <f t="shared" si="6"/>
        <v>0</v>
      </c>
      <c r="AL27" s="264">
        <f t="shared" si="6"/>
        <v>0</v>
      </c>
      <c r="AM27" s="264">
        <f t="shared" si="6"/>
        <v>0</v>
      </c>
      <c r="AN27" s="264">
        <f t="shared" si="6"/>
        <v>0</v>
      </c>
      <c r="AO27" s="264">
        <f t="shared" si="6"/>
        <v>0</v>
      </c>
      <c r="AP27" s="264">
        <f t="shared" si="6"/>
        <v>0</v>
      </c>
      <c r="AQ27" s="264">
        <f t="shared" si="6"/>
        <v>0</v>
      </c>
      <c r="AR27" s="264">
        <f t="shared" si="6"/>
        <v>0</v>
      </c>
      <c r="AS27" s="264">
        <f t="shared" si="6"/>
        <v>0</v>
      </c>
      <c r="AT27" s="264">
        <f t="shared" si="6"/>
        <v>0</v>
      </c>
      <c r="AU27" s="264">
        <f t="shared" si="6"/>
        <v>0</v>
      </c>
      <c r="AV27" s="264">
        <f t="shared" si="6"/>
        <v>0</v>
      </c>
      <c r="AW27" s="264">
        <f t="shared" si="6"/>
        <v>0</v>
      </c>
      <c r="AX27" s="264">
        <f t="shared" si="6"/>
        <v>0</v>
      </c>
      <c r="AY27" s="264">
        <f t="shared" si="6"/>
        <v>0</v>
      </c>
      <c r="AZ27" s="264">
        <f t="shared" si="6"/>
        <v>0</v>
      </c>
      <c r="BA27" s="264">
        <f t="shared" si="6"/>
        <v>0</v>
      </c>
      <c r="BB27" s="264">
        <f t="shared" si="6"/>
        <v>0</v>
      </c>
      <c r="BC27" s="264">
        <f t="shared" si="6"/>
        <v>0</v>
      </c>
      <c r="BD27" s="264">
        <f t="shared" si="6"/>
        <v>0</v>
      </c>
      <c r="BE27" s="264">
        <f t="shared" si="6"/>
        <v>0</v>
      </c>
      <c r="BF27" s="264">
        <f t="shared" si="6"/>
        <v>0</v>
      </c>
      <c r="BG27" s="264">
        <f t="shared" si="6"/>
        <v>0</v>
      </c>
      <c r="BH27" s="264">
        <f t="shared" si="6"/>
        <v>0</v>
      </c>
      <c r="BI27" s="264">
        <f t="shared" si="6"/>
        <v>0</v>
      </c>
      <c r="BJ27" s="264">
        <f t="shared" si="6"/>
        <v>0</v>
      </c>
      <c r="BK27" s="264">
        <f t="shared" si="6"/>
        <v>0</v>
      </c>
      <c r="BL27" s="93"/>
    </row>
    <row r="28" spans="2:64" s="53" customFormat="1">
      <c r="B28" s="87"/>
      <c r="C28" s="236" t="s">
        <v>174</v>
      </c>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93"/>
    </row>
    <row r="29" spans="2:64" s="53" customFormat="1">
      <c r="B29" s="87"/>
      <c r="C29" s="236" t="s">
        <v>166</v>
      </c>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93"/>
    </row>
    <row r="30" spans="2:64" s="53" customFormat="1">
      <c r="B30" s="87"/>
      <c r="C30" s="236" t="s">
        <v>167</v>
      </c>
      <c r="D30" s="236"/>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93"/>
    </row>
    <row r="31" spans="2:64" s="53" customFormat="1">
      <c r="B31" s="87"/>
      <c r="C31" s="236" t="s">
        <v>168</v>
      </c>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93"/>
    </row>
    <row r="32" spans="2:64" s="53" customFormat="1">
      <c r="B32" s="87"/>
      <c r="C32" s="263" t="s">
        <v>269</v>
      </c>
      <c r="D32" s="264">
        <f t="shared" ref="D32:BK32" si="7">SUM(D33:D36)</f>
        <v>0</v>
      </c>
      <c r="E32" s="264">
        <f t="shared" si="7"/>
        <v>0</v>
      </c>
      <c r="F32" s="264">
        <f t="shared" si="7"/>
        <v>0</v>
      </c>
      <c r="G32" s="264">
        <f t="shared" si="7"/>
        <v>0</v>
      </c>
      <c r="H32" s="264">
        <f t="shared" si="7"/>
        <v>0</v>
      </c>
      <c r="I32" s="264">
        <f t="shared" si="7"/>
        <v>0</v>
      </c>
      <c r="J32" s="264">
        <f t="shared" si="7"/>
        <v>0</v>
      </c>
      <c r="K32" s="264">
        <f t="shared" si="7"/>
        <v>0</v>
      </c>
      <c r="L32" s="264">
        <f t="shared" si="7"/>
        <v>0</v>
      </c>
      <c r="M32" s="264">
        <f t="shared" si="7"/>
        <v>0</v>
      </c>
      <c r="N32" s="264">
        <f t="shared" si="7"/>
        <v>0</v>
      </c>
      <c r="O32" s="264">
        <f t="shared" si="7"/>
        <v>0</v>
      </c>
      <c r="P32" s="264">
        <f t="shared" si="7"/>
        <v>0</v>
      </c>
      <c r="Q32" s="264">
        <f t="shared" si="7"/>
        <v>0</v>
      </c>
      <c r="R32" s="264">
        <f t="shared" si="7"/>
        <v>0</v>
      </c>
      <c r="S32" s="264">
        <f t="shared" si="7"/>
        <v>0</v>
      </c>
      <c r="T32" s="264">
        <f t="shared" si="7"/>
        <v>0</v>
      </c>
      <c r="U32" s="264">
        <f t="shared" si="7"/>
        <v>0</v>
      </c>
      <c r="V32" s="264">
        <f t="shared" si="7"/>
        <v>0</v>
      </c>
      <c r="W32" s="264">
        <f t="shared" si="7"/>
        <v>0</v>
      </c>
      <c r="X32" s="264">
        <f t="shared" si="7"/>
        <v>0</v>
      </c>
      <c r="Y32" s="264">
        <f t="shared" si="7"/>
        <v>0</v>
      </c>
      <c r="Z32" s="264">
        <f t="shared" si="7"/>
        <v>0</v>
      </c>
      <c r="AA32" s="264">
        <f t="shared" si="7"/>
        <v>0</v>
      </c>
      <c r="AB32" s="264">
        <f t="shared" si="7"/>
        <v>0</v>
      </c>
      <c r="AC32" s="264">
        <f t="shared" si="7"/>
        <v>0</v>
      </c>
      <c r="AD32" s="264">
        <f t="shared" si="7"/>
        <v>0</v>
      </c>
      <c r="AE32" s="264">
        <f t="shared" si="7"/>
        <v>0</v>
      </c>
      <c r="AF32" s="264">
        <f t="shared" si="7"/>
        <v>0</v>
      </c>
      <c r="AG32" s="264">
        <f t="shared" si="7"/>
        <v>0</v>
      </c>
      <c r="AH32" s="264">
        <f t="shared" si="7"/>
        <v>0</v>
      </c>
      <c r="AI32" s="264">
        <f t="shared" si="7"/>
        <v>0</v>
      </c>
      <c r="AJ32" s="264">
        <f t="shared" si="7"/>
        <v>0</v>
      </c>
      <c r="AK32" s="264">
        <f t="shared" si="7"/>
        <v>0</v>
      </c>
      <c r="AL32" s="264">
        <f t="shared" si="7"/>
        <v>0</v>
      </c>
      <c r="AM32" s="264">
        <f t="shared" si="7"/>
        <v>0</v>
      </c>
      <c r="AN32" s="264">
        <f t="shared" si="7"/>
        <v>0</v>
      </c>
      <c r="AO32" s="264">
        <f t="shared" si="7"/>
        <v>0</v>
      </c>
      <c r="AP32" s="264">
        <f t="shared" si="7"/>
        <v>0</v>
      </c>
      <c r="AQ32" s="264">
        <f t="shared" si="7"/>
        <v>0</v>
      </c>
      <c r="AR32" s="264">
        <f t="shared" si="7"/>
        <v>0</v>
      </c>
      <c r="AS32" s="264">
        <f t="shared" si="7"/>
        <v>0</v>
      </c>
      <c r="AT32" s="264">
        <f t="shared" si="7"/>
        <v>0</v>
      </c>
      <c r="AU32" s="264">
        <f t="shared" si="7"/>
        <v>0</v>
      </c>
      <c r="AV32" s="264">
        <f t="shared" si="7"/>
        <v>0</v>
      </c>
      <c r="AW32" s="264">
        <f t="shared" si="7"/>
        <v>0</v>
      </c>
      <c r="AX32" s="264">
        <f t="shared" si="7"/>
        <v>0</v>
      </c>
      <c r="AY32" s="264">
        <f t="shared" si="7"/>
        <v>0</v>
      </c>
      <c r="AZ32" s="264">
        <f t="shared" si="7"/>
        <v>0</v>
      </c>
      <c r="BA32" s="264">
        <f t="shared" si="7"/>
        <v>0</v>
      </c>
      <c r="BB32" s="264">
        <f t="shared" si="7"/>
        <v>0</v>
      </c>
      <c r="BC32" s="264">
        <f t="shared" si="7"/>
        <v>0</v>
      </c>
      <c r="BD32" s="264">
        <f t="shared" si="7"/>
        <v>0</v>
      </c>
      <c r="BE32" s="264">
        <f t="shared" si="7"/>
        <v>0</v>
      </c>
      <c r="BF32" s="264">
        <f t="shared" si="7"/>
        <v>0</v>
      </c>
      <c r="BG32" s="264">
        <f t="shared" si="7"/>
        <v>0</v>
      </c>
      <c r="BH32" s="264">
        <f t="shared" si="7"/>
        <v>0</v>
      </c>
      <c r="BI32" s="264">
        <f t="shared" si="7"/>
        <v>0</v>
      </c>
      <c r="BJ32" s="264">
        <f t="shared" si="7"/>
        <v>0</v>
      </c>
      <c r="BK32" s="264">
        <f t="shared" si="7"/>
        <v>0</v>
      </c>
      <c r="BL32" s="93"/>
    </row>
    <row r="33" spans="2:64" s="53" customFormat="1">
      <c r="B33" s="87"/>
      <c r="C33" s="236" t="s">
        <v>265</v>
      </c>
      <c r="D33" s="236"/>
      <c r="E33" s="236"/>
      <c r="F33" s="236"/>
      <c r="G33" s="236"/>
      <c r="H33" s="236"/>
      <c r="I33" s="236"/>
      <c r="J33" s="236"/>
      <c r="K33" s="236"/>
      <c r="L33" s="236"/>
      <c r="M33" s="236"/>
      <c r="N33" s="236"/>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6"/>
      <c r="AY33" s="236"/>
      <c r="AZ33" s="236"/>
      <c r="BA33" s="236"/>
      <c r="BB33" s="236"/>
      <c r="BC33" s="236"/>
      <c r="BD33" s="236"/>
      <c r="BE33" s="236"/>
      <c r="BF33" s="236"/>
      <c r="BG33" s="236"/>
      <c r="BH33" s="236"/>
      <c r="BI33" s="236"/>
      <c r="BJ33" s="236"/>
      <c r="BK33" s="236"/>
      <c r="BL33" s="93"/>
    </row>
    <row r="34" spans="2:64" s="53" customFormat="1">
      <c r="B34" s="87"/>
      <c r="C34" s="236" t="s">
        <v>266</v>
      </c>
      <c r="D34" s="236"/>
      <c r="E34" s="236"/>
      <c r="F34" s="236"/>
      <c r="G34" s="236"/>
      <c r="H34" s="236"/>
      <c r="I34" s="236"/>
      <c r="J34" s="236"/>
      <c r="K34" s="236"/>
      <c r="L34" s="236"/>
      <c r="M34" s="236"/>
      <c r="N34" s="236"/>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6"/>
      <c r="BD34" s="236"/>
      <c r="BE34" s="236"/>
      <c r="BF34" s="236"/>
      <c r="BG34" s="236"/>
      <c r="BH34" s="236"/>
      <c r="BI34" s="236"/>
      <c r="BJ34" s="236"/>
      <c r="BK34" s="236"/>
      <c r="BL34" s="93"/>
    </row>
    <row r="35" spans="2:64" s="53" customFormat="1">
      <c r="B35" s="87"/>
      <c r="C35" s="236" t="s">
        <v>267</v>
      </c>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236"/>
      <c r="AZ35" s="236"/>
      <c r="BA35" s="236"/>
      <c r="BB35" s="236"/>
      <c r="BC35" s="236"/>
      <c r="BD35" s="236"/>
      <c r="BE35" s="236"/>
      <c r="BF35" s="236"/>
      <c r="BG35" s="236"/>
      <c r="BH35" s="236"/>
      <c r="BI35" s="236"/>
      <c r="BJ35" s="236"/>
      <c r="BK35" s="236"/>
      <c r="BL35" s="93"/>
    </row>
    <row r="36" spans="2:64" s="53" customFormat="1">
      <c r="B36" s="87"/>
      <c r="C36" s="236" t="s">
        <v>268</v>
      </c>
      <c r="D36" s="236"/>
      <c r="E36" s="236"/>
      <c r="F36" s="236"/>
      <c r="G36" s="236"/>
      <c r="H36" s="236"/>
      <c r="I36" s="236"/>
      <c r="J36" s="236"/>
      <c r="K36" s="236"/>
      <c r="L36" s="236"/>
      <c r="M36" s="236"/>
      <c r="N36" s="236"/>
      <c r="O36" s="236"/>
      <c r="P36" s="236"/>
      <c r="Q36" s="236"/>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6"/>
      <c r="AV36" s="236"/>
      <c r="AW36" s="236"/>
      <c r="AX36" s="236"/>
      <c r="AY36" s="236"/>
      <c r="AZ36" s="236"/>
      <c r="BA36" s="236"/>
      <c r="BB36" s="236"/>
      <c r="BC36" s="236"/>
      <c r="BD36" s="236"/>
      <c r="BE36" s="236"/>
      <c r="BF36" s="236"/>
      <c r="BG36" s="236"/>
      <c r="BH36" s="236"/>
      <c r="BI36" s="236"/>
      <c r="BJ36" s="236"/>
      <c r="BK36" s="236"/>
      <c r="BL36" s="93"/>
    </row>
    <row r="37" spans="2:64" s="25" customFormat="1">
      <c r="B37" s="87"/>
      <c r="C37" s="143"/>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93"/>
    </row>
    <row r="38" spans="2:64" s="53" customFormat="1">
      <c r="B38" s="87"/>
      <c r="C38" s="34" t="s">
        <v>102</v>
      </c>
      <c r="D38" s="38">
        <f>SUM(D14:D16)+SUM(D18:D21)+D22+D27+D32</f>
        <v>0</v>
      </c>
      <c r="E38" s="38">
        <f t="shared" ref="E38:BK38" si="8">SUM(E14:E16)+SUM(E18:E21)+E22+E27+E32</f>
        <v>450</v>
      </c>
      <c r="F38" s="38">
        <f t="shared" si="8"/>
        <v>450</v>
      </c>
      <c r="G38" s="38">
        <f t="shared" si="8"/>
        <v>450</v>
      </c>
      <c r="H38" s="38">
        <f t="shared" si="8"/>
        <v>450</v>
      </c>
      <c r="I38" s="38">
        <f t="shared" si="8"/>
        <v>450</v>
      </c>
      <c r="J38" s="38">
        <f t="shared" si="8"/>
        <v>450</v>
      </c>
      <c r="K38" s="38">
        <f t="shared" si="8"/>
        <v>450</v>
      </c>
      <c r="L38" s="38">
        <f t="shared" si="8"/>
        <v>450</v>
      </c>
      <c r="M38" s="38">
        <f t="shared" si="8"/>
        <v>450</v>
      </c>
      <c r="N38" s="38">
        <f t="shared" si="8"/>
        <v>450</v>
      </c>
      <c r="O38" s="38">
        <f t="shared" si="8"/>
        <v>450</v>
      </c>
      <c r="P38" s="38">
        <f t="shared" si="8"/>
        <v>450</v>
      </c>
      <c r="Q38" s="38">
        <f t="shared" si="8"/>
        <v>450</v>
      </c>
      <c r="R38" s="38">
        <f t="shared" si="8"/>
        <v>450</v>
      </c>
      <c r="S38" s="38">
        <f t="shared" si="8"/>
        <v>450</v>
      </c>
      <c r="T38" s="38">
        <f t="shared" si="8"/>
        <v>450</v>
      </c>
      <c r="U38" s="38">
        <f t="shared" si="8"/>
        <v>450</v>
      </c>
      <c r="V38" s="38">
        <f t="shared" si="8"/>
        <v>450</v>
      </c>
      <c r="W38" s="38">
        <f t="shared" si="8"/>
        <v>450</v>
      </c>
      <c r="X38" s="38">
        <f t="shared" si="8"/>
        <v>450</v>
      </c>
      <c r="Y38" s="38">
        <f t="shared" si="8"/>
        <v>450</v>
      </c>
      <c r="Z38" s="38">
        <f t="shared" si="8"/>
        <v>450</v>
      </c>
      <c r="AA38" s="38">
        <f t="shared" si="8"/>
        <v>450</v>
      </c>
      <c r="AB38" s="38">
        <f t="shared" si="8"/>
        <v>450</v>
      </c>
      <c r="AC38" s="38">
        <f t="shared" si="8"/>
        <v>450</v>
      </c>
      <c r="AD38" s="38">
        <f t="shared" si="8"/>
        <v>450</v>
      </c>
      <c r="AE38" s="38">
        <f t="shared" si="8"/>
        <v>450</v>
      </c>
      <c r="AF38" s="38">
        <f t="shared" si="8"/>
        <v>450</v>
      </c>
      <c r="AG38" s="38">
        <f t="shared" si="8"/>
        <v>450</v>
      </c>
      <c r="AH38" s="38">
        <f t="shared" si="8"/>
        <v>450</v>
      </c>
      <c r="AI38" s="38">
        <f t="shared" si="8"/>
        <v>450</v>
      </c>
      <c r="AJ38" s="38">
        <f t="shared" si="8"/>
        <v>450</v>
      </c>
      <c r="AK38" s="38">
        <f t="shared" si="8"/>
        <v>450</v>
      </c>
      <c r="AL38" s="38">
        <f t="shared" si="8"/>
        <v>450</v>
      </c>
      <c r="AM38" s="38">
        <f t="shared" si="8"/>
        <v>450</v>
      </c>
      <c r="AN38" s="38">
        <f t="shared" si="8"/>
        <v>450</v>
      </c>
      <c r="AO38" s="38">
        <f t="shared" si="8"/>
        <v>450</v>
      </c>
      <c r="AP38" s="38">
        <f t="shared" si="8"/>
        <v>450</v>
      </c>
      <c r="AQ38" s="38">
        <f t="shared" si="8"/>
        <v>450</v>
      </c>
      <c r="AR38" s="38">
        <f t="shared" si="8"/>
        <v>450</v>
      </c>
      <c r="AS38" s="38">
        <f t="shared" si="8"/>
        <v>450</v>
      </c>
      <c r="AT38" s="38">
        <f t="shared" si="8"/>
        <v>450</v>
      </c>
      <c r="AU38" s="38">
        <f t="shared" si="8"/>
        <v>450</v>
      </c>
      <c r="AV38" s="38">
        <f t="shared" si="8"/>
        <v>450</v>
      </c>
      <c r="AW38" s="38">
        <f t="shared" si="8"/>
        <v>450</v>
      </c>
      <c r="AX38" s="38">
        <f t="shared" si="8"/>
        <v>450</v>
      </c>
      <c r="AY38" s="38">
        <f t="shared" si="8"/>
        <v>450</v>
      </c>
      <c r="AZ38" s="38">
        <f t="shared" si="8"/>
        <v>450</v>
      </c>
      <c r="BA38" s="38">
        <f t="shared" si="8"/>
        <v>450</v>
      </c>
      <c r="BB38" s="38">
        <f t="shared" si="8"/>
        <v>450</v>
      </c>
      <c r="BC38" s="38">
        <f t="shared" si="8"/>
        <v>450</v>
      </c>
      <c r="BD38" s="38">
        <f t="shared" si="8"/>
        <v>450</v>
      </c>
      <c r="BE38" s="38">
        <f t="shared" si="8"/>
        <v>450</v>
      </c>
      <c r="BF38" s="38">
        <f t="shared" si="8"/>
        <v>450</v>
      </c>
      <c r="BG38" s="38">
        <f t="shared" si="8"/>
        <v>450</v>
      </c>
      <c r="BH38" s="38">
        <f t="shared" si="8"/>
        <v>450</v>
      </c>
      <c r="BI38" s="38">
        <f t="shared" si="8"/>
        <v>450</v>
      </c>
      <c r="BJ38" s="38">
        <f t="shared" si="8"/>
        <v>450</v>
      </c>
      <c r="BK38" s="38">
        <f t="shared" si="8"/>
        <v>450</v>
      </c>
      <c r="BL38" s="93"/>
    </row>
    <row r="39" spans="2:64">
      <c r="B39" s="87"/>
      <c r="C39" s="91"/>
      <c r="D39" s="91"/>
      <c r="E39" s="147"/>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3"/>
    </row>
    <row r="40" spans="2:64">
      <c r="B40" s="87"/>
      <c r="C40" s="362" t="s">
        <v>57</v>
      </c>
      <c r="D40" s="363"/>
      <c r="E40" s="363"/>
      <c r="F40" s="363"/>
      <c r="G40" s="363"/>
      <c r="H40" s="363"/>
      <c r="I40" s="363"/>
      <c r="J40" s="363"/>
      <c r="K40" s="363"/>
      <c r="L40" s="363"/>
      <c r="M40" s="363"/>
      <c r="N40" s="363"/>
      <c r="O40" s="363"/>
      <c r="P40" s="363"/>
      <c r="Q40" s="363"/>
      <c r="R40" s="363"/>
      <c r="S40" s="363"/>
      <c r="T40" s="363"/>
      <c r="U40" s="363"/>
      <c r="V40" s="363"/>
      <c r="W40" s="363"/>
      <c r="X40" s="363"/>
      <c r="Y40" s="363"/>
      <c r="Z40" s="363"/>
      <c r="AA40" s="363"/>
      <c r="AB40" s="363"/>
      <c r="AC40" s="363"/>
      <c r="AD40" s="363"/>
      <c r="AE40" s="363"/>
      <c r="AF40" s="363"/>
      <c r="AG40" s="363"/>
      <c r="AH40" s="363"/>
      <c r="AI40" s="363"/>
      <c r="AJ40" s="363"/>
      <c r="AK40" s="363"/>
      <c r="AL40" s="363"/>
      <c r="AM40" s="363"/>
      <c r="AN40" s="363"/>
      <c r="AO40" s="363"/>
      <c r="AP40" s="363"/>
      <c r="AQ40" s="363"/>
      <c r="AR40" s="363"/>
      <c r="AS40" s="363"/>
      <c r="AT40" s="363"/>
      <c r="AU40" s="363"/>
      <c r="AV40" s="363"/>
      <c r="AW40" s="363"/>
      <c r="AX40" s="363"/>
      <c r="AY40" s="363"/>
      <c r="AZ40" s="363"/>
      <c r="BA40" s="363"/>
      <c r="BB40" s="363"/>
      <c r="BC40" s="363"/>
      <c r="BD40" s="363"/>
      <c r="BE40" s="363"/>
      <c r="BF40" s="363"/>
      <c r="BG40" s="363"/>
      <c r="BH40" s="363"/>
      <c r="BI40" s="363"/>
      <c r="BJ40" s="363"/>
      <c r="BK40" s="364"/>
      <c r="BL40" s="93"/>
    </row>
    <row r="41" spans="2:64" customFormat="1">
      <c r="B41" s="87"/>
      <c r="C41" s="35" t="s">
        <v>54</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7"/>
      <c r="BL41" s="93"/>
    </row>
    <row r="42" spans="2:64" s="53" customFormat="1">
      <c r="B42" s="87"/>
      <c r="C42" s="231" t="s">
        <v>209</v>
      </c>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235"/>
      <c r="BH42" s="235"/>
      <c r="BI42" s="235"/>
      <c r="BJ42" s="235"/>
      <c r="BK42" s="235"/>
      <c r="BL42" s="93"/>
    </row>
    <row r="43" spans="2:64" customFormat="1">
      <c r="B43" s="87"/>
      <c r="C43" s="231" t="s">
        <v>87</v>
      </c>
      <c r="D43" s="232">
        <f>'Charges variables'!D22</f>
        <v>0</v>
      </c>
      <c r="E43" s="232">
        <f>'Charges variables'!E22</f>
        <v>0</v>
      </c>
      <c r="F43" s="232">
        <f>'Charges variables'!F22</f>
        <v>0</v>
      </c>
      <c r="G43" s="232">
        <f>'Charges variables'!G22</f>
        <v>0</v>
      </c>
      <c r="H43" s="232">
        <f>'Charges variables'!H22</f>
        <v>0</v>
      </c>
      <c r="I43" s="232">
        <f>'Charges variables'!I22</f>
        <v>0</v>
      </c>
      <c r="J43" s="232">
        <f>'Charges variables'!J22</f>
        <v>0</v>
      </c>
      <c r="K43" s="232">
        <f>'Charges variables'!K22</f>
        <v>0</v>
      </c>
      <c r="L43" s="232">
        <f>'Charges variables'!L22</f>
        <v>0</v>
      </c>
      <c r="M43" s="232">
        <f>'Charges variables'!M22</f>
        <v>0</v>
      </c>
      <c r="N43" s="232">
        <f>'Charges variables'!N22</f>
        <v>0</v>
      </c>
      <c r="O43" s="232">
        <f>'Charges variables'!O22</f>
        <v>0</v>
      </c>
      <c r="P43" s="232">
        <f>'Charges variables'!P22</f>
        <v>0</v>
      </c>
      <c r="Q43" s="232">
        <f>'Charges variables'!Q22</f>
        <v>0</v>
      </c>
      <c r="R43" s="232">
        <f>'Charges variables'!R22</f>
        <v>0</v>
      </c>
      <c r="S43" s="232">
        <f>'Charges variables'!S22</f>
        <v>0</v>
      </c>
      <c r="T43" s="232">
        <f>'Charges variables'!T22</f>
        <v>0</v>
      </c>
      <c r="U43" s="232">
        <f>'Charges variables'!U22</f>
        <v>0</v>
      </c>
      <c r="V43" s="232">
        <f>'Charges variables'!V22</f>
        <v>0</v>
      </c>
      <c r="W43" s="232">
        <f>'Charges variables'!W22</f>
        <v>0</v>
      </c>
      <c r="X43" s="232">
        <f>'Charges variables'!X22</f>
        <v>0</v>
      </c>
      <c r="Y43" s="232">
        <f>'Charges variables'!Y22</f>
        <v>0</v>
      </c>
      <c r="Z43" s="232">
        <f>'Charges variables'!Z22</f>
        <v>0</v>
      </c>
      <c r="AA43" s="232">
        <f>'Charges variables'!AA22</f>
        <v>0</v>
      </c>
      <c r="AB43" s="232">
        <f>'Charges variables'!AB22</f>
        <v>0</v>
      </c>
      <c r="AC43" s="232">
        <f>'Charges variables'!AC22</f>
        <v>0</v>
      </c>
      <c r="AD43" s="232">
        <f>'Charges variables'!AD22</f>
        <v>0</v>
      </c>
      <c r="AE43" s="232">
        <f>'Charges variables'!AE22</f>
        <v>0</v>
      </c>
      <c r="AF43" s="232">
        <f>'Charges variables'!AF22</f>
        <v>0</v>
      </c>
      <c r="AG43" s="232">
        <f>'Charges variables'!AG22</f>
        <v>0</v>
      </c>
      <c r="AH43" s="232">
        <f>'Charges variables'!AH22</f>
        <v>0</v>
      </c>
      <c r="AI43" s="232">
        <f>'Charges variables'!AI22</f>
        <v>0</v>
      </c>
      <c r="AJ43" s="232">
        <f>'Charges variables'!AJ22</f>
        <v>0</v>
      </c>
      <c r="AK43" s="232">
        <f>'Charges variables'!AK22</f>
        <v>0</v>
      </c>
      <c r="AL43" s="232">
        <f>'Charges variables'!AL22</f>
        <v>0</v>
      </c>
      <c r="AM43" s="232">
        <f>'Charges variables'!AM22</f>
        <v>0</v>
      </c>
      <c r="AN43" s="232">
        <f>'Charges variables'!AN22</f>
        <v>0</v>
      </c>
      <c r="AO43" s="232">
        <f>'Charges variables'!AO22</f>
        <v>0</v>
      </c>
      <c r="AP43" s="232">
        <f>'Charges variables'!AP22</f>
        <v>0</v>
      </c>
      <c r="AQ43" s="232">
        <f>'Charges variables'!AQ22</f>
        <v>0</v>
      </c>
      <c r="AR43" s="232">
        <f>'Charges variables'!AR22</f>
        <v>0</v>
      </c>
      <c r="AS43" s="232">
        <f>'Charges variables'!AS22</f>
        <v>0</v>
      </c>
      <c r="AT43" s="232">
        <f>'Charges variables'!AT22</f>
        <v>0</v>
      </c>
      <c r="AU43" s="232">
        <f>'Charges variables'!AU22</f>
        <v>0</v>
      </c>
      <c r="AV43" s="232">
        <f>'Charges variables'!AV22</f>
        <v>0</v>
      </c>
      <c r="AW43" s="232">
        <f>'Charges variables'!AW22</f>
        <v>0</v>
      </c>
      <c r="AX43" s="232">
        <f>'Charges variables'!AX22</f>
        <v>0</v>
      </c>
      <c r="AY43" s="232">
        <f>'Charges variables'!AY22</f>
        <v>0</v>
      </c>
      <c r="AZ43" s="232">
        <f>'Charges variables'!AZ22</f>
        <v>0</v>
      </c>
      <c r="BA43" s="232">
        <f>'Charges variables'!BA22</f>
        <v>0</v>
      </c>
      <c r="BB43" s="232">
        <f>'Charges variables'!BB22</f>
        <v>0</v>
      </c>
      <c r="BC43" s="232">
        <f>'Charges variables'!BC22</f>
        <v>0</v>
      </c>
      <c r="BD43" s="232">
        <f>'Charges variables'!BD22</f>
        <v>0</v>
      </c>
      <c r="BE43" s="232">
        <f>'Charges variables'!BE22</f>
        <v>0</v>
      </c>
      <c r="BF43" s="232">
        <f>'Charges variables'!BF22</f>
        <v>0</v>
      </c>
      <c r="BG43" s="232">
        <f>'Charges variables'!BG22</f>
        <v>0</v>
      </c>
      <c r="BH43" s="232">
        <f>'Charges variables'!BH22</f>
        <v>0</v>
      </c>
      <c r="BI43" s="232">
        <f>'Charges variables'!BI22</f>
        <v>0</v>
      </c>
      <c r="BJ43" s="232">
        <f>'Charges variables'!BJ22</f>
        <v>0</v>
      </c>
      <c r="BK43" s="232">
        <f>'Charges variables'!BK22</f>
        <v>0</v>
      </c>
      <c r="BL43" s="93"/>
    </row>
    <row r="44" spans="2:64" customFormat="1">
      <c r="B44" s="87"/>
      <c r="C44" s="231" t="s">
        <v>59</v>
      </c>
      <c r="D44" s="232">
        <f>'Charges externes'!J29</f>
        <v>2250</v>
      </c>
      <c r="E44" s="232">
        <f>'Charges externes'!K29</f>
        <v>2250</v>
      </c>
      <c r="F44" s="232">
        <f>'Charges externes'!L29</f>
        <v>2250</v>
      </c>
      <c r="G44" s="232">
        <f>'Charges externes'!M29</f>
        <v>2250</v>
      </c>
      <c r="H44" s="232">
        <f>'Charges externes'!N29</f>
        <v>2250</v>
      </c>
      <c r="I44" s="232">
        <f>'Charges externes'!O29</f>
        <v>2250</v>
      </c>
      <c r="J44" s="232">
        <f>'Charges externes'!P29</f>
        <v>2250</v>
      </c>
      <c r="K44" s="232">
        <f>'Charges externes'!Q29</f>
        <v>2250</v>
      </c>
      <c r="L44" s="232">
        <f>'Charges externes'!R29</f>
        <v>2250</v>
      </c>
      <c r="M44" s="232">
        <f>'Charges externes'!S29</f>
        <v>2250</v>
      </c>
      <c r="N44" s="232">
        <f>'Charges externes'!T29</f>
        <v>2250</v>
      </c>
      <c r="O44" s="232">
        <f>'Charges externes'!U29</f>
        <v>2250</v>
      </c>
      <c r="P44" s="232">
        <f>'Charges externes'!V29</f>
        <v>2250</v>
      </c>
      <c r="Q44" s="232">
        <f>'Charges externes'!W29</f>
        <v>2250</v>
      </c>
      <c r="R44" s="232">
        <f>'Charges externes'!X29</f>
        <v>2250</v>
      </c>
      <c r="S44" s="232">
        <f>'Charges externes'!Y29</f>
        <v>2250</v>
      </c>
      <c r="T44" s="232">
        <f>'Charges externes'!Z29</f>
        <v>2250</v>
      </c>
      <c r="U44" s="232">
        <f>'Charges externes'!AA29</f>
        <v>2250</v>
      </c>
      <c r="V44" s="232">
        <f>'Charges externes'!AB29</f>
        <v>2250</v>
      </c>
      <c r="W44" s="232">
        <f>'Charges externes'!AC29</f>
        <v>2250</v>
      </c>
      <c r="X44" s="232">
        <f>'Charges externes'!AD29</f>
        <v>2250</v>
      </c>
      <c r="Y44" s="232">
        <f>'Charges externes'!AE29</f>
        <v>2250</v>
      </c>
      <c r="Z44" s="232">
        <f>'Charges externes'!AF29</f>
        <v>2250</v>
      </c>
      <c r="AA44" s="232">
        <f>'Charges externes'!AG29</f>
        <v>2250</v>
      </c>
      <c r="AB44" s="232">
        <f>'Charges externes'!AH29</f>
        <v>2250</v>
      </c>
      <c r="AC44" s="232">
        <f>'Charges externes'!AI29</f>
        <v>2250</v>
      </c>
      <c r="AD44" s="232">
        <f>'Charges externes'!AJ29</f>
        <v>2250</v>
      </c>
      <c r="AE44" s="232">
        <f>'Charges externes'!AK29</f>
        <v>2250</v>
      </c>
      <c r="AF44" s="232">
        <f>'Charges externes'!AL29</f>
        <v>2250</v>
      </c>
      <c r="AG44" s="232">
        <f>'Charges externes'!AM29</f>
        <v>2250</v>
      </c>
      <c r="AH44" s="232">
        <f>'Charges externes'!AN29</f>
        <v>2250</v>
      </c>
      <c r="AI44" s="232">
        <f>'Charges externes'!AO29</f>
        <v>2250</v>
      </c>
      <c r="AJ44" s="232">
        <f>'Charges externes'!AP29</f>
        <v>2250</v>
      </c>
      <c r="AK44" s="232">
        <f>'Charges externes'!AQ29</f>
        <v>2250</v>
      </c>
      <c r="AL44" s="232">
        <f>'Charges externes'!AR29</f>
        <v>2250</v>
      </c>
      <c r="AM44" s="232">
        <f>'Charges externes'!AS29</f>
        <v>2250</v>
      </c>
      <c r="AN44" s="232">
        <f>'Charges externes'!AT29</f>
        <v>2250</v>
      </c>
      <c r="AO44" s="232">
        <f>'Charges externes'!AU29</f>
        <v>2250</v>
      </c>
      <c r="AP44" s="232">
        <f>'Charges externes'!AV29</f>
        <v>2250</v>
      </c>
      <c r="AQ44" s="232">
        <f>'Charges externes'!AW29</f>
        <v>2250</v>
      </c>
      <c r="AR44" s="232">
        <f>'Charges externes'!AX29</f>
        <v>2250</v>
      </c>
      <c r="AS44" s="232">
        <f>'Charges externes'!AY29</f>
        <v>2250</v>
      </c>
      <c r="AT44" s="232">
        <f>'Charges externes'!AZ29</f>
        <v>2250</v>
      </c>
      <c r="AU44" s="232">
        <f>'Charges externes'!BA29</f>
        <v>2250</v>
      </c>
      <c r="AV44" s="232">
        <f>'Charges externes'!BB29</f>
        <v>2250</v>
      </c>
      <c r="AW44" s="232">
        <f>'Charges externes'!BC29</f>
        <v>2250</v>
      </c>
      <c r="AX44" s="232">
        <f>'Charges externes'!BD29</f>
        <v>2250</v>
      </c>
      <c r="AY44" s="232">
        <f>'Charges externes'!BE29</f>
        <v>2250</v>
      </c>
      <c r="AZ44" s="232">
        <f>'Charges externes'!BF29</f>
        <v>2250</v>
      </c>
      <c r="BA44" s="232">
        <f>'Charges externes'!BG29</f>
        <v>2250</v>
      </c>
      <c r="BB44" s="232">
        <f>'Charges externes'!BH29</f>
        <v>2250</v>
      </c>
      <c r="BC44" s="232">
        <f>'Charges externes'!BI29</f>
        <v>2250</v>
      </c>
      <c r="BD44" s="232">
        <f>'Charges externes'!BJ29</f>
        <v>2250</v>
      </c>
      <c r="BE44" s="232">
        <f>'Charges externes'!BK29</f>
        <v>2250</v>
      </c>
      <c r="BF44" s="232">
        <f>'Charges externes'!BL29</f>
        <v>2250</v>
      </c>
      <c r="BG44" s="232">
        <f>'Charges externes'!BM29</f>
        <v>2250</v>
      </c>
      <c r="BH44" s="232">
        <f>'Charges externes'!BN29</f>
        <v>2250</v>
      </c>
      <c r="BI44" s="232">
        <f>'Charges externes'!BO29</f>
        <v>2250</v>
      </c>
      <c r="BJ44" s="232">
        <f>'Charges externes'!BP29</f>
        <v>2250</v>
      </c>
      <c r="BK44" s="232">
        <f>'Charges externes'!BQ29</f>
        <v>2250</v>
      </c>
      <c r="BL44" s="93"/>
    </row>
    <row r="45" spans="2:64" customFormat="1">
      <c r="B45" s="87"/>
      <c r="C45" s="231" t="s">
        <v>58</v>
      </c>
      <c r="D45" s="232">
        <f>TVA!D24</f>
        <v>450</v>
      </c>
      <c r="E45" s="232">
        <f>TVA!E24</f>
        <v>450</v>
      </c>
      <c r="F45" s="232">
        <f>TVA!F24</f>
        <v>450</v>
      </c>
      <c r="G45" s="232">
        <f>TVA!G24</f>
        <v>450</v>
      </c>
      <c r="H45" s="232">
        <f>TVA!H24</f>
        <v>450</v>
      </c>
      <c r="I45" s="232">
        <f>TVA!I24</f>
        <v>450</v>
      </c>
      <c r="J45" s="232">
        <f>TVA!J24</f>
        <v>450</v>
      </c>
      <c r="K45" s="232">
        <f>TVA!K24</f>
        <v>450</v>
      </c>
      <c r="L45" s="232">
        <f>TVA!L24</f>
        <v>450</v>
      </c>
      <c r="M45" s="232">
        <f>TVA!M24</f>
        <v>450</v>
      </c>
      <c r="N45" s="232">
        <f>TVA!N24</f>
        <v>450</v>
      </c>
      <c r="O45" s="232">
        <f>TVA!O24</f>
        <v>450</v>
      </c>
      <c r="P45" s="232">
        <f>TVA!P24</f>
        <v>450</v>
      </c>
      <c r="Q45" s="232">
        <f>TVA!Q24</f>
        <v>450</v>
      </c>
      <c r="R45" s="232">
        <f>TVA!R24</f>
        <v>450</v>
      </c>
      <c r="S45" s="232">
        <f>TVA!S24</f>
        <v>450</v>
      </c>
      <c r="T45" s="232">
        <f>TVA!T24</f>
        <v>450</v>
      </c>
      <c r="U45" s="232">
        <f>TVA!U24</f>
        <v>450</v>
      </c>
      <c r="V45" s="232">
        <f>TVA!V24</f>
        <v>450</v>
      </c>
      <c r="W45" s="232">
        <f>TVA!W24</f>
        <v>450</v>
      </c>
      <c r="X45" s="232">
        <f>TVA!X24</f>
        <v>450</v>
      </c>
      <c r="Y45" s="232">
        <f>TVA!Y24</f>
        <v>450</v>
      </c>
      <c r="Z45" s="232">
        <f>TVA!Z24</f>
        <v>450</v>
      </c>
      <c r="AA45" s="232">
        <f>TVA!AA24</f>
        <v>450</v>
      </c>
      <c r="AB45" s="232">
        <f>TVA!AB24</f>
        <v>450</v>
      </c>
      <c r="AC45" s="232">
        <f>TVA!AC24</f>
        <v>450</v>
      </c>
      <c r="AD45" s="232">
        <f>TVA!AD24</f>
        <v>450</v>
      </c>
      <c r="AE45" s="232">
        <f>TVA!AE24</f>
        <v>450</v>
      </c>
      <c r="AF45" s="232">
        <f>TVA!AF24</f>
        <v>450</v>
      </c>
      <c r="AG45" s="232">
        <f>TVA!AG24</f>
        <v>450</v>
      </c>
      <c r="AH45" s="232">
        <f>TVA!AH24</f>
        <v>450</v>
      </c>
      <c r="AI45" s="232">
        <f>TVA!AI24</f>
        <v>450</v>
      </c>
      <c r="AJ45" s="232">
        <f>TVA!AJ24</f>
        <v>450</v>
      </c>
      <c r="AK45" s="232">
        <f>TVA!AK24</f>
        <v>450</v>
      </c>
      <c r="AL45" s="232">
        <f>TVA!AL24</f>
        <v>450</v>
      </c>
      <c r="AM45" s="232">
        <f>TVA!AM24</f>
        <v>450</v>
      </c>
      <c r="AN45" s="232">
        <f>TVA!AN24</f>
        <v>450</v>
      </c>
      <c r="AO45" s="232">
        <f>TVA!AO24</f>
        <v>450</v>
      </c>
      <c r="AP45" s="232">
        <f>TVA!AP24</f>
        <v>450</v>
      </c>
      <c r="AQ45" s="232">
        <f>TVA!AQ24</f>
        <v>450</v>
      </c>
      <c r="AR45" s="232">
        <f>TVA!AR24</f>
        <v>450</v>
      </c>
      <c r="AS45" s="232">
        <f>TVA!AS24</f>
        <v>450</v>
      </c>
      <c r="AT45" s="232">
        <f>TVA!AT24</f>
        <v>450</v>
      </c>
      <c r="AU45" s="232">
        <f>TVA!AU24</f>
        <v>450</v>
      </c>
      <c r="AV45" s="232">
        <f>TVA!AV24</f>
        <v>450</v>
      </c>
      <c r="AW45" s="232">
        <f>TVA!AW24</f>
        <v>450</v>
      </c>
      <c r="AX45" s="232">
        <f>TVA!AX24</f>
        <v>450</v>
      </c>
      <c r="AY45" s="232">
        <f>TVA!AY24</f>
        <v>450</v>
      </c>
      <c r="AZ45" s="232">
        <f>TVA!AZ24</f>
        <v>450</v>
      </c>
      <c r="BA45" s="232">
        <f>TVA!BA24</f>
        <v>450</v>
      </c>
      <c r="BB45" s="232">
        <f>TVA!BB24</f>
        <v>450</v>
      </c>
      <c r="BC45" s="232">
        <f>TVA!BC24</f>
        <v>450</v>
      </c>
      <c r="BD45" s="232">
        <f>TVA!BD24</f>
        <v>450</v>
      </c>
      <c r="BE45" s="232">
        <f>TVA!BE24</f>
        <v>450</v>
      </c>
      <c r="BF45" s="232">
        <f>TVA!BF24</f>
        <v>450</v>
      </c>
      <c r="BG45" s="232">
        <f>TVA!BG24</f>
        <v>450</v>
      </c>
      <c r="BH45" s="232">
        <f>TVA!BH24</f>
        <v>450</v>
      </c>
      <c r="BI45" s="232">
        <f>TVA!BI24</f>
        <v>450</v>
      </c>
      <c r="BJ45" s="232">
        <f>TVA!BJ24</f>
        <v>450</v>
      </c>
      <c r="BK45" s="232">
        <f>TVA!BK24</f>
        <v>450</v>
      </c>
      <c r="BL45" s="93"/>
    </row>
    <row r="46" spans="2:64" customFormat="1">
      <c r="B46" s="87"/>
      <c r="C46" s="231" t="s">
        <v>90</v>
      </c>
      <c r="D46" s="226"/>
      <c r="E46" s="226">
        <f>D15</f>
        <v>0</v>
      </c>
      <c r="F46" s="226">
        <f t="shared" ref="F46:BK46" si="9">E15</f>
        <v>0</v>
      </c>
      <c r="G46" s="226">
        <f t="shared" si="9"/>
        <v>0</v>
      </c>
      <c r="H46" s="226">
        <f t="shared" si="9"/>
        <v>0</v>
      </c>
      <c r="I46" s="226">
        <f t="shared" si="9"/>
        <v>0</v>
      </c>
      <c r="J46" s="226">
        <f t="shared" si="9"/>
        <v>0</v>
      </c>
      <c r="K46" s="226">
        <f t="shared" si="9"/>
        <v>0</v>
      </c>
      <c r="L46" s="226">
        <f t="shared" si="9"/>
        <v>0</v>
      </c>
      <c r="M46" s="226">
        <f t="shared" si="9"/>
        <v>0</v>
      </c>
      <c r="N46" s="226">
        <f t="shared" si="9"/>
        <v>0</v>
      </c>
      <c r="O46" s="226">
        <f t="shared" si="9"/>
        <v>0</v>
      </c>
      <c r="P46" s="226">
        <f t="shared" si="9"/>
        <v>0</v>
      </c>
      <c r="Q46" s="226">
        <f t="shared" si="9"/>
        <v>0</v>
      </c>
      <c r="R46" s="226">
        <f t="shared" si="9"/>
        <v>0</v>
      </c>
      <c r="S46" s="226">
        <f t="shared" si="9"/>
        <v>0</v>
      </c>
      <c r="T46" s="226">
        <f t="shared" si="9"/>
        <v>0</v>
      </c>
      <c r="U46" s="226">
        <f t="shared" si="9"/>
        <v>0</v>
      </c>
      <c r="V46" s="226">
        <f t="shared" si="9"/>
        <v>0</v>
      </c>
      <c r="W46" s="226">
        <f t="shared" si="9"/>
        <v>0</v>
      </c>
      <c r="X46" s="226">
        <f t="shared" si="9"/>
        <v>0</v>
      </c>
      <c r="Y46" s="226">
        <f t="shared" si="9"/>
        <v>0</v>
      </c>
      <c r="Z46" s="226">
        <f t="shared" si="9"/>
        <v>0</v>
      </c>
      <c r="AA46" s="226">
        <f t="shared" si="9"/>
        <v>0</v>
      </c>
      <c r="AB46" s="226">
        <f t="shared" si="9"/>
        <v>0</v>
      </c>
      <c r="AC46" s="226">
        <f t="shared" si="9"/>
        <v>0</v>
      </c>
      <c r="AD46" s="226">
        <f t="shared" si="9"/>
        <v>0</v>
      </c>
      <c r="AE46" s="226">
        <f t="shared" si="9"/>
        <v>0</v>
      </c>
      <c r="AF46" s="226">
        <f t="shared" si="9"/>
        <v>0</v>
      </c>
      <c r="AG46" s="226">
        <f t="shared" si="9"/>
        <v>0</v>
      </c>
      <c r="AH46" s="226">
        <f t="shared" si="9"/>
        <v>0</v>
      </c>
      <c r="AI46" s="226">
        <f t="shared" si="9"/>
        <v>0</v>
      </c>
      <c r="AJ46" s="226">
        <f t="shared" si="9"/>
        <v>0</v>
      </c>
      <c r="AK46" s="226">
        <f t="shared" si="9"/>
        <v>0</v>
      </c>
      <c r="AL46" s="226">
        <f t="shared" si="9"/>
        <v>0</v>
      </c>
      <c r="AM46" s="226">
        <f t="shared" si="9"/>
        <v>0</v>
      </c>
      <c r="AN46" s="226">
        <f t="shared" si="9"/>
        <v>0</v>
      </c>
      <c r="AO46" s="226">
        <f t="shared" si="9"/>
        <v>0</v>
      </c>
      <c r="AP46" s="226">
        <f t="shared" si="9"/>
        <v>0</v>
      </c>
      <c r="AQ46" s="226">
        <f t="shared" si="9"/>
        <v>0</v>
      </c>
      <c r="AR46" s="226">
        <f t="shared" si="9"/>
        <v>0</v>
      </c>
      <c r="AS46" s="226">
        <f t="shared" si="9"/>
        <v>0</v>
      </c>
      <c r="AT46" s="226">
        <f t="shared" si="9"/>
        <v>0</v>
      </c>
      <c r="AU46" s="226">
        <f t="shared" si="9"/>
        <v>0</v>
      </c>
      <c r="AV46" s="226">
        <f t="shared" si="9"/>
        <v>0</v>
      </c>
      <c r="AW46" s="226">
        <f t="shared" si="9"/>
        <v>0</v>
      </c>
      <c r="AX46" s="226">
        <f t="shared" si="9"/>
        <v>0</v>
      </c>
      <c r="AY46" s="226">
        <f t="shared" si="9"/>
        <v>0</v>
      </c>
      <c r="AZ46" s="226">
        <f t="shared" si="9"/>
        <v>0</v>
      </c>
      <c r="BA46" s="226">
        <f t="shared" si="9"/>
        <v>0</v>
      </c>
      <c r="BB46" s="226">
        <f t="shared" si="9"/>
        <v>0</v>
      </c>
      <c r="BC46" s="226">
        <f t="shared" si="9"/>
        <v>0</v>
      </c>
      <c r="BD46" s="226">
        <f t="shared" si="9"/>
        <v>0</v>
      </c>
      <c r="BE46" s="226">
        <f t="shared" si="9"/>
        <v>0</v>
      </c>
      <c r="BF46" s="226">
        <f t="shared" si="9"/>
        <v>0</v>
      </c>
      <c r="BG46" s="226">
        <f t="shared" si="9"/>
        <v>0</v>
      </c>
      <c r="BH46" s="226">
        <f t="shared" si="9"/>
        <v>0</v>
      </c>
      <c r="BI46" s="226">
        <f t="shared" si="9"/>
        <v>0</v>
      </c>
      <c r="BJ46" s="226">
        <f t="shared" si="9"/>
        <v>0</v>
      </c>
      <c r="BK46" s="226">
        <f t="shared" si="9"/>
        <v>0</v>
      </c>
      <c r="BL46" s="93"/>
    </row>
    <row r="47" spans="2:64" customFormat="1">
      <c r="B47" s="87"/>
      <c r="C47" s="231" t="s">
        <v>60</v>
      </c>
      <c r="D47" s="232">
        <f>'Personnel - Calculs auto'!C56</f>
        <v>0</v>
      </c>
      <c r="E47" s="232">
        <f>'Personnel - Calculs auto'!D56</f>
        <v>0</v>
      </c>
      <c r="F47" s="232">
        <f>'Personnel - Calculs auto'!E56</f>
        <v>0</v>
      </c>
      <c r="G47" s="232">
        <f>'Personnel - Calculs auto'!F56</f>
        <v>0</v>
      </c>
      <c r="H47" s="232">
        <f>'Personnel - Calculs auto'!G56</f>
        <v>0</v>
      </c>
      <c r="I47" s="232">
        <f>'Personnel - Calculs auto'!H56</f>
        <v>0</v>
      </c>
      <c r="J47" s="232">
        <f>'Personnel - Calculs auto'!I56</f>
        <v>0</v>
      </c>
      <c r="K47" s="232">
        <f>'Personnel - Calculs auto'!J56</f>
        <v>0</v>
      </c>
      <c r="L47" s="232">
        <f>'Personnel - Calculs auto'!K56</f>
        <v>0</v>
      </c>
      <c r="M47" s="232">
        <f>'Personnel - Calculs auto'!L56</f>
        <v>0</v>
      </c>
      <c r="N47" s="232">
        <f>'Personnel - Calculs auto'!M56</f>
        <v>0</v>
      </c>
      <c r="O47" s="232">
        <f>'Personnel - Calculs auto'!N56</f>
        <v>0</v>
      </c>
      <c r="P47" s="232">
        <f>'Personnel - Calculs auto'!P56</f>
        <v>0</v>
      </c>
      <c r="Q47" s="232">
        <f>'Personnel - Calculs auto'!Q56</f>
        <v>0</v>
      </c>
      <c r="R47" s="232">
        <f>'Personnel - Calculs auto'!R56</f>
        <v>0</v>
      </c>
      <c r="S47" s="232">
        <f>'Personnel - Calculs auto'!S56</f>
        <v>0</v>
      </c>
      <c r="T47" s="232">
        <f>'Personnel - Calculs auto'!T56</f>
        <v>0</v>
      </c>
      <c r="U47" s="232">
        <f>'Personnel - Calculs auto'!U56</f>
        <v>0</v>
      </c>
      <c r="V47" s="232">
        <f>'Personnel - Calculs auto'!V56</f>
        <v>0</v>
      </c>
      <c r="W47" s="232">
        <f>'Personnel - Calculs auto'!W56</f>
        <v>0</v>
      </c>
      <c r="X47" s="232">
        <f>'Personnel - Calculs auto'!X56</f>
        <v>0</v>
      </c>
      <c r="Y47" s="232">
        <f>'Personnel - Calculs auto'!Y56</f>
        <v>0</v>
      </c>
      <c r="Z47" s="232">
        <f>'Personnel - Calculs auto'!Z56</f>
        <v>0</v>
      </c>
      <c r="AA47" s="232">
        <f>'Personnel - Calculs auto'!AA56</f>
        <v>0</v>
      </c>
      <c r="AB47" s="232">
        <f>'Personnel - Calculs auto'!$AC$56/6</f>
        <v>0</v>
      </c>
      <c r="AC47" s="232">
        <f>'Personnel - Calculs auto'!$AC$56/6</f>
        <v>0</v>
      </c>
      <c r="AD47" s="232">
        <f>'Personnel - Calculs auto'!$AC$56/6</f>
        <v>0</v>
      </c>
      <c r="AE47" s="232">
        <f>'Personnel - Calculs auto'!$AC$56/6</f>
        <v>0</v>
      </c>
      <c r="AF47" s="232">
        <f>'Personnel - Calculs auto'!$AC$56/6</f>
        <v>0</v>
      </c>
      <c r="AG47" s="232">
        <f>'Personnel - Calculs auto'!$AC$56/6</f>
        <v>0</v>
      </c>
      <c r="AH47" s="232">
        <f>'Personnel - Calculs auto'!$AD$56/6</f>
        <v>0</v>
      </c>
      <c r="AI47" s="232">
        <f>'Personnel - Calculs auto'!$AD$56/6</f>
        <v>0</v>
      </c>
      <c r="AJ47" s="232">
        <f>'Personnel - Calculs auto'!$AD$56/6</f>
        <v>0</v>
      </c>
      <c r="AK47" s="232">
        <f>'Personnel - Calculs auto'!$AD$56/6</f>
        <v>0</v>
      </c>
      <c r="AL47" s="232">
        <f>'Personnel - Calculs auto'!$AD$56/6</f>
        <v>0</v>
      </c>
      <c r="AM47" s="232">
        <f>'Personnel - Calculs auto'!$AD$56/6</f>
        <v>0</v>
      </c>
      <c r="AN47" s="232">
        <f>'Personnel - Calculs auto'!$AF$56/6</f>
        <v>0</v>
      </c>
      <c r="AO47" s="232">
        <f>'Personnel - Calculs auto'!$AF$56/6</f>
        <v>0</v>
      </c>
      <c r="AP47" s="232">
        <f>'Personnel - Calculs auto'!$AF$56/6</f>
        <v>0</v>
      </c>
      <c r="AQ47" s="232">
        <f>'Personnel - Calculs auto'!$AF$56/6</f>
        <v>0</v>
      </c>
      <c r="AR47" s="232">
        <f>'Personnel - Calculs auto'!$AF$56/6</f>
        <v>0</v>
      </c>
      <c r="AS47" s="232">
        <f>'Personnel - Calculs auto'!$AF$56/6</f>
        <v>0</v>
      </c>
      <c r="AT47" s="232">
        <f>'Personnel - Calculs auto'!$AG$56/6</f>
        <v>0</v>
      </c>
      <c r="AU47" s="232">
        <f>'Personnel - Calculs auto'!$AG$56/6</f>
        <v>0</v>
      </c>
      <c r="AV47" s="232">
        <f>'Personnel - Calculs auto'!$AG$56/6</f>
        <v>0</v>
      </c>
      <c r="AW47" s="232">
        <f>'Personnel - Calculs auto'!$AG$56/6</f>
        <v>0</v>
      </c>
      <c r="AX47" s="232">
        <f>'Personnel - Calculs auto'!$AG$56/6</f>
        <v>0</v>
      </c>
      <c r="AY47" s="232">
        <f>'Personnel - Calculs auto'!$AG$56/6</f>
        <v>0</v>
      </c>
      <c r="AZ47" s="232">
        <f>'Personnel - Calculs auto'!$AI$56/6</f>
        <v>0</v>
      </c>
      <c r="BA47" s="232">
        <f>'Personnel - Calculs auto'!$AI$56/6</f>
        <v>0</v>
      </c>
      <c r="BB47" s="232">
        <f>'Personnel - Calculs auto'!$AI$56/6</f>
        <v>0</v>
      </c>
      <c r="BC47" s="232">
        <f>'Personnel - Calculs auto'!$AI$56/6</f>
        <v>0</v>
      </c>
      <c r="BD47" s="232">
        <f>'Personnel - Calculs auto'!$AI$56/6</f>
        <v>0</v>
      </c>
      <c r="BE47" s="232">
        <f>'Personnel - Calculs auto'!$AI$56/6</f>
        <v>0</v>
      </c>
      <c r="BF47" s="232">
        <f>'Personnel - Calculs auto'!$AJ$56/6</f>
        <v>0</v>
      </c>
      <c r="BG47" s="232">
        <f>'Personnel - Calculs auto'!$AJ$56/6</f>
        <v>0</v>
      </c>
      <c r="BH47" s="232">
        <f>'Personnel - Calculs auto'!$AJ$56/6</f>
        <v>0</v>
      </c>
      <c r="BI47" s="232">
        <f>'Personnel - Calculs auto'!$AJ$56/6</f>
        <v>0</v>
      </c>
      <c r="BJ47" s="232">
        <f>'Personnel - Calculs auto'!$AJ$56/6</f>
        <v>0</v>
      </c>
      <c r="BK47" s="232">
        <f>'Personnel - Calculs auto'!$AJ$56/6</f>
        <v>0</v>
      </c>
      <c r="BL47" s="93"/>
    </row>
    <row r="48" spans="2:64" customFormat="1">
      <c r="B48" s="87"/>
      <c r="C48" s="231" t="s">
        <v>61</v>
      </c>
      <c r="D48" s="232">
        <f>'Impôts et taxes'!$D$14/12</f>
        <v>20.074166666666667</v>
      </c>
      <c r="E48" s="232">
        <f>'Impôts et taxes'!$D$14/12</f>
        <v>20.074166666666667</v>
      </c>
      <c r="F48" s="232">
        <f>'Impôts et taxes'!$D$14/12</f>
        <v>20.074166666666667</v>
      </c>
      <c r="G48" s="232">
        <f>'Impôts et taxes'!$D$14/12</f>
        <v>20.074166666666667</v>
      </c>
      <c r="H48" s="232">
        <f>'Impôts et taxes'!$D$14/12</f>
        <v>20.074166666666667</v>
      </c>
      <c r="I48" s="232">
        <f>'Impôts et taxes'!$D$14/12</f>
        <v>20.074166666666667</v>
      </c>
      <c r="J48" s="232">
        <f>'Impôts et taxes'!$D$14/12</f>
        <v>20.074166666666667</v>
      </c>
      <c r="K48" s="232">
        <f>'Impôts et taxes'!$D$14/12</f>
        <v>20.074166666666667</v>
      </c>
      <c r="L48" s="232">
        <f>'Impôts et taxes'!$D$14/12</f>
        <v>20.074166666666667</v>
      </c>
      <c r="M48" s="232">
        <f>'Impôts et taxes'!$D$14/12</f>
        <v>20.074166666666667</v>
      </c>
      <c r="N48" s="232">
        <f>'Impôts et taxes'!$D$14/12</f>
        <v>20.074166666666667</v>
      </c>
      <c r="O48" s="232">
        <f>'Impôts et taxes'!$D$14/12</f>
        <v>20.074166666666667</v>
      </c>
      <c r="P48" s="232">
        <f>'Impôts et taxes'!$E$14/12</f>
        <v>20.074166666666667</v>
      </c>
      <c r="Q48" s="232">
        <f>'Impôts et taxes'!$E$14/12</f>
        <v>20.074166666666667</v>
      </c>
      <c r="R48" s="232">
        <f>'Impôts et taxes'!$E$14/12+'Comptes de résultats'!D33+(0.25*'Comptes de résultats'!D33)</f>
        <v>20.074166666666667</v>
      </c>
      <c r="S48" s="232">
        <f>'Impôts et taxes'!$E$14/12</f>
        <v>20.074166666666667</v>
      </c>
      <c r="T48" s="232">
        <f>'Impôts et taxes'!$E$14/12</f>
        <v>20.074166666666667</v>
      </c>
      <c r="U48" s="232">
        <f>'Impôts et taxes'!$E$14/12+(0.25*'Comptes de résultats'!D33)</f>
        <v>20.074166666666667</v>
      </c>
      <c r="V48" s="232">
        <f>'Impôts et taxes'!$E$14/12</f>
        <v>20.074166666666667</v>
      </c>
      <c r="W48" s="232">
        <f>'Impôts et taxes'!$E$14/12</f>
        <v>20.074166666666667</v>
      </c>
      <c r="X48" s="232">
        <f>'Impôts et taxes'!$E$14/12+(0.25*'Comptes de résultats'!D33)</f>
        <v>20.074166666666667</v>
      </c>
      <c r="Y48" s="232">
        <f>'Impôts et taxes'!$E$14/12</f>
        <v>20.074166666666667</v>
      </c>
      <c r="Z48" s="232">
        <f>'Impôts et taxes'!$E$14/12</f>
        <v>20.074166666666667</v>
      </c>
      <c r="AA48" s="232">
        <f>'Impôts et taxes'!$E$14/12+(0.25*'Comptes de résultats'!D33)</f>
        <v>20.074166666666667</v>
      </c>
      <c r="AB48" s="232">
        <f>'Impôts et taxes'!$F$14/12</f>
        <v>20.074166666666667</v>
      </c>
      <c r="AC48" s="232">
        <f>'Impôts et taxes'!$F$14/12</f>
        <v>20.074166666666667</v>
      </c>
      <c r="AD48" s="232">
        <f>'Impôts et taxes'!$F$14/12+'Comptes de résultats'!E33-'Comptes de résultats'!D33+(0.25*'Comptes de résultats'!E33)</f>
        <v>20.074166666666667</v>
      </c>
      <c r="AE48" s="232">
        <f>'Impôts et taxes'!$F$14/12</f>
        <v>20.074166666666667</v>
      </c>
      <c r="AF48" s="232">
        <f>'Impôts et taxes'!$F$14/12</f>
        <v>20.074166666666667</v>
      </c>
      <c r="AG48" s="232">
        <f>'Impôts et taxes'!$F$14/12+(0.25*'Comptes de résultats'!E33)</f>
        <v>20.074166666666667</v>
      </c>
      <c r="AH48" s="232">
        <f>'Impôts et taxes'!$F$14/12</f>
        <v>20.074166666666667</v>
      </c>
      <c r="AI48" s="232">
        <f>'Impôts et taxes'!$F$14/12</f>
        <v>20.074166666666667</v>
      </c>
      <c r="AJ48" s="232">
        <f>'Impôts et taxes'!$F$14/12+(0.25*'Comptes de résultats'!E33)</f>
        <v>20.074166666666667</v>
      </c>
      <c r="AK48" s="232">
        <f>'Impôts et taxes'!$F$14/12</f>
        <v>20.074166666666667</v>
      </c>
      <c r="AL48" s="232">
        <f>'Impôts et taxes'!$F$14/12</f>
        <v>20.074166666666667</v>
      </c>
      <c r="AM48" s="232">
        <f>'Impôts et taxes'!$F$14/12+(0.25*'Comptes de résultats'!E33)</f>
        <v>20.074166666666667</v>
      </c>
      <c r="AN48" s="232">
        <f>'Impôts et taxes'!$G$14/12</f>
        <v>20.074166666666667</v>
      </c>
      <c r="AO48" s="232">
        <f>'Impôts et taxes'!$G$14/12</f>
        <v>20.074166666666667</v>
      </c>
      <c r="AP48" s="232">
        <f>'Impôts et taxes'!$G$14/12+'Comptes de résultats'!F33-'Comptes de résultats'!E33+(0.25*'Comptes de résultats'!F33)</f>
        <v>20.074166666666667</v>
      </c>
      <c r="AQ48" s="232">
        <f>'Impôts et taxes'!$G$14/12</f>
        <v>20.074166666666667</v>
      </c>
      <c r="AR48" s="232">
        <f>'Impôts et taxes'!$G$14/12</f>
        <v>20.074166666666667</v>
      </c>
      <c r="AS48" s="232">
        <f>'Impôts et taxes'!$G$14/12+(0.25*'Comptes de résultats'!F33)</f>
        <v>20.074166666666667</v>
      </c>
      <c r="AT48" s="232">
        <f>'Impôts et taxes'!$G$14/12</f>
        <v>20.074166666666667</v>
      </c>
      <c r="AU48" s="232">
        <f>'Impôts et taxes'!$G$14/12</f>
        <v>20.074166666666667</v>
      </c>
      <c r="AV48" s="232">
        <f>'Impôts et taxes'!$G$14/12+(0.25*'Comptes de résultats'!F33)</f>
        <v>20.074166666666667</v>
      </c>
      <c r="AW48" s="232">
        <f>'Impôts et taxes'!$G$14/12</f>
        <v>20.074166666666667</v>
      </c>
      <c r="AX48" s="232">
        <f>'Impôts et taxes'!$G$14/12</f>
        <v>20.074166666666667</v>
      </c>
      <c r="AY48" s="232">
        <f>'Impôts et taxes'!$G$14/12+(0.25*'Comptes de résultats'!F33)</f>
        <v>20.074166666666667</v>
      </c>
      <c r="AZ48" s="232">
        <f>'Impôts et taxes'!$H$14/12</f>
        <v>20.074166666666667</v>
      </c>
      <c r="BA48" s="232">
        <f>'Impôts et taxes'!$H$14/12</f>
        <v>20.074166666666667</v>
      </c>
      <c r="BB48" s="232">
        <f>'Impôts et taxes'!$H$14/12+'Comptes de résultats'!G33-'Comptes de résultats'!F33+(0.25*'Comptes de résultats'!G33)</f>
        <v>20.074166666666667</v>
      </c>
      <c r="BC48" s="232">
        <f>'Impôts et taxes'!$H$14/12</f>
        <v>20.074166666666667</v>
      </c>
      <c r="BD48" s="232">
        <f>'Impôts et taxes'!$H$14/12</f>
        <v>20.074166666666667</v>
      </c>
      <c r="BE48" s="232">
        <f>'Impôts et taxes'!$H$14/12+(0.25*'Comptes de résultats'!G33)</f>
        <v>20.074166666666667</v>
      </c>
      <c r="BF48" s="232">
        <f>'Impôts et taxes'!$H$14/12</f>
        <v>20.074166666666667</v>
      </c>
      <c r="BG48" s="232">
        <f>'Impôts et taxes'!$H$14/12</f>
        <v>20.074166666666667</v>
      </c>
      <c r="BH48" s="232">
        <f>'Impôts et taxes'!$H$14/12+(0.25*'Comptes de résultats'!G33)</f>
        <v>20.074166666666667</v>
      </c>
      <c r="BI48" s="232">
        <f>'Impôts et taxes'!$H$14/12</f>
        <v>20.074166666666667</v>
      </c>
      <c r="BJ48" s="232">
        <f>'Impôts et taxes'!$H$14/12</f>
        <v>20.074166666666667</v>
      </c>
      <c r="BK48" s="232">
        <f>'Impôts et taxes'!$H$14/12+(0.25*'Comptes de résultats'!G33)</f>
        <v>20.074166666666667</v>
      </c>
      <c r="BL48" s="93"/>
    </row>
    <row r="49" spans="1:64">
      <c r="A49"/>
      <c r="B49" s="87"/>
      <c r="C49" s="81" t="s">
        <v>55</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3"/>
      <c r="BL49" s="93"/>
    </row>
    <row r="50" spans="1:64">
      <c r="A50"/>
      <c r="B50" s="87"/>
      <c r="C50" s="233" t="s">
        <v>67</v>
      </c>
      <c r="D50" s="226">
        <f>Investissements!D29-Investissements!D9-D51</f>
        <v>0</v>
      </c>
      <c r="E50" s="226">
        <f>Investissements!E29-Investissements!E9-E51</f>
        <v>0</v>
      </c>
      <c r="F50" s="226">
        <f>Investissements!F29-Investissements!F9-F51</f>
        <v>0</v>
      </c>
      <c r="G50" s="226">
        <f>Investissements!G29-Investissements!G9-G51</f>
        <v>0</v>
      </c>
      <c r="H50" s="226">
        <f>Investissements!H29-Investissements!H9-H51</f>
        <v>0</v>
      </c>
      <c r="I50" s="226">
        <f>Investissements!I29-Investissements!I9-I51</f>
        <v>0</v>
      </c>
      <c r="J50" s="226">
        <f>Investissements!J29-Investissements!J9-J51</f>
        <v>0</v>
      </c>
      <c r="K50" s="226">
        <f>Investissements!K29-Investissements!K9-K51</f>
        <v>0</v>
      </c>
      <c r="L50" s="226">
        <f>Investissements!L29-Investissements!L9-L51</f>
        <v>0</v>
      </c>
      <c r="M50" s="226">
        <f>Investissements!M29-Investissements!M9-M51</f>
        <v>0</v>
      </c>
      <c r="N50" s="226">
        <f>Investissements!N29-Investissements!N9-N51</f>
        <v>0</v>
      </c>
      <c r="O50" s="226">
        <f>Investissements!O29-Investissements!O9-O51</f>
        <v>0</v>
      </c>
      <c r="P50" s="226">
        <f>Investissements!Q29-Investissements!Q9-P51</f>
        <v>0</v>
      </c>
      <c r="Q50" s="226">
        <f>Investissements!R29-Investissements!R9-Q51</f>
        <v>0</v>
      </c>
      <c r="R50" s="226">
        <f>Investissements!S29-Investissements!S9-R51</f>
        <v>0</v>
      </c>
      <c r="S50" s="226">
        <f>Investissements!T29-Investissements!T9-S51</f>
        <v>0</v>
      </c>
      <c r="T50" s="226">
        <f>Investissements!U29-Investissements!U9-T51</f>
        <v>0</v>
      </c>
      <c r="U50" s="226">
        <f>Investissements!V29-Investissements!V9-U51</f>
        <v>0</v>
      </c>
      <c r="V50" s="226">
        <f>Investissements!W29-Investissements!W9-V51</f>
        <v>0</v>
      </c>
      <c r="W50" s="226">
        <f>Investissements!X29-Investissements!X9-W51</f>
        <v>0</v>
      </c>
      <c r="X50" s="226">
        <f>Investissements!Y29-Investissements!Y9-X51</f>
        <v>0</v>
      </c>
      <c r="Y50" s="226">
        <f>Investissements!Z29-Investissements!Z9-Y51</f>
        <v>0</v>
      </c>
      <c r="Z50" s="226">
        <f>Investissements!AA29-Investissements!AA9-Z51</f>
        <v>0</v>
      </c>
      <c r="AA50" s="226">
        <f>Investissements!AB29-Investissements!AB9-AA51</f>
        <v>0</v>
      </c>
      <c r="AB50" s="226">
        <f>Investissements!AD29-Investissements!AD9-AB51</f>
        <v>0</v>
      </c>
      <c r="AC50" s="226"/>
      <c r="AD50" s="226"/>
      <c r="AE50" s="226"/>
      <c r="AF50" s="226"/>
      <c r="AG50" s="226"/>
      <c r="AH50" s="226">
        <f>Investissements!AE29-Investissements!AE9-AH51</f>
        <v>0</v>
      </c>
      <c r="AI50" s="226"/>
      <c r="AJ50" s="226"/>
      <c r="AK50" s="226"/>
      <c r="AL50" s="226"/>
      <c r="AM50" s="226"/>
      <c r="AN50" s="226">
        <f>Investissements!AG29-Investissements!AG9-AN51</f>
        <v>0</v>
      </c>
      <c r="AO50" s="226"/>
      <c r="AP50" s="226"/>
      <c r="AQ50" s="226"/>
      <c r="AR50" s="226"/>
      <c r="AS50" s="226"/>
      <c r="AT50" s="226">
        <f>Investissements!AH29-Investissements!AH9-AT51</f>
        <v>0</v>
      </c>
      <c r="AU50" s="226"/>
      <c r="AV50" s="226"/>
      <c r="AW50" s="226"/>
      <c r="AX50" s="226"/>
      <c r="AY50" s="226"/>
      <c r="AZ50" s="226">
        <f>Investissements!AJ29-Investissements!AJ9-AZ51</f>
        <v>0</v>
      </c>
      <c r="BA50" s="226"/>
      <c r="BB50" s="226"/>
      <c r="BC50" s="226"/>
      <c r="BD50" s="226"/>
      <c r="BE50" s="226"/>
      <c r="BF50" s="226">
        <f>Investissements!AK29-Investissements!AK9-BF51</f>
        <v>0</v>
      </c>
      <c r="BG50" s="226"/>
      <c r="BH50" s="226"/>
      <c r="BI50" s="226"/>
      <c r="BJ50" s="226"/>
      <c r="BK50" s="226"/>
      <c r="BL50" s="93"/>
    </row>
    <row r="51" spans="1:64" s="53" customFormat="1">
      <c r="B51" s="87"/>
      <c r="C51" s="233" t="s">
        <v>215</v>
      </c>
      <c r="D51" s="226">
        <f>SUMPRODUCT((Investissements!D9:D27)*(Investissements!$AT9:$AT27))</f>
        <v>0</v>
      </c>
      <c r="E51" s="226">
        <f>SUMPRODUCT((Investissements!E9:E27)*(Investissements!$AT9:$AT27))</f>
        <v>0</v>
      </c>
      <c r="F51" s="226">
        <f>SUMPRODUCT((Investissements!F9:F27)*(Investissements!$AT9:$AT27))</f>
        <v>0</v>
      </c>
      <c r="G51" s="226">
        <f>SUMPRODUCT((Investissements!G9:G27)*(Investissements!$AT9:$AT27))</f>
        <v>0</v>
      </c>
      <c r="H51" s="226">
        <f>SUMPRODUCT((Investissements!H9:H27)*(Investissements!$AT9:$AT27))</f>
        <v>0</v>
      </c>
      <c r="I51" s="226">
        <f>SUMPRODUCT((Investissements!I9:I27)*(Investissements!$AT9:$AT27))</f>
        <v>0</v>
      </c>
      <c r="J51" s="226">
        <f>SUMPRODUCT((Investissements!J9:J27)*(Investissements!$AT9:$AT27))</f>
        <v>0</v>
      </c>
      <c r="K51" s="226">
        <f>SUMPRODUCT((Investissements!K9:K27)*(Investissements!$AT9:$AT27))</f>
        <v>0</v>
      </c>
      <c r="L51" s="226">
        <f>SUMPRODUCT((Investissements!L9:L27)*(Investissements!$AT9:$AT27))</f>
        <v>0</v>
      </c>
      <c r="M51" s="226">
        <f>SUMPRODUCT((Investissements!M9:M27)*(Investissements!$AT9:$AT27))</f>
        <v>0</v>
      </c>
      <c r="N51" s="226">
        <f>SUMPRODUCT((Investissements!N9:N27)*(Investissements!$AT9:$AT27))</f>
        <v>0</v>
      </c>
      <c r="O51" s="226">
        <f>SUMPRODUCT((Investissements!O9:O27)*(Investissements!$AT9:$AT27))</f>
        <v>0</v>
      </c>
      <c r="P51" s="226">
        <f>SUMPRODUCT((Investissements!Q9:Q27)*(Investissements!$AT9:$AT27))</f>
        <v>0</v>
      </c>
      <c r="Q51" s="226">
        <f>SUMPRODUCT((Investissements!R9:R27)*(Investissements!$AT9:$AT27))</f>
        <v>0</v>
      </c>
      <c r="R51" s="226">
        <f>SUMPRODUCT((Investissements!S9:S27)*(Investissements!$AT9:$AT27))</f>
        <v>0</v>
      </c>
      <c r="S51" s="226">
        <f>SUMPRODUCT((Investissements!T9:T27)*(Investissements!$AT9:$AT27))</f>
        <v>0</v>
      </c>
      <c r="T51" s="226">
        <f>SUMPRODUCT((Investissements!U9:U27)*(Investissements!$AT9:$AT27))</f>
        <v>0</v>
      </c>
      <c r="U51" s="226">
        <f>SUMPRODUCT((Investissements!V9:V27)*(Investissements!$AT9:$AT27))</f>
        <v>0</v>
      </c>
      <c r="V51" s="226">
        <f>SUMPRODUCT((Investissements!W9:W27)*(Investissements!$AT9:$AT27))</f>
        <v>0</v>
      </c>
      <c r="W51" s="226">
        <f>SUMPRODUCT((Investissements!X9:X27)*(Investissements!$AT9:$AT27))</f>
        <v>0</v>
      </c>
      <c r="X51" s="226">
        <f>SUMPRODUCT((Investissements!Y9:Y27)*(Investissements!$AT9:$AT27))</f>
        <v>0</v>
      </c>
      <c r="Y51" s="226">
        <f>SUMPRODUCT((Investissements!Z9:Z27)*(Investissements!$AT9:$AT27))</f>
        <v>0</v>
      </c>
      <c r="Z51" s="226">
        <f>SUMPRODUCT((Investissements!AA9:AA27)*(Investissements!$AT9:$AT27))</f>
        <v>0</v>
      </c>
      <c r="AA51" s="226">
        <f>SUMPRODUCT((Investissements!AB9:AB27)*(Investissements!$AT9:$AT27))</f>
        <v>0</v>
      </c>
      <c r="AB51" s="226">
        <f>SUMPRODUCT((Investissements!AD9:AD27)*(Investissements!$AT9:$AT27))</f>
        <v>0</v>
      </c>
      <c r="AC51" s="226"/>
      <c r="AD51" s="226"/>
      <c r="AE51" s="226"/>
      <c r="AF51" s="226"/>
      <c r="AG51" s="226"/>
      <c r="AH51" s="226">
        <f>SUMPRODUCT((Investissements!AE9:AE27)*(Investissements!$AT9:$AT27))</f>
        <v>0</v>
      </c>
      <c r="AI51" s="226"/>
      <c r="AJ51" s="226"/>
      <c r="AK51" s="226"/>
      <c r="AL51" s="226"/>
      <c r="AM51" s="226"/>
      <c r="AN51" s="226">
        <f>SUMPRODUCT((Investissements!AG9:AG27)*(Investissements!$AT9:$AT27))</f>
        <v>0</v>
      </c>
      <c r="AO51" s="226"/>
      <c r="AP51" s="226"/>
      <c r="AQ51" s="226"/>
      <c r="AR51" s="226"/>
      <c r="AS51" s="226"/>
      <c r="AT51" s="226">
        <f>SUMPRODUCT((Investissements!AH9:AH27)*(Investissements!$AT9:$AT27))</f>
        <v>0</v>
      </c>
      <c r="AU51" s="226"/>
      <c r="AV51" s="226"/>
      <c r="AW51" s="226"/>
      <c r="AX51" s="226"/>
      <c r="AY51" s="226"/>
      <c r="AZ51" s="226">
        <f>SUMPRODUCT((Investissements!AJ9:AJ27)*(Investissements!$AT9:$AT27))</f>
        <v>0</v>
      </c>
      <c r="BA51" s="226"/>
      <c r="BB51" s="226"/>
      <c r="BC51" s="226"/>
      <c r="BD51" s="226"/>
      <c r="BE51" s="226"/>
      <c r="BF51" s="226">
        <f>SUMPRODUCT((Investissements!AK9:AK27)*(Investissements!$AT9:$AT27))</f>
        <v>0</v>
      </c>
      <c r="BG51" s="226"/>
      <c r="BH51" s="226"/>
      <c r="BI51" s="226"/>
      <c r="BJ51" s="226"/>
      <c r="BK51" s="226"/>
      <c r="BL51" s="93"/>
    </row>
    <row r="52" spans="1:64">
      <c r="A52"/>
      <c r="B52" s="87"/>
      <c r="C52" s="233" t="s">
        <v>134</v>
      </c>
      <c r="D52" s="226">
        <f>-PMT(CONFIG!$D$97/12,CONFIG!$D$99,SUM(INDEX($D20:$BK20,,IF((COLUMN(D$52)-COLUMN($D$52)+1)&gt;CONFIG!$D$99,(COLUMN(D$52)-COLUMN($D$52)+1)-CONFIG!$D$99,0)+1):INDEX($D20:$BK20,,COLUMN(D$52)-COLUMN($D$52)+1)),,)</f>
        <v>0</v>
      </c>
      <c r="E52" s="226">
        <f>-PMT(CONFIG!$D$97/12,CONFIG!$D$99,SUM(INDEX($D20:$BK20,,IF((COLUMN(E$52)-COLUMN($D$52)+1)&gt;CONFIG!$D$99,(COLUMN(E$52)-COLUMN($D$52)+1)-CONFIG!$D$99,0)+1):INDEX($D20:$BK20,,COLUMN(E$52)-COLUMN($D$52)+1)),,)</f>
        <v>0</v>
      </c>
      <c r="F52" s="226">
        <f>-PMT(CONFIG!$D$97/12,CONFIG!$D$99,SUM(INDEX($D20:$BK20,,IF((COLUMN(F$52)-COLUMN($D$52)+1)&gt;CONFIG!$D$99,(COLUMN(F$52)-COLUMN($D$52)+1)-CONFIG!$D$99,0)+1):INDEX($D20:$BK20,,COLUMN(F$52)-COLUMN($D$52)+1)),,)</f>
        <v>0</v>
      </c>
      <c r="G52" s="226">
        <f>-PMT(CONFIG!$D$97/12,CONFIG!$D$99,SUM(INDEX($D20:$BK20,,IF((COLUMN(G$52)-COLUMN($D$52)+1)&gt;CONFIG!$D$99,(COLUMN(G$52)-COLUMN($D$52)+1)-CONFIG!$D$99,0)+1):INDEX($D20:$BK20,,COLUMN(G$52)-COLUMN($D$52)+1)),,)</f>
        <v>0</v>
      </c>
      <c r="H52" s="226">
        <f>-PMT(CONFIG!$D$97/12,CONFIG!$D$99,SUM(INDEX($D20:$BK20,,IF((COLUMN(H$52)-COLUMN($D$52)+1)&gt;CONFIG!$D$99,(COLUMN(H$52)-COLUMN($D$52)+1)-CONFIG!$D$99,0)+1):INDEX($D20:$BK20,,COLUMN(H$52)-COLUMN($D$52)+1)),,)</f>
        <v>0</v>
      </c>
      <c r="I52" s="226">
        <f>-PMT(CONFIG!$D$97/12,CONFIG!$D$99,SUM(INDEX($D20:$BK20,,IF((COLUMN(I$52)-COLUMN($D$52)+1)&gt;CONFIG!$D$99,(COLUMN(I$52)-COLUMN($D$52)+1)-CONFIG!$D$99,0)+1):INDEX($D20:$BK20,,COLUMN(I$52)-COLUMN($D$52)+1)),,)</f>
        <v>0</v>
      </c>
      <c r="J52" s="226">
        <f>-PMT(CONFIG!$D$97/12,CONFIG!$D$99,SUM(INDEX($D20:$BK20,,IF((COLUMN(J$52)-COLUMN($D$52)+1)&gt;CONFIG!$D$99,(COLUMN(J$52)-COLUMN($D$52)+1)-CONFIG!$D$99,0)+1):INDEX($D20:$BK20,,COLUMN(J$52)-COLUMN($D$52)+1)),,)</f>
        <v>0</v>
      </c>
      <c r="K52" s="226">
        <f>-PMT(CONFIG!$D$97/12,CONFIG!$D$99,SUM(INDEX($D20:$BK20,,IF((COLUMN(K$52)-COLUMN($D$52)+1)&gt;CONFIG!$D$99,(COLUMN(K$52)-COLUMN($D$52)+1)-CONFIG!$D$99,0)+1):INDEX($D20:$BK20,,COLUMN(K$52)-COLUMN($D$52)+1)),,)</f>
        <v>0</v>
      </c>
      <c r="L52" s="226">
        <f>-PMT(CONFIG!$D$97/12,CONFIG!$D$99,SUM(INDEX($D20:$BK20,,IF((COLUMN(L$52)-COLUMN($D$52)+1)&gt;CONFIG!$D$99,(COLUMN(L$52)-COLUMN($D$52)+1)-CONFIG!$D$99,0)+1):INDEX($D20:$BK20,,COLUMN(L$52)-COLUMN($D$52)+1)),,)</f>
        <v>0</v>
      </c>
      <c r="M52" s="226">
        <f>-PMT(CONFIG!$D$97/12,CONFIG!$D$99,SUM(INDEX($D20:$BK20,,IF((COLUMN(M$52)-COLUMN($D$52)+1)&gt;CONFIG!$D$99,(COLUMN(M$52)-COLUMN($D$52)+1)-CONFIG!$D$99,0)+1):INDEX($D20:$BK20,,COLUMN(M$52)-COLUMN($D$52)+1)),,)</f>
        <v>0</v>
      </c>
      <c r="N52" s="226">
        <f>-PMT(CONFIG!$D$97/12,CONFIG!$D$99,SUM(INDEX($D20:$BK20,,IF((COLUMN(N$52)-COLUMN($D$52)+1)&gt;CONFIG!$D$99,(COLUMN(N$52)-COLUMN($D$52)+1)-CONFIG!$D$99,0)+1):INDEX($D20:$BK20,,COLUMN(N$52)-COLUMN($D$52)+1)),,)</f>
        <v>0</v>
      </c>
      <c r="O52" s="226">
        <f>-PMT(CONFIG!$D$97/12,CONFIG!$D$99,SUM(INDEX($D20:$BK20,,IF((COLUMN(O$52)-COLUMN($D$52)+1)&gt;CONFIG!$D$99,(COLUMN(O$52)-COLUMN($D$52)+1)-CONFIG!$D$99,0)+1):INDEX($D20:$BK20,,COLUMN(O$52)-COLUMN($D$52)+1)),,)</f>
        <v>0</v>
      </c>
      <c r="P52" s="226">
        <f>-PMT(CONFIG!$D$97/12,CONFIG!$D$99,SUM(INDEX($D20:$BK20,,IF((COLUMN(P$52)-COLUMN($D$52)+1)&gt;CONFIG!$D$99,(COLUMN(P$52)-COLUMN($D$52)+1)-CONFIG!$D$99,0)+1):INDEX($D20:$BK20,,COLUMN(P$52)-COLUMN($D$52)+1)),,)</f>
        <v>0</v>
      </c>
      <c r="Q52" s="226">
        <f>-PMT(CONFIG!$D$97/12,CONFIG!$D$99,SUM(INDEX($D20:$BK20,,IF((COLUMN(Q$52)-COLUMN($D$52)+1)&gt;CONFIG!$D$99,(COLUMN(Q$52)-COLUMN($D$52)+1)-CONFIG!$D$99,0)+1):INDEX($D20:$BK20,,COLUMN(Q$52)-COLUMN($D$52)+1)),,)</f>
        <v>0</v>
      </c>
      <c r="R52" s="226">
        <f>-PMT(CONFIG!$D$97/12,CONFIG!$D$99,SUM(INDEX($D20:$BK20,,IF((COLUMN(R$52)-COLUMN($D$52)+1)&gt;CONFIG!$D$99,(COLUMN(R$52)-COLUMN($D$52)+1)-CONFIG!$D$99,0)+1):INDEX($D20:$BK20,,COLUMN(R$52)-COLUMN($D$52)+1)),,)</f>
        <v>0</v>
      </c>
      <c r="S52" s="226">
        <f>-PMT(CONFIG!$D$97/12,CONFIG!$D$99,SUM(INDEX($D20:$BK20,,IF((COLUMN(S$52)-COLUMN($D$52)+1)&gt;CONFIG!$D$99,(COLUMN(S$52)-COLUMN($D$52)+1)-CONFIG!$D$99,0)+1):INDEX($D20:$BK20,,COLUMN(S$52)-COLUMN($D$52)+1)),,)</f>
        <v>0</v>
      </c>
      <c r="T52" s="226">
        <f>-PMT(CONFIG!$D$97/12,CONFIG!$D$99,SUM(INDEX($D20:$BK20,,IF((COLUMN(T$52)-COLUMN($D$52)+1)&gt;CONFIG!$D$99,(COLUMN(T$52)-COLUMN($D$52)+1)-CONFIG!$D$99,0)+1):INDEX($D20:$BK20,,COLUMN(T$52)-COLUMN($D$52)+1)),,)</f>
        <v>0</v>
      </c>
      <c r="U52" s="226">
        <f>-PMT(CONFIG!$D$97/12,CONFIG!$D$99,SUM(INDEX($D20:$BK20,,IF((COLUMN(U$52)-COLUMN($D$52)+1)&gt;CONFIG!$D$99,(COLUMN(U$52)-COLUMN($D$52)+1)-CONFIG!$D$99,0)+1):INDEX($D20:$BK20,,COLUMN(U$52)-COLUMN($D$52)+1)),,)</f>
        <v>0</v>
      </c>
      <c r="V52" s="226">
        <f>-PMT(CONFIG!$D$97/12,CONFIG!$D$99,SUM(INDEX($D20:$BK20,,IF((COLUMN(V$52)-COLUMN($D$52)+1)&gt;CONFIG!$D$99,(COLUMN(V$52)-COLUMN($D$52)+1)-CONFIG!$D$99,0)+1):INDEX($D20:$BK20,,COLUMN(V$52)-COLUMN($D$52)+1)),,)</f>
        <v>0</v>
      </c>
      <c r="W52" s="226">
        <f>-PMT(CONFIG!$D$97/12,CONFIG!$D$99,SUM(INDEX($D20:$BK20,,IF((COLUMN(W$52)-COLUMN($D$52)+1)&gt;CONFIG!$D$99,(COLUMN(W$52)-COLUMN($D$52)+1)-CONFIG!$D$99,0)+1):INDEX($D20:$BK20,,COLUMN(W$52)-COLUMN($D$52)+1)),,)</f>
        <v>0</v>
      </c>
      <c r="X52" s="226">
        <f>-PMT(CONFIG!$D$97/12,CONFIG!$D$99,SUM(INDEX($D20:$BK20,,IF((COLUMN(X$52)-COLUMN($D$52)+1)&gt;CONFIG!$D$99,(COLUMN(X$52)-COLUMN($D$52)+1)-CONFIG!$D$99,0)+1):INDEX($D20:$BK20,,COLUMN(X$52)-COLUMN($D$52)+1)),,)</f>
        <v>0</v>
      </c>
      <c r="Y52" s="226">
        <f>-PMT(CONFIG!$D$97/12,CONFIG!$D$99,SUM(INDEX($D20:$BK20,,IF((COLUMN(Y$52)-COLUMN($D$52)+1)&gt;CONFIG!$D$99,(COLUMN(Y$52)-COLUMN($D$52)+1)-CONFIG!$D$99,0)+1):INDEX($D20:$BK20,,COLUMN(Y$52)-COLUMN($D$52)+1)),,)</f>
        <v>0</v>
      </c>
      <c r="Z52" s="226">
        <f>-PMT(CONFIG!$D$97/12,CONFIG!$D$99,SUM(INDEX($D20:$BK20,,IF((COLUMN(Z$52)-COLUMN($D$52)+1)&gt;CONFIG!$D$99,(COLUMN(Z$52)-COLUMN($D$52)+1)-CONFIG!$D$99,0)+1):INDEX($D20:$BK20,,COLUMN(Z$52)-COLUMN($D$52)+1)),,)</f>
        <v>0</v>
      </c>
      <c r="AA52" s="226">
        <f>-PMT(CONFIG!$D$97/12,CONFIG!$D$99,SUM(INDEX($D20:$BK20,,IF((COLUMN(AA$52)-COLUMN($D$52)+1)&gt;CONFIG!$D$99,(COLUMN(AA$52)-COLUMN($D$52)+1)-CONFIG!$D$99,0)+1):INDEX($D20:$BK20,,COLUMN(AA$52)-COLUMN($D$52)+1)),,)</f>
        <v>0</v>
      </c>
      <c r="AB52" s="226">
        <f>-PMT(CONFIG!$D$97/12,CONFIG!$D$99,SUM(INDEX($D20:$BK20,,IF((COLUMN(AB$52)-COLUMN($D$52)+1)&gt;CONFIG!$D$99,(COLUMN(AB$52)-COLUMN($D$52)+1)-CONFIG!$D$99,0)+1):INDEX($D20:$BK20,,COLUMN(AB$52)-COLUMN($D$52)+1)),,)</f>
        <v>0</v>
      </c>
      <c r="AC52" s="226">
        <f>-PMT(CONFIG!$D$97/12,CONFIG!$D$99,SUM(INDEX($D20:$BK20,,IF((COLUMN(AC$52)-COLUMN($D$52)+1)&gt;CONFIG!$D$99,(COLUMN(AC$52)-COLUMN($D$52)+1)-CONFIG!$D$99,0)+1):INDEX($D20:$BK20,,COLUMN(AC$52)-COLUMN($D$52)+1)),,)</f>
        <v>0</v>
      </c>
      <c r="AD52" s="226">
        <f>-PMT(CONFIG!$D$97/12,CONFIG!$D$99,SUM(INDEX($D20:$BK20,,IF((COLUMN(AD$52)-COLUMN($D$52)+1)&gt;CONFIG!$D$99,(COLUMN(AD$52)-COLUMN($D$52)+1)-CONFIG!$D$99,0)+1):INDEX($D20:$BK20,,COLUMN(AD$52)-COLUMN($D$52)+1)),,)</f>
        <v>0</v>
      </c>
      <c r="AE52" s="226">
        <f>-PMT(CONFIG!$D$97/12,CONFIG!$D$99,SUM(INDEX($D20:$BK20,,IF((COLUMN(AE$52)-COLUMN($D$52)+1)&gt;CONFIG!$D$99,(COLUMN(AE$52)-COLUMN($D$52)+1)-CONFIG!$D$99,0)+1):INDEX($D20:$BK20,,COLUMN(AE$52)-COLUMN($D$52)+1)),,)</f>
        <v>0</v>
      </c>
      <c r="AF52" s="226">
        <f>-PMT(CONFIG!$D$97/12,CONFIG!$D$99,SUM(INDEX($D20:$BK20,,IF((COLUMN(AF$52)-COLUMN($D$52)+1)&gt;CONFIG!$D$99,(COLUMN(AF$52)-COLUMN($D$52)+1)-CONFIG!$D$99,0)+1):INDEX($D20:$BK20,,COLUMN(AF$52)-COLUMN($D$52)+1)),,)</f>
        <v>0</v>
      </c>
      <c r="AG52" s="226">
        <f>-PMT(CONFIG!$D$97/12,CONFIG!$D$99,SUM(INDEX($D20:$BK20,,IF((COLUMN(AG$52)-COLUMN($D$52)+1)&gt;CONFIG!$D$99,(COLUMN(AG$52)-COLUMN($D$52)+1)-CONFIG!$D$99,0)+1):INDEX($D20:$BK20,,COLUMN(AG$52)-COLUMN($D$52)+1)),,)</f>
        <v>0</v>
      </c>
      <c r="AH52" s="226">
        <f>-PMT(CONFIG!$D$97/12,CONFIG!$D$99,SUM(INDEX($D20:$BK20,,IF((COLUMN(AH$52)-COLUMN($D$52)+1)&gt;CONFIG!$D$99,(COLUMN(AH$52)-COLUMN($D$52)+1)-CONFIG!$D$99,0)+1):INDEX($D20:$BK20,,COLUMN(AH$52)-COLUMN($D$52)+1)),,)</f>
        <v>0</v>
      </c>
      <c r="AI52" s="226">
        <f>-PMT(CONFIG!$D$97/12,CONFIG!$D$99,SUM(INDEX($D20:$BK20,,IF((COLUMN(AI$52)-COLUMN($D$52)+1)&gt;CONFIG!$D$99,(COLUMN(AI$52)-COLUMN($D$52)+1)-CONFIG!$D$99,0)+1):INDEX($D20:$BK20,,COLUMN(AI$52)-COLUMN($D$52)+1)),,)</f>
        <v>0</v>
      </c>
      <c r="AJ52" s="226">
        <f>-PMT(CONFIG!$D$97/12,CONFIG!$D$99,SUM(INDEX($D20:$BK20,,IF((COLUMN(AJ$52)-COLUMN($D$52)+1)&gt;CONFIG!$D$99,(COLUMN(AJ$52)-COLUMN($D$52)+1)-CONFIG!$D$99,0)+1):INDEX($D20:$BK20,,COLUMN(AJ$52)-COLUMN($D$52)+1)),,)</f>
        <v>0</v>
      </c>
      <c r="AK52" s="226">
        <f>-PMT(CONFIG!$D$97/12,CONFIG!$D$99,SUM(INDEX($D20:$BK20,,IF((COLUMN(AK$52)-COLUMN($D$52)+1)&gt;CONFIG!$D$99,(COLUMN(AK$52)-COLUMN($D$52)+1)-CONFIG!$D$99,0)+1):INDEX($D20:$BK20,,COLUMN(AK$52)-COLUMN($D$52)+1)),,)</f>
        <v>0</v>
      </c>
      <c r="AL52" s="226">
        <f>-PMT(CONFIG!$D$97/12,CONFIG!$D$99,SUM(INDEX($D20:$BK20,,IF((COLUMN(AL$52)-COLUMN($D$52)+1)&gt;CONFIG!$D$99,(COLUMN(AL$52)-COLUMN($D$52)+1)-CONFIG!$D$99,0)+1):INDEX($D20:$BK20,,COLUMN(AL$52)-COLUMN($D$52)+1)),,)</f>
        <v>0</v>
      </c>
      <c r="AM52" s="226">
        <f>-PMT(CONFIG!$D$97/12,CONFIG!$D$99,SUM(INDEX($D20:$BK20,,IF((COLUMN(AM$52)-COLUMN($D$52)+1)&gt;CONFIG!$D$99,(COLUMN(AM$52)-COLUMN($D$52)+1)-CONFIG!$D$99,0)+1):INDEX($D20:$BK20,,COLUMN(AM$52)-COLUMN($D$52)+1)),,)</f>
        <v>0</v>
      </c>
      <c r="AN52" s="226">
        <f>-PMT(CONFIG!$D$97/12,CONFIG!$D$99,SUM(INDEX($D20:$BK20,,IF((COLUMN(AN$52)-COLUMN($D$52)+1)&gt;CONFIG!$D$99,(COLUMN(AN$52)-COLUMN($D$52)+1)-CONFIG!$D$99,0)+1):INDEX($D20:$BK20,,COLUMN(AN$52)-COLUMN($D$52)+1)),,)</f>
        <v>0</v>
      </c>
      <c r="AO52" s="226">
        <f>-PMT(CONFIG!$D$97/12,CONFIG!$D$99,SUM(INDEX($D20:$BK20,,IF((COLUMN(AO$52)-COLUMN($D$52)+1)&gt;CONFIG!$D$99,(COLUMN(AO$52)-COLUMN($D$52)+1)-CONFIG!$D$99,0)+1):INDEX($D20:$BK20,,COLUMN(AO$52)-COLUMN($D$52)+1)),,)</f>
        <v>0</v>
      </c>
      <c r="AP52" s="226">
        <f>-PMT(CONFIG!$D$97/12,CONFIG!$D$99,SUM(INDEX($D20:$BK20,,IF((COLUMN(AP$52)-COLUMN($D$52)+1)&gt;CONFIG!$D$99,(COLUMN(AP$52)-COLUMN($D$52)+1)-CONFIG!$D$99,0)+1):INDEX($D20:$BK20,,COLUMN(AP$52)-COLUMN($D$52)+1)),,)</f>
        <v>0</v>
      </c>
      <c r="AQ52" s="226">
        <f>-PMT(CONFIG!$D$97/12,CONFIG!$D$99,SUM(INDEX($D20:$BK20,,IF((COLUMN(AQ$52)-COLUMN($D$52)+1)&gt;CONFIG!$D$99,(COLUMN(AQ$52)-COLUMN($D$52)+1)-CONFIG!$D$99,0)+1):INDEX($D20:$BK20,,COLUMN(AQ$52)-COLUMN($D$52)+1)),,)</f>
        <v>0</v>
      </c>
      <c r="AR52" s="226">
        <f>-PMT(CONFIG!$D$97/12,CONFIG!$D$99,SUM(INDEX($D20:$BK20,,IF((COLUMN(AR$52)-COLUMN($D$52)+1)&gt;CONFIG!$D$99,(COLUMN(AR$52)-COLUMN($D$52)+1)-CONFIG!$D$99,0)+1):INDEX($D20:$BK20,,COLUMN(AR$52)-COLUMN($D$52)+1)),,)</f>
        <v>0</v>
      </c>
      <c r="AS52" s="226">
        <f>-PMT(CONFIG!$D$97/12,CONFIG!$D$99,SUM(INDEX($D20:$BK20,,IF((COLUMN(AS$52)-COLUMN($D$52)+1)&gt;CONFIG!$D$99,(COLUMN(AS$52)-COLUMN($D$52)+1)-CONFIG!$D$99,0)+1):INDEX($D20:$BK20,,COLUMN(AS$52)-COLUMN($D$52)+1)),,)</f>
        <v>0</v>
      </c>
      <c r="AT52" s="226">
        <f>-PMT(CONFIG!$D$97/12,CONFIG!$D$99,SUM(INDEX($D20:$BK20,,IF((COLUMN(AT$52)-COLUMN($D$52)+1)&gt;CONFIG!$D$99,(COLUMN(AT$52)-COLUMN($D$52)+1)-CONFIG!$D$99,0)+1):INDEX($D20:$BK20,,COLUMN(AT$52)-COLUMN($D$52)+1)),,)</f>
        <v>0</v>
      </c>
      <c r="AU52" s="226">
        <f>-PMT(CONFIG!$D$97/12,CONFIG!$D$99,SUM(INDEX($D20:$BK20,,IF((COLUMN(AU$52)-COLUMN($D$52)+1)&gt;CONFIG!$D$99,(COLUMN(AU$52)-COLUMN($D$52)+1)-CONFIG!$D$99,0)+1):INDEX($D20:$BK20,,COLUMN(AU$52)-COLUMN($D$52)+1)),,)</f>
        <v>0</v>
      </c>
      <c r="AV52" s="226">
        <f>-PMT(CONFIG!$D$97/12,CONFIG!$D$99,SUM(INDEX($D20:$BK20,,IF((COLUMN(AV$52)-COLUMN($D$52)+1)&gt;CONFIG!$D$99,(COLUMN(AV$52)-COLUMN($D$52)+1)-CONFIG!$D$99,0)+1):INDEX($D20:$BK20,,COLUMN(AV$52)-COLUMN($D$52)+1)),,)</f>
        <v>0</v>
      </c>
      <c r="AW52" s="226">
        <f>-PMT(CONFIG!$D$97/12,CONFIG!$D$99,SUM(INDEX($D20:$BK20,,IF((COLUMN(AW$52)-COLUMN($D$52)+1)&gt;CONFIG!$D$99,(COLUMN(AW$52)-COLUMN($D$52)+1)-CONFIG!$D$99,0)+1):INDEX($D20:$BK20,,COLUMN(AW$52)-COLUMN($D$52)+1)),,)</f>
        <v>0</v>
      </c>
      <c r="AX52" s="226">
        <f>-PMT(CONFIG!$D$97/12,CONFIG!$D$99,SUM(INDEX($D20:$BK20,,IF((COLUMN(AX$52)-COLUMN($D$52)+1)&gt;CONFIG!$D$99,(COLUMN(AX$52)-COLUMN($D$52)+1)-CONFIG!$D$99,0)+1):INDEX($D20:$BK20,,COLUMN(AX$52)-COLUMN($D$52)+1)),,)</f>
        <v>0</v>
      </c>
      <c r="AY52" s="226">
        <f>-PMT(CONFIG!$D$97/12,CONFIG!$D$99,SUM(INDEX($D20:$BK20,,IF((COLUMN(AY$52)-COLUMN($D$52)+1)&gt;CONFIG!$D$99,(COLUMN(AY$52)-COLUMN($D$52)+1)-CONFIG!$D$99,0)+1):INDEX($D20:$BK20,,COLUMN(AY$52)-COLUMN($D$52)+1)),,)</f>
        <v>0</v>
      </c>
      <c r="AZ52" s="226">
        <f>-PMT(CONFIG!$D$97/12,CONFIG!$D$99,SUM(INDEX($D20:$BK20,,IF((COLUMN(AZ$52)-COLUMN($D$52)+1)&gt;CONFIG!$D$99,(COLUMN(AZ$52)-COLUMN($D$52)+1)-CONFIG!$D$99,0)+1):INDEX($D20:$BK20,,COLUMN(AZ$52)-COLUMN($D$52)+1)),,)</f>
        <v>0</v>
      </c>
      <c r="BA52" s="226">
        <f>-PMT(CONFIG!$D$97/12,CONFIG!$D$99,SUM(INDEX($D20:$BK20,,IF((COLUMN(BA$52)-COLUMN($D$52)+1)&gt;CONFIG!$D$99,(COLUMN(BA$52)-COLUMN($D$52)+1)-CONFIG!$D$99,0)+1):INDEX($D20:$BK20,,COLUMN(BA$52)-COLUMN($D$52)+1)),,)</f>
        <v>0</v>
      </c>
      <c r="BB52" s="226">
        <f>-PMT(CONFIG!$D$97/12,CONFIG!$D$99,SUM(INDEX($D20:$BK20,,IF((COLUMN(BB$52)-COLUMN($D$52)+1)&gt;CONFIG!$D$99,(COLUMN(BB$52)-COLUMN($D$52)+1)-CONFIG!$D$99,0)+1):INDEX($D20:$BK20,,COLUMN(BB$52)-COLUMN($D$52)+1)),,)</f>
        <v>0</v>
      </c>
      <c r="BC52" s="226">
        <f>-PMT(CONFIG!$D$97/12,CONFIG!$D$99,SUM(INDEX($D20:$BK20,,IF((COLUMN(BC$52)-COLUMN($D$52)+1)&gt;CONFIG!$D$99,(COLUMN(BC$52)-COLUMN($D$52)+1)-CONFIG!$D$99,0)+1):INDEX($D20:$BK20,,COLUMN(BC$52)-COLUMN($D$52)+1)),,)</f>
        <v>0</v>
      </c>
      <c r="BD52" s="226">
        <f>-PMT(CONFIG!$D$97/12,CONFIG!$D$99,SUM(INDEX($D20:$BK20,,IF((COLUMN(BD$52)-COLUMN($D$52)+1)&gt;CONFIG!$D$99,(COLUMN(BD$52)-COLUMN($D$52)+1)-CONFIG!$D$99,0)+1):INDEX($D20:$BK20,,COLUMN(BD$52)-COLUMN($D$52)+1)),,)</f>
        <v>0</v>
      </c>
      <c r="BE52" s="226">
        <f>-PMT(CONFIG!$D$97/12,CONFIG!$D$99,SUM(INDEX($D20:$BK20,,IF((COLUMN(BE$52)-COLUMN($D$52)+1)&gt;CONFIG!$D$99,(COLUMN(BE$52)-COLUMN($D$52)+1)-CONFIG!$D$99,0)+1):INDEX($D20:$BK20,,COLUMN(BE$52)-COLUMN($D$52)+1)),,)</f>
        <v>0</v>
      </c>
      <c r="BF52" s="226">
        <f>-PMT(CONFIG!$D$97/12,CONFIG!$D$99,SUM(INDEX($D20:$BK20,,IF((COLUMN(BF$52)-COLUMN($D$52)+1)&gt;CONFIG!$D$99,(COLUMN(BF$52)-COLUMN($D$52)+1)-CONFIG!$D$99,0)+1):INDEX($D20:$BK20,,COLUMN(BF$52)-COLUMN($D$52)+1)),,)</f>
        <v>0</v>
      </c>
      <c r="BG52" s="226">
        <f>-PMT(CONFIG!$D$97/12,CONFIG!$D$99,SUM(INDEX($D20:$BK20,,IF((COLUMN(BG$52)-COLUMN($D$52)+1)&gt;CONFIG!$D$99,(COLUMN(BG$52)-COLUMN($D$52)+1)-CONFIG!$D$99,0)+1):INDEX($D20:$BK20,,COLUMN(BG$52)-COLUMN($D$52)+1)),,)</f>
        <v>0</v>
      </c>
      <c r="BH52" s="226">
        <f>-PMT(CONFIG!$D$97/12,CONFIG!$D$99,SUM(INDEX($D20:$BK20,,IF((COLUMN(BH$52)-COLUMN($D$52)+1)&gt;CONFIG!$D$99,(COLUMN(BH$52)-COLUMN($D$52)+1)-CONFIG!$D$99,0)+1):INDEX($D20:$BK20,,COLUMN(BH$52)-COLUMN($D$52)+1)),,)</f>
        <v>0</v>
      </c>
      <c r="BI52" s="226">
        <f>-PMT(CONFIG!$D$97/12,CONFIG!$D$99,SUM(INDEX($D20:$BK20,,IF((COLUMN(BI$52)-COLUMN($D$52)+1)&gt;CONFIG!$D$99,(COLUMN(BI$52)-COLUMN($D$52)+1)-CONFIG!$D$99,0)+1):INDEX($D20:$BK20,,COLUMN(BI$52)-COLUMN($D$52)+1)),,)</f>
        <v>0</v>
      </c>
      <c r="BJ52" s="226">
        <f>-PMT(CONFIG!$D$97/12,CONFIG!$D$99,SUM(INDEX($D20:$BK20,,IF((COLUMN(BJ$52)-COLUMN($D$52)+1)&gt;CONFIG!$D$99,(COLUMN(BJ$52)-COLUMN($D$52)+1)-CONFIG!$D$99,0)+1):INDEX($D20:$BK20,,COLUMN(BJ$52)-COLUMN($D$52)+1)),,)</f>
        <v>0</v>
      </c>
      <c r="BK52" s="226">
        <f>-PMT(CONFIG!$D$97/12,CONFIG!$D$99,SUM(INDEX($D20:$BK20,,IF((COLUMN(BK$52)-COLUMN($D$52)+1)&gt;CONFIG!$D$99,(COLUMN(BK$52)-COLUMN($D$52)+1)-CONFIG!$D$99,0)+1):INDEX($D20:$BK20,,COLUMN(BK$52)-COLUMN($D$52)+1)),,)</f>
        <v>0</v>
      </c>
      <c r="BL52" s="93"/>
    </row>
    <row r="53" spans="1:64">
      <c r="A53"/>
      <c r="B53" s="87"/>
      <c r="C53" s="233" t="s">
        <v>133</v>
      </c>
      <c r="D53" s="226">
        <f>-PMT(CONFIG!$E$97/12,CONFIG!$E$99,SUM(INDEX($D21:$BK21,,IF((COLUMN(D$53)-COLUMN($D$53)+1)&gt;CONFIG!$E$99,(COLUMN(D$53)-COLUMN($D$53)+1)-CONFIG!$E$99,0)+1):INDEX($D21:$BK21,,COLUMN(D$53)-COLUMN($D$53)+1)),,)</f>
        <v>0</v>
      </c>
      <c r="E53" s="226">
        <f>-PMT(CONFIG!$E$97/12,CONFIG!$E$99,SUM(INDEX($D21:$BK21,,IF((COLUMN(E$53)-COLUMN($D$53)+1)&gt;CONFIG!$E$99,(COLUMN(E$53)-COLUMN($D$53)+1)-CONFIG!$E$99,0)+1):INDEX($D21:$BK21,,COLUMN(E$53)-COLUMN($D$53)+1)),,)</f>
        <v>0</v>
      </c>
      <c r="F53" s="226">
        <f>-PMT(CONFIG!$E$97/12,CONFIG!$E$99,SUM(INDEX($D21:$BK21,,IF((COLUMN(F$53)-COLUMN($D$53)+1)&gt;CONFIG!$E$99,(COLUMN(F$53)-COLUMN($D$53)+1)-CONFIG!$E$99,0)+1):INDEX($D21:$BK21,,COLUMN(F$53)-COLUMN($D$53)+1)),,)</f>
        <v>0</v>
      </c>
      <c r="G53" s="226">
        <f>-PMT(CONFIG!$E$97/12,CONFIG!$E$99,SUM(INDEX($D21:$BK21,,IF((COLUMN(G$53)-COLUMN($D$53)+1)&gt;CONFIG!$E$99,(COLUMN(G$53)-COLUMN($D$53)+1)-CONFIG!$E$99,0)+1):INDEX($D21:$BK21,,COLUMN(G$53)-COLUMN($D$53)+1)),,)</f>
        <v>0</v>
      </c>
      <c r="H53" s="226">
        <f>-PMT(CONFIG!$E$97/12,CONFIG!$E$99,SUM(INDEX($D21:$BK21,,IF((COLUMN(H$53)-COLUMN($D$53)+1)&gt;CONFIG!$E$99,(COLUMN(H$53)-COLUMN($D$53)+1)-CONFIG!$E$99,0)+1):INDEX($D21:$BK21,,COLUMN(H$53)-COLUMN($D$53)+1)),,)</f>
        <v>0</v>
      </c>
      <c r="I53" s="226">
        <f>-PMT(CONFIG!$E$97/12,CONFIG!$E$99,SUM(INDEX($D21:$BK21,,IF((COLUMN(I$53)-COLUMN($D$53)+1)&gt;CONFIG!$E$99,(COLUMN(I$53)-COLUMN($D$53)+1)-CONFIG!$E$99,0)+1):INDEX($D21:$BK21,,COLUMN(I$53)-COLUMN($D$53)+1)),,)</f>
        <v>0</v>
      </c>
      <c r="J53" s="226">
        <f>-PMT(CONFIG!$E$97/12,CONFIG!$E$99,SUM(INDEX($D21:$BK21,,IF((COLUMN(J$53)-COLUMN($D$53)+1)&gt;CONFIG!$E$99,(COLUMN(J$53)-COLUMN($D$53)+1)-CONFIG!$E$99,0)+1):INDEX($D21:$BK21,,COLUMN(J$53)-COLUMN($D$53)+1)),,)</f>
        <v>0</v>
      </c>
      <c r="K53" s="226">
        <f>-PMT(CONFIG!$E$97/12,CONFIG!$E$99,SUM(INDEX($D21:$BK21,,IF((COLUMN(K$53)-COLUMN($D$53)+1)&gt;CONFIG!$E$99,(COLUMN(K$53)-COLUMN($D$53)+1)-CONFIG!$E$99,0)+1):INDEX($D21:$BK21,,COLUMN(K$53)-COLUMN($D$53)+1)),,)</f>
        <v>0</v>
      </c>
      <c r="L53" s="226">
        <f>-PMT(CONFIG!$E$97/12,CONFIG!$E$99,SUM(INDEX($D21:$BK21,,IF((COLUMN(L$53)-COLUMN($D$53)+1)&gt;CONFIG!$E$99,(COLUMN(L$53)-COLUMN($D$53)+1)-CONFIG!$E$99,0)+1):INDEX($D21:$BK21,,COLUMN(L$53)-COLUMN($D$53)+1)),,)</f>
        <v>0</v>
      </c>
      <c r="M53" s="226">
        <f>-PMT(CONFIG!$E$97/12,CONFIG!$E$99,SUM(INDEX($D21:$BK21,,IF((COLUMN(M$53)-COLUMN($D$53)+1)&gt;CONFIG!$E$99,(COLUMN(M$53)-COLUMN($D$53)+1)-CONFIG!$E$99,0)+1):INDEX($D21:$BK21,,COLUMN(M$53)-COLUMN($D$53)+1)),,)</f>
        <v>0</v>
      </c>
      <c r="N53" s="226">
        <f>-PMT(CONFIG!$E$97/12,CONFIG!$E$99,SUM(INDEX($D21:$BK21,,IF((COLUMN(N$53)-COLUMN($D$53)+1)&gt;CONFIG!$E$99,(COLUMN(N$53)-COLUMN($D$53)+1)-CONFIG!$E$99,0)+1):INDEX($D21:$BK21,,COLUMN(N$53)-COLUMN($D$53)+1)),,)</f>
        <v>0</v>
      </c>
      <c r="O53" s="226">
        <f>-PMT(CONFIG!$E$97/12,CONFIG!$E$99,SUM(INDEX($D21:$BK21,,IF((COLUMN(O$53)-COLUMN($D$53)+1)&gt;CONFIG!$E$99,(COLUMN(O$53)-COLUMN($D$53)+1)-CONFIG!$E$99,0)+1):INDEX($D21:$BK21,,COLUMN(O$53)-COLUMN($D$53)+1)),,)</f>
        <v>0</v>
      </c>
      <c r="P53" s="226">
        <f>-PMT(CONFIG!$E$97/12,CONFIG!$E$99,SUM(INDEX($D21:$BK21,,IF((COLUMN(P$53)-COLUMN($D$53)+1)&gt;CONFIG!$E$99,(COLUMN(P$53)-COLUMN($D$53)+1)-CONFIG!$E$99,0)+1):INDEX($D21:$BK21,,COLUMN(P$53)-COLUMN($D$53)+1)),,)</f>
        <v>0</v>
      </c>
      <c r="Q53" s="226">
        <f>-PMT(CONFIG!$E$97/12,CONFIG!$E$99,SUM(INDEX($D21:$BK21,,IF((COLUMN(Q$53)-COLUMN($D$53)+1)&gt;CONFIG!$E$99,(COLUMN(Q$53)-COLUMN($D$53)+1)-CONFIG!$E$99,0)+1):INDEX($D21:$BK21,,COLUMN(Q$53)-COLUMN($D$53)+1)),,)</f>
        <v>0</v>
      </c>
      <c r="R53" s="226">
        <f>-PMT(CONFIG!$E$97/12,CONFIG!$E$99,SUM(INDEX($D21:$BK21,,IF((COLUMN(R$53)-COLUMN($D$53)+1)&gt;CONFIG!$E$99,(COLUMN(R$53)-COLUMN($D$53)+1)-CONFIG!$E$99,0)+1):INDEX($D21:$BK21,,COLUMN(R$53)-COLUMN($D$53)+1)),,)</f>
        <v>0</v>
      </c>
      <c r="S53" s="226">
        <f>-PMT(CONFIG!$E$97/12,CONFIG!$E$99,SUM(INDEX($D21:$BK21,,IF((COLUMN(S$53)-COLUMN($D$53)+1)&gt;CONFIG!$E$99,(COLUMN(S$53)-COLUMN($D$53)+1)-CONFIG!$E$99,0)+1):INDEX($D21:$BK21,,COLUMN(S$53)-COLUMN($D$53)+1)),,)</f>
        <v>0</v>
      </c>
      <c r="T53" s="226">
        <f>-PMT(CONFIG!$E$97/12,CONFIG!$E$99,SUM(INDEX($D21:$BK21,,IF((COLUMN(T$53)-COLUMN($D$53)+1)&gt;CONFIG!$E$99,(COLUMN(T$53)-COLUMN($D$53)+1)-CONFIG!$E$99,0)+1):INDEX($D21:$BK21,,COLUMN(T$53)-COLUMN($D$53)+1)),,)</f>
        <v>0</v>
      </c>
      <c r="U53" s="226">
        <f>-PMT(CONFIG!$E$97/12,CONFIG!$E$99,SUM(INDEX($D21:$BK21,,IF((COLUMN(U$53)-COLUMN($D$53)+1)&gt;CONFIG!$E$99,(COLUMN(U$53)-COLUMN($D$53)+1)-CONFIG!$E$99,0)+1):INDEX($D21:$BK21,,COLUMN(U$53)-COLUMN($D$53)+1)),,)</f>
        <v>0</v>
      </c>
      <c r="V53" s="226">
        <f>-PMT(CONFIG!$E$97/12,CONFIG!$E$99,SUM(INDEX($D21:$BK21,,IF((COLUMN(V$53)-COLUMN($D$53)+1)&gt;CONFIG!$E$99,(COLUMN(V$53)-COLUMN($D$53)+1)-CONFIG!$E$99,0)+1):INDEX($D21:$BK21,,COLUMN(V$53)-COLUMN($D$53)+1)),,)</f>
        <v>0</v>
      </c>
      <c r="W53" s="226">
        <f>-PMT(CONFIG!$E$97/12,CONFIG!$E$99,SUM(INDEX($D21:$BK21,,IF((COLUMN(W$53)-COLUMN($D$53)+1)&gt;CONFIG!$E$99,(COLUMN(W$53)-COLUMN($D$53)+1)-CONFIG!$E$99,0)+1):INDEX($D21:$BK21,,COLUMN(W$53)-COLUMN($D$53)+1)),,)</f>
        <v>0</v>
      </c>
      <c r="X53" s="226">
        <f>-PMT(CONFIG!$E$97/12,CONFIG!$E$99,SUM(INDEX($D21:$BK21,,IF((COLUMN(X$53)-COLUMN($D$53)+1)&gt;CONFIG!$E$99,(COLUMN(X$53)-COLUMN($D$53)+1)-CONFIG!$E$99,0)+1):INDEX($D21:$BK21,,COLUMN(X$53)-COLUMN($D$53)+1)),,)</f>
        <v>0</v>
      </c>
      <c r="Y53" s="226">
        <f>-PMT(CONFIG!$E$97/12,CONFIG!$E$99,SUM(INDEX($D21:$BK21,,IF((COLUMN(Y$53)-COLUMN($D$53)+1)&gt;CONFIG!$E$99,(COLUMN(Y$53)-COLUMN($D$53)+1)-CONFIG!$E$99,0)+1):INDEX($D21:$BK21,,COLUMN(Y$53)-COLUMN($D$53)+1)),,)</f>
        <v>0</v>
      </c>
      <c r="Z53" s="226">
        <f>-PMT(CONFIG!$E$97/12,CONFIG!$E$99,SUM(INDEX($D21:$BK21,,IF((COLUMN(Z$53)-COLUMN($D$53)+1)&gt;CONFIG!$E$99,(COLUMN(Z$53)-COLUMN($D$53)+1)-CONFIG!$E$99,0)+1):INDEX($D21:$BK21,,COLUMN(Z$53)-COLUMN($D$53)+1)),,)</f>
        <v>0</v>
      </c>
      <c r="AA53" s="226">
        <f>-PMT(CONFIG!$E$97/12,CONFIG!$E$99,SUM(INDEX($D21:$BK21,,IF((COLUMN(AA$53)-COLUMN($D$53)+1)&gt;CONFIG!$E$99,(COLUMN(AA$53)-COLUMN($D$53)+1)-CONFIG!$E$99,0)+1):INDEX($D21:$BK21,,COLUMN(AA$53)-COLUMN($D$53)+1)),,)</f>
        <v>0</v>
      </c>
      <c r="AB53" s="226">
        <f>-PMT(CONFIG!$E$97/12,CONFIG!$E$99,SUM(INDEX($D21:$BK21,,IF((COLUMN(AB$53)-COLUMN($D$53)+1)&gt;CONFIG!$E$99,(COLUMN(AB$53)-COLUMN($D$53)+1)-CONFIG!$E$99,0)+1):INDEX($D21:$BK21,,COLUMN(AB$53)-COLUMN($D$53)+1)),,)</f>
        <v>0</v>
      </c>
      <c r="AC53" s="226">
        <f>-PMT(CONFIG!$E$97/12,CONFIG!$E$99,SUM(INDEX($D21:$BK21,,IF((COLUMN(AC$53)-COLUMN($D$53)+1)&gt;CONFIG!$E$99,(COLUMN(AC$53)-COLUMN($D$53)+1)-CONFIG!$E$99,0)+1):INDEX($D21:$BK21,,COLUMN(AC$53)-COLUMN($D$53)+1)),,)</f>
        <v>0</v>
      </c>
      <c r="AD53" s="226">
        <f>-PMT(CONFIG!$E$97/12,CONFIG!$E$99,SUM(INDEX($D21:$BK21,,IF((COLUMN(AD$53)-COLUMN($D$53)+1)&gt;CONFIG!$E$99,(COLUMN(AD$53)-COLUMN($D$53)+1)-CONFIG!$E$99,0)+1):INDEX($D21:$BK21,,COLUMN(AD$53)-COLUMN($D$53)+1)),,)</f>
        <v>0</v>
      </c>
      <c r="AE53" s="226">
        <f>-PMT(CONFIG!$E$97/12,CONFIG!$E$99,SUM(INDEX($D21:$BK21,,IF((COLUMN(AE$53)-COLUMN($D$53)+1)&gt;CONFIG!$E$99,(COLUMN(AE$53)-COLUMN($D$53)+1)-CONFIG!$E$99,0)+1):INDEX($D21:$BK21,,COLUMN(AE$53)-COLUMN($D$53)+1)),,)</f>
        <v>0</v>
      </c>
      <c r="AF53" s="226">
        <f>-PMT(CONFIG!$E$97/12,CONFIG!$E$99,SUM(INDEX($D21:$BK21,,IF((COLUMN(AF$53)-COLUMN($D$53)+1)&gt;CONFIG!$E$99,(COLUMN(AF$53)-COLUMN($D$53)+1)-CONFIG!$E$99,0)+1):INDEX($D21:$BK21,,COLUMN(AF$53)-COLUMN($D$53)+1)),,)</f>
        <v>0</v>
      </c>
      <c r="AG53" s="226">
        <f>-PMT(CONFIG!$E$97/12,CONFIG!$E$99,SUM(INDEX($D21:$BK21,,IF((COLUMN(AG$53)-COLUMN($D$53)+1)&gt;CONFIG!$E$99,(COLUMN(AG$53)-COLUMN($D$53)+1)-CONFIG!$E$99,0)+1):INDEX($D21:$BK21,,COLUMN(AG$53)-COLUMN($D$53)+1)),,)</f>
        <v>0</v>
      </c>
      <c r="AH53" s="226">
        <f>-PMT(CONFIG!$E$97/12,CONFIG!$E$99,SUM(INDEX($D21:$BK21,,IF((COLUMN(AH$53)-COLUMN($D$53)+1)&gt;CONFIG!$E$99,(COLUMN(AH$53)-COLUMN($D$53)+1)-CONFIG!$E$99,0)+1):INDEX($D21:$BK21,,COLUMN(AH$53)-COLUMN($D$53)+1)),,)</f>
        <v>0</v>
      </c>
      <c r="AI53" s="226">
        <f>-PMT(CONFIG!$E$97/12,CONFIG!$E$99,SUM(INDEX($D21:$BK21,,IF((COLUMN(AI$53)-COLUMN($D$53)+1)&gt;CONFIG!$E$99,(COLUMN(AI$53)-COLUMN($D$53)+1)-CONFIG!$E$99,0)+1):INDEX($D21:$BK21,,COLUMN(AI$53)-COLUMN($D$53)+1)),,)</f>
        <v>0</v>
      </c>
      <c r="AJ53" s="226">
        <f>-PMT(CONFIG!$E$97/12,CONFIG!$E$99,SUM(INDEX($D21:$BK21,,IF((COLUMN(AJ$53)-COLUMN($D$53)+1)&gt;CONFIG!$E$99,(COLUMN(AJ$53)-COLUMN($D$53)+1)-CONFIG!$E$99,0)+1):INDEX($D21:$BK21,,COLUMN(AJ$53)-COLUMN($D$53)+1)),,)</f>
        <v>0</v>
      </c>
      <c r="AK53" s="226">
        <f>-PMT(CONFIG!$E$97/12,CONFIG!$E$99,SUM(INDEX($D21:$BK21,,IF((COLUMN(AK$53)-COLUMN($D$53)+1)&gt;CONFIG!$E$99,(COLUMN(AK$53)-COLUMN($D$53)+1)-CONFIG!$E$99,0)+1):INDEX($D21:$BK21,,COLUMN(AK$53)-COLUMN($D$53)+1)),,)</f>
        <v>0</v>
      </c>
      <c r="AL53" s="226">
        <f>-PMT(CONFIG!$E$97/12,CONFIG!$E$99,SUM(INDEX($D21:$BK21,,IF((COLUMN(AL$53)-COLUMN($D$53)+1)&gt;CONFIG!$E$99,(COLUMN(AL$53)-COLUMN($D$53)+1)-CONFIG!$E$99,0)+1):INDEX($D21:$BK21,,COLUMN(AL$53)-COLUMN($D$53)+1)),,)</f>
        <v>0</v>
      </c>
      <c r="AM53" s="226">
        <f>-PMT(CONFIG!$E$97/12,CONFIG!$E$99,SUM(INDEX($D21:$BK21,,IF((COLUMN(AM$53)-COLUMN($D$53)+1)&gt;CONFIG!$E$99,(COLUMN(AM$53)-COLUMN($D$53)+1)-CONFIG!$E$99,0)+1):INDEX($D21:$BK21,,COLUMN(AM$53)-COLUMN($D$53)+1)),,)</f>
        <v>0</v>
      </c>
      <c r="AN53" s="226">
        <f>-PMT(CONFIG!$E$97/12,CONFIG!$E$99,SUM(INDEX($D21:$BK21,,IF((COLUMN(AN$53)-COLUMN($D$53)+1)&gt;CONFIG!$E$99,(COLUMN(AN$53)-COLUMN($D$53)+1)-CONFIG!$E$99,0)+1):INDEX($D21:$BK21,,COLUMN(AN$53)-COLUMN($D$53)+1)),,)</f>
        <v>0</v>
      </c>
      <c r="AO53" s="226">
        <f>-PMT(CONFIG!$E$97/12,CONFIG!$E$99,SUM(INDEX($D21:$BK21,,IF((COLUMN(AO$53)-COLUMN($D$53)+1)&gt;CONFIG!$E$99,(COLUMN(AO$53)-COLUMN($D$53)+1)-CONFIG!$E$99,0)+1):INDEX($D21:$BK21,,COLUMN(AO$53)-COLUMN($D$53)+1)),,)</f>
        <v>0</v>
      </c>
      <c r="AP53" s="226">
        <f>-PMT(CONFIG!$E$97/12,CONFIG!$E$99,SUM(INDEX($D21:$BK21,,IF((COLUMN(AP$53)-COLUMN($D$53)+1)&gt;CONFIG!$E$99,(COLUMN(AP$53)-COLUMN($D$53)+1)-CONFIG!$E$99,0)+1):INDEX($D21:$BK21,,COLUMN(AP$53)-COLUMN($D$53)+1)),,)</f>
        <v>0</v>
      </c>
      <c r="AQ53" s="226">
        <f>-PMT(CONFIG!$E$97/12,CONFIG!$E$99,SUM(INDEX($D21:$BK21,,IF((COLUMN(AQ$53)-COLUMN($D$53)+1)&gt;CONFIG!$E$99,(COLUMN(AQ$53)-COLUMN($D$53)+1)-CONFIG!$E$99,0)+1):INDEX($D21:$BK21,,COLUMN(AQ$53)-COLUMN($D$53)+1)),,)</f>
        <v>0</v>
      </c>
      <c r="AR53" s="226">
        <f>-PMT(CONFIG!$E$97/12,CONFIG!$E$99,SUM(INDEX($D21:$BK21,,IF((COLUMN(AR$53)-COLUMN($D$53)+1)&gt;CONFIG!$E$99,(COLUMN(AR$53)-COLUMN($D$53)+1)-CONFIG!$E$99,0)+1):INDEX($D21:$BK21,,COLUMN(AR$53)-COLUMN($D$53)+1)),,)</f>
        <v>0</v>
      </c>
      <c r="AS53" s="226">
        <f>-PMT(CONFIG!$E$97/12,CONFIG!$E$99,SUM(INDEX($D21:$BK21,,IF((COLUMN(AS$53)-COLUMN($D$53)+1)&gt;CONFIG!$E$99,(COLUMN(AS$53)-COLUMN($D$53)+1)-CONFIG!$E$99,0)+1):INDEX($D21:$BK21,,COLUMN(AS$53)-COLUMN($D$53)+1)),,)</f>
        <v>0</v>
      </c>
      <c r="AT53" s="226">
        <f>-PMT(CONFIG!$E$97/12,CONFIG!$E$99,SUM(INDEX($D21:$BK21,,IF((COLUMN(AT$53)-COLUMN($D$53)+1)&gt;CONFIG!$E$99,(COLUMN(AT$53)-COLUMN($D$53)+1)-CONFIG!$E$99,0)+1):INDEX($D21:$BK21,,COLUMN(AT$53)-COLUMN($D$53)+1)),,)</f>
        <v>0</v>
      </c>
      <c r="AU53" s="226">
        <f>-PMT(CONFIG!$E$97/12,CONFIG!$E$99,SUM(INDEX($D21:$BK21,,IF((COLUMN(AU$53)-COLUMN($D$53)+1)&gt;CONFIG!$E$99,(COLUMN(AU$53)-COLUMN($D$53)+1)-CONFIG!$E$99,0)+1):INDEX($D21:$BK21,,COLUMN(AU$53)-COLUMN($D$53)+1)),,)</f>
        <v>0</v>
      </c>
      <c r="AV53" s="226">
        <f>-PMT(CONFIG!$E$97/12,CONFIG!$E$99,SUM(INDEX($D21:$BK21,,IF((COLUMN(AV$53)-COLUMN($D$53)+1)&gt;CONFIG!$E$99,(COLUMN(AV$53)-COLUMN($D$53)+1)-CONFIG!$E$99,0)+1):INDEX($D21:$BK21,,COLUMN(AV$53)-COLUMN($D$53)+1)),,)</f>
        <v>0</v>
      </c>
      <c r="AW53" s="226">
        <f>-PMT(CONFIG!$E$97/12,CONFIG!$E$99,SUM(INDEX($D21:$BK21,,IF((COLUMN(AW$53)-COLUMN($D$53)+1)&gt;CONFIG!$E$99,(COLUMN(AW$53)-COLUMN($D$53)+1)-CONFIG!$E$99,0)+1):INDEX($D21:$BK21,,COLUMN(AW$53)-COLUMN($D$53)+1)),,)</f>
        <v>0</v>
      </c>
      <c r="AX53" s="226">
        <f>-PMT(CONFIG!$E$97/12,CONFIG!$E$99,SUM(INDEX($D21:$BK21,,IF((COLUMN(AX$53)-COLUMN($D$53)+1)&gt;CONFIG!$E$99,(COLUMN(AX$53)-COLUMN($D$53)+1)-CONFIG!$E$99,0)+1):INDEX($D21:$BK21,,COLUMN(AX$53)-COLUMN($D$53)+1)),,)</f>
        <v>0</v>
      </c>
      <c r="AY53" s="226">
        <f>-PMT(CONFIG!$E$97/12,CONFIG!$E$99,SUM(INDEX($D21:$BK21,,IF((COLUMN(AY$53)-COLUMN($D$53)+1)&gt;CONFIG!$E$99,(COLUMN(AY$53)-COLUMN($D$53)+1)-CONFIG!$E$99,0)+1):INDEX($D21:$BK21,,COLUMN(AY$53)-COLUMN($D$53)+1)),,)</f>
        <v>0</v>
      </c>
      <c r="AZ53" s="226">
        <f>-PMT(CONFIG!$E$97/12,CONFIG!$E$99,SUM(INDEX($D21:$BK21,,IF((COLUMN(AZ$53)-COLUMN($D$53)+1)&gt;CONFIG!$E$99,(COLUMN(AZ$53)-COLUMN($D$53)+1)-CONFIG!$E$99,0)+1):INDEX($D21:$BK21,,COLUMN(AZ$53)-COLUMN($D$53)+1)),,)</f>
        <v>0</v>
      </c>
      <c r="BA53" s="226">
        <f>-PMT(CONFIG!$E$97/12,CONFIG!$E$99,SUM(INDEX($D21:$BK21,,IF((COLUMN(BA$53)-COLUMN($D$53)+1)&gt;CONFIG!$E$99,(COLUMN(BA$53)-COLUMN($D$53)+1)-CONFIG!$E$99,0)+1):INDEX($D21:$BK21,,COLUMN(BA$53)-COLUMN($D$53)+1)),,)</f>
        <v>0</v>
      </c>
      <c r="BB53" s="226">
        <f>-PMT(CONFIG!$E$97/12,CONFIG!$E$99,SUM(INDEX($D21:$BK21,,IF((COLUMN(BB$53)-COLUMN($D$53)+1)&gt;CONFIG!$E$99,(COLUMN(BB$53)-COLUMN($D$53)+1)-CONFIG!$E$99,0)+1):INDEX($D21:$BK21,,COLUMN(BB$53)-COLUMN($D$53)+1)),,)</f>
        <v>0</v>
      </c>
      <c r="BC53" s="226">
        <f>-PMT(CONFIG!$E$97/12,CONFIG!$E$99,SUM(INDEX($D21:$BK21,,IF((COLUMN(BC$53)-COLUMN($D$53)+1)&gt;CONFIG!$E$99,(COLUMN(BC$53)-COLUMN($D$53)+1)-CONFIG!$E$99,0)+1):INDEX($D21:$BK21,,COLUMN(BC$53)-COLUMN($D$53)+1)),,)</f>
        <v>0</v>
      </c>
      <c r="BD53" s="226">
        <f>-PMT(CONFIG!$E$97/12,CONFIG!$E$99,SUM(INDEX($D21:$BK21,,IF((COLUMN(BD$53)-COLUMN($D$53)+1)&gt;CONFIG!$E$99,(COLUMN(BD$53)-COLUMN($D$53)+1)-CONFIG!$E$99,0)+1):INDEX($D21:$BK21,,COLUMN(BD$53)-COLUMN($D$53)+1)),,)</f>
        <v>0</v>
      </c>
      <c r="BE53" s="226">
        <f>-PMT(CONFIG!$E$97/12,CONFIG!$E$99,SUM(INDEX($D21:$BK21,,IF((COLUMN(BE$53)-COLUMN($D$53)+1)&gt;CONFIG!$E$99,(COLUMN(BE$53)-COLUMN($D$53)+1)-CONFIG!$E$99,0)+1):INDEX($D21:$BK21,,COLUMN(BE$53)-COLUMN($D$53)+1)),,)</f>
        <v>0</v>
      </c>
      <c r="BF53" s="226">
        <f>-PMT(CONFIG!$E$97/12,CONFIG!$E$99,SUM(INDEX($D21:$BK21,,IF((COLUMN(BF$53)-COLUMN($D$53)+1)&gt;CONFIG!$E$99,(COLUMN(BF$53)-COLUMN($D$53)+1)-CONFIG!$E$99,0)+1):INDEX($D21:$BK21,,COLUMN(BF$53)-COLUMN($D$53)+1)),,)</f>
        <v>0</v>
      </c>
      <c r="BG53" s="226">
        <f>-PMT(CONFIG!$E$97/12,CONFIG!$E$99,SUM(INDEX($D21:$BK21,,IF((COLUMN(BG$53)-COLUMN($D$53)+1)&gt;CONFIG!$E$99,(COLUMN(BG$53)-COLUMN($D$53)+1)-CONFIG!$E$99,0)+1):INDEX($D21:$BK21,,COLUMN(BG$53)-COLUMN($D$53)+1)),,)</f>
        <v>0</v>
      </c>
      <c r="BH53" s="226">
        <f>-PMT(CONFIG!$E$97/12,CONFIG!$E$99,SUM(INDEX($D21:$BK21,,IF((COLUMN(BH$53)-COLUMN($D$53)+1)&gt;CONFIG!$E$99,(COLUMN(BH$53)-COLUMN($D$53)+1)-CONFIG!$E$99,0)+1):INDEX($D21:$BK21,,COLUMN(BH$53)-COLUMN($D$53)+1)),,)</f>
        <v>0</v>
      </c>
      <c r="BI53" s="226">
        <f>-PMT(CONFIG!$E$97/12,CONFIG!$E$99,SUM(INDEX($D21:$BK21,,IF((COLUMN(BI$53)-COLUMN($D$53)+1)&gt;CONFIG!$E$99,(COLUMN(BI$53)-COLUMN($D$53)+1)-CONFIG!$E$99,0)+1):INDEX($D21:$BK21,,COLUMN(BI$53)-COLUMN($D$53)+1)),,)</f>
        <v>0</v>
      </c>
      <c r="BJ53" s="226">
        <f>-PMT(CONFIG!$E$97/12,CONFIG!$E$99,SUM(INDEX($D21:$BK21,,IF((COLUMN(BJ$53)-COLUMN($D$53)+1)&gt;CONFIG!$E$99,(COLUMN(BJ$53)-COLUMN($D$53)+1)-CONFIG!$E$99,0)+1):INDEX($D21:$BK21,,COLUMN(BJ$53)-COLUMN($D$53)+1)),,)</f>
        <v>0</v>
      </c>
      <c r="BK53" s="226">
        <f>-PMT(CONFIG!$E$97/12,CONFIG!$E$99,SUM(INDEX($D21:$BK21,,IF((COLUMN(BK$53)-COLUMN($D$53)+1)&gt;CONFIG!$E$99,(COLUMN(BK$53)-COLUMN($D$53)+1)-CONFIG!$E$99,0)+1):INDEX($D21:$BK21,,COLUMN(BK$53)-COLUMN($D$53)+1)),,)</f>
        <v>0</v>
      </c>
      <c r="BL53" s="93"/>
    </row>
    <row r="54" spans="1:64">
      <c r="A54"/>
      <c r="B54" s="87"/>
      <c r="C54" s="262" t="s">
        <v>169</v>
      </c>
      <c r="D54" s="261">
        <f>SUM(D55:D58)</f>
        <v>0</v>
      </c>
      <c r="E54" s="261">
        <f t="shared" ref="E54:BK54" si="10">SUM(E55:E58)</f>
        <v>0</v>
      </c>
      <c r="F54" s="261">
        <f t="shared" si="10"/>
        <v>0</v>
      </c>
      <c r="G54" s="261">
        <f t="shared" si="10"/>
        <v>0</v>
      </c>
      <c r="H54" s="261">
        <f t="shared" si="10"/>
        <v>0</v>
      </c>
      <c r="I54" s="261">
        <f t="shared" si="10"/>
        <v>0</v>
      </c>
      <c r="J54" s="261">
        <f t="shared" si="10"/>
        <v>0</v>
      </c>
      <c r="K54" s="261">
        <f t="shared" si="10"/>
        <v>0</v>
      </c>
      <c r="L54" s="261">
        <f t="shared" si="10"/>
        <v>0</v>
      </c>
      <c r="M54" s="261">
        <f t="shared" si="10"/>
        <v>0</v>
      </c>
      <c r="N54" s="261">
        <f t="shared" si="10"/>
        <v>0</v>
      </c>
      <c r="O54" s="261">
        <f t="shared" si="10"/>
        <v>0</v>
      </c>
      <c r="P54" s="261">
        <f t="shared" si="10"/>
        <v>0</v>
      </c>
      <c r="Q54" s="261">
        <f t="shared" si="10"/>
        <v>0</v>
      </c>
      <c r="R54" s="261">
        <f t="shared" si="10"/>
        <v>0</v>
      </c>
      <c r="S54" s="261">
        <f t="shared" si="10"/>
        <v>0</v>
      </c>
      <c r="T54" s="261">
        <f t="shared" si="10"/>
        <v>0</v>
      </c>
      <c r="U54" s="261">
        <f t="shared" si="10"/>
        <v>0</v>
      </c>
      <c r="V54" s="261">
        <f t="shared" si="10"/>
        <v>0</v>
      </c>
      <c r="W54" s="261">
        <f t="shared" si="10"/>
        <v>0</v>
      </c>
      <c r="X54" s="261">
        <f t="shared" si="10"/>
        <v>0</v>
      </c>
      <c r="Y54" s="261">
        <f t="shared" si="10"/>
        <v>0</v>
      </c>
      <c r="Z54" s="261">
        <f t="shared" si="10"/>
        <v>0</v>
      </c>
      <c r="AA54" s="261">
        <f t="shared" si="10"/>
        <v>0</v>
      </c>
      <c r="AB54" s="261">
        <f t="shared" si="10"/>
        <v>0</v>
      </c>
      <c r="AC54" s="261">
        <f t="shared" si="10"/>
        <v>0</v>
      </c>
      <c r="AD54" s="261">
        <f t="shared" si="10"/>
        <v>0</v>
      </c>
      <c r="AE54" s="261">
        <f t="shared" si="10"/>
        <v>0</v>
      </c>
      <c r="AF54" s="261">
        <f t="shared" si="10"/>
        <v>0</v>
      </c>
      <c r="AG54" s="261">
        <f t="shared" si="10"/>
        <v>0</v>
      </c>
      <c r="AH54" s="261">
        <f t="shared" si="10"/>
        <v>0</v>
      </c>
      <c r="AI54" s="261">
        <f t="shared" si="10"/>
        <v>0</v>
      </c>
      <c r="AJ54" s="261">
        <f t="shared" si="10"/>
        <v>0</v>
      </c>
      <c r="AK54" s="261">
        <f t="shared" si="10"/>
        <v>0</v>
      </c>
      <c r="AL54" s="261">
        <f t="shared" si="10"/>
        <v>0</v>
      </c>
      <c r="AM54" s="261">
        <f t="shared" si="10"/>
        <v>0</v>
      </c>
      <c r="AN54" s="261">
        <f t="shared" si="10"/>
        <v>0</v>
      </c>
      <c r="AO54" s="261">
        <f t="shared" si="10"/>
        <v>0</v>
      </c>
      <c r="AP54" s="261">
        <f t="shared" si="10"/>
        <v>0</v>
      </c>
      <c r="AQ54" s="261">
        <f t="shared" si="10"/>
        <v>0</v>
      </c>
      <c r="AR54" s="261">
        <f t="shared" si="10"/>
        <v>0</v>
      </c>
      <c r="AS54" s="261">
        <f t="shared" si="10"/>
        <v>0</v>
      </c>
      <c r="AT54" s="261">
        <f t="shared" si="10"/>
        <v>0</v>
      </c>
      <c r="AU54" s="261">
        <f t="shared" si="10"/>
        <v>0</v>
      </c>
      <c r="AV54" s="261">
        <f t="shared" si="10"/>
        <v>0</v>
      </c>
      <c r="AW54" s="261">
        <f t="shared" si="10"/>
        <v>0</v>
      </c>
      <c r="AX54" s="261">
        <f t="shared" si="10"/>
        <v>0</v>
      </c>
      <c r="AY54" s="261">
        <f t="shared" si="10"/>
        <v>0</v>
      </c>
      <c r="AZ54" s="261">
        <f t="shared" si="10"/>
        <v>0</v>
      </c>
      <c r="BA54" s="261">
        <f t="shared" si="10"/>
        <v>0</v>
      </c>
      <c r="BB54" s="261">
        <f t="shared" si="10"/>
        <v>0</v>
      </c>
      <c r="BC54" s="261">
        <f t="shared" si="10"/>
        <v>0</v>
      </c>
      <c r="BD54" s="261">
        <f t="shared" si="10"/>
        <v>0</v>
      </c>
      <c r="BE54" s="261">
        <f t="shared" si="10"/>
        <v>0</v>
      </c>
      <c r="BF54" s="261">
        <f t="shared" si="10"/>
        <v>0</v>
      </c>
      <c r="BG54" s="261">
        <f t="shared" si="10"/>
        <v>0</v>
      </c>
      <c r="BH54" s="261">
        <f t="shared" si="10"/>
        <v>0</v>
      </c>
      <c r="BI54" s="261">
        <f t="shared" si="10"/>
        <v>0</v>
      </c>
      <c r="BJ54" s="261">
        <f t="shared" si="10"/>
        <v>0</v>
      </c>
      <c r="BK54" s="261">
        <f t="shared" si="10"/>
        <v>0</v>
      </c>
      <c r="BL54" s="93"/>
    </row>
    <row r="55" spans="1:64" s="53" customFormat="1">
      <c r="B55" s="87"/>
      <c r="C55" s="234" t="str">
        <f>C28</f>
        <v>Compte courant 1</v>
      </c>
      <c r="D55" s="235"/>
      <c r="E55" s="235"/>
      <c r="F55" s="235"/>
      <c r="G55" s="235"/>
      <c r="H55" s="235"/>
      <c r="I55" s="235"/>
      <c r="J55" s="235"/>
      <c r="K55" s="235"/>
      <c r="L55" s="235"/>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c r="AJ55" s="235"/>
      <c r="AK55" s="235"/>
      <c r="AL55" s="235"/>
      <c r="AM55" s="235"/>
      <c r="AN55" s="235"/>
      <c r="AO55" s="235"/>
      <c r="AP55" s="235"/>
      <c r="AQ55" s="235"/>
      <c r="AR55" s="235"/>
      <c r="AS55" s="235"/>
      <c r="AT55" s="235"/>
      <c r="AU55" s="235"/>
      <c r="AV55" s="235"/>
      <c r="AW55" s="235"/>
      <c r="AX55" s="235"/>
      <c r="AY55" s="235"/>
      <c r="AZ55" s="235"/>
      <c r="BA55" s="235"/>
      <c r="BB55" s="235"/>
      <c r="BC55" s="235"/>
      <c r="BD55" s="235"/>
      <c r="BE55" s="235"/>
      <c r="BF55" s="235"/>
      <c r="BG55" s="235"/>
      <c r="BH55" s="235"/>
      <c r="BI55" s="235"/>
      <c r="BJ55" s="235"/>
      <c r="BK55" s="235"/>
      <c r="BL55" s="93"/>
    </row>
    <row r="56" spans="1:64" s="53" customFormat="1">
      <c r="B56" s="87"/>
      <c r="C56" s="234" t="str">
        <f t="shared" ref="C56:C58" si="11">C29</f>
        <v>Compte courant 2</v>
      </c>
      <c r="D56" s="236"/>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6"/>
      <c r="AV56" s="236"/>
      <c r="AW56" s="236"/>
      <c r="AX56" s="236"/>
      <c r="AY56" s="236"/>
      <c r="AZ56" s="236"/>
      <c r="BA56" s="236"/>
      <c r="BB56" s="236"/>
      <c r="BC56" s="236"/>
      <c r="BD56" s="236"/>
      <c r="BE56" s="236"/>
      <c r="BF56" s="236"/>
      <c r="BG56" s="236"/>
      <c r="BH56" s="236"/>
      <c r="BI56" s="236"/>
      <c r="BJ56" s="236"/>
      <c r="BK56" s="236"/>
      <c r="BL56" s="93"/>
    </row>
    <row r="57" spans="1:64" s="53" customFormat="1">
      <c r="B57" s="87"/>
      <c r="C57" s="234" t="str">
        <f t="shared" si="11"/>
        <v>Compte courant 3</v>
      </c>
      <c r="D57" s="236"/>
      <c r="E57" s="236"/>
      <c r="F57" s="236"/>
      <c r="G57" s="236"/>
      <c r="H57" s="236"/>
      <c r="I57" s="236"/>
      <c r="J57" s="236"/>
      <c r="K57" s="236"/>
      <c r="L57" s="236"/>
      <c r="M57" s="236"/>
      <c r="N57" s="236"/>
      <c r="O57" s="236"/>
      <c r="P57" s="236"/>
      <c r="Q57" s="236"/>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c r="AY57" s="236"/>
      <c r="AZ57" s="236"/>
      <c r="BA57" s="236"/>
      <c r="BB57" s="236"/>
      <c r="BC57" s="236"/>
      <c r="BD57" s="236"/>
      <c r="BE57" s="236"/>
      <c r="BF57" s="236"/>
      <c r="BG57" s="236"/>
      <c r="BH57" s="236"/>
      <c r="BI57" s="236"/>
      <c r="BJ57" s="236"/>
      <c r="BK57" s="236"/>
      <c r="BL57" s="93"/>
    </row>
    <row r="58" spans="1:64" s="53" customFormat="1">
      <c r="B58" s="87"/>
      <c r="C58" s="234" t="str">
        <f t="shared" si="11"/>
        <v>Autres comptes courants</v>
      </c>
      <c r="D58" s="236"/>
      <c r="E58" s="236"/>
      <c r="F58" s="236"/>
      <c r="G58" s="236"/>
      <c r="H58" s="236"/>
      <c r="I58" s="236"/>
      <c r="J58" s="236"/>
      <c r="K58" s="236"/>
      <c r="L58" s="23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c r="BC58" s="236"/>
      <c r="BD58" s="236"/>
      <c r="BE58" s="236"/>
      <c r="BF58" s="236"/>
      <c r="BG58" s="236"/>
      <c r="BH58" s="236"/>
      <c r="BI58" s="236"/>
      <c r="BJ58" s="236"/>
      <c r="BK58" s="236"/>
      <c r="BL58" s="93"/>
    </row>
    <row r="59" spans="1:64" s="53" customFormat="1" ht="30">
      <c r="B59" s="87"/>
      <c r="C59" s="260" t="s">
        <v>270</v>
      </c>
      <c r="D59" s="261">
        <f>SUM(D60:D63)</f>
        <v>0</v>
      </c>
      <c r="E59" s="261">
        <f t="shared" ref="E59:BK59" si="12">SUM(E60:E63)</f>
        <v>0</v>
      </c>
      <c r="F59" s="261">
        <f t="shared" si="12"/>
        <v>0</v>
      </c>
      <c r="G59" s="261">
        <f t="shared" si="12"/>
        <v>0</v>
      </c>
      <c r="H59" s="261">
        <f t="shared" si="12"/>
        <v>0</v>
      </c>
      <c r="I59" s="261">
        <f t="shared" si="12"/>
        <v>0</v>
      </c>
      <c r="J59" s="261">
        <f t="shared" si="12"/>
        <v>0</v>
      </c>
      <c r="K59" s="261">
        <f t="shared" si="12"/>
        <v>0</v>
      </c>
      <c r="L59" s="261">
        <f t="shared" si="12"/>
        <v>0</v>
      </c>
      <c r="M59" s="261">
        <f t="shared" si="12"/>
        <v>0</v>
      </c>
      <c r="N59" s="261">
        <f t="shared" si="12"/>
        <v>0</v>
      </c>
      <c r="O59" s="261">
        <f t="shared" si="12"/>
        <v>0</v>
      </c>
      <c r="P59" s="261">
        <f t="shared" si="12"/>
        <v>0</v>
      </c>
      <c r="Q59" s="261">
        <f t="shared" si="12"/>
        <v>0</v>
      </c>
      <c r="R59" s="261">
        <f t="shared" si="12"/>
        <v>0</v>
      </c>
      <c r="S59" s="261">
        <f t="shared" si="12"/>
        <v>0</v>
      </c>
      <c r="T59" s="261">
        <f t="shared" si="12"/>
        <v>0</v>
      </c>
      <c r="U59" s="261">
        <f t="shared" si="12"/>
        <v>0</v>
      </c>
      <c r="V59" s="261">
        <f t="shared" si="12"/>
        <v>0</v>
      </c>
      <c r="W59" s="261">
        <f t="shared" si="12"/>
        <v>0</v>
      </c>
      <c r="X59" s="261">
        <f t="shared" si="12"/>
        <v>0</v>
      </c>
      <c r="Y59" s="261">
        <f t="shared" si="12"/>
        <v>0</v>
      </c>
      <c r="Z59" s="261">
        <f t="shared" si="12"/>
        <v>0</v>
      </c>
      <c r="AA59" s="261">
        <f t="shared" si="12"/>
        <v>0</v>
      </c>
      <c r="AB59" s="261">
        <f t="shared" si="12"/>
        <v>0</v>
      </c>
      <c r="AC59" s="261">
        <f t="shared" si="12"/>
        <v>0</v>
      </c>
      <c r="AD59" s="261">
        <f t="shared" si="12"/>
        <v>0</v>
      </c>
      <c r="AE59" s="261">
        <f t="shared" si="12"/>
        <v>0</v>
      </c>
      <c r="AF59" s="261">
        <f t="shared" si="12"/>
        <v>0</v>
      </c>
      <c r="AG59" s="261">
        <f t="shared" si="12"/>
        <v>0</v>
      </c>
      <c r="AH59" s="261">
        <f t="shared" si="12"/>
        <v>0</v>
      </c>
      <c r="AI59" s="261">
        <f t="shared" si="12"/>
        <v>0</v>
      </c>
      <c r="AJ59" s="261">
        <f t="shared" si="12"/>
        <v>0</v>
      </c>
      <c r="AK59" s="261">
        <f t="shared" si="12"/>
        <v>0</v>
      </c>
      <c r="AL59" s="261">
        <f t="shared" si="12"/>
        <v>0</v>
      </c>
      <c r="AM59" s="261">
        <f t="shared" si="12"/>
        <v>0</v>
      </c>
      <c r="AN59" s="261">
        <f t="shared" si="12"/>
        <v>0</v>
      </c>
      <c r="AO59" s="261">
        <f t="shared" si="12"/>
        <v>0</v>
      </c>
      <c r="AP59" s="261">
        <f t="shared" si="12"/>
        <v>0</v>
      </c>
      <c r="AQ59" s="261">
        <f t="shared" si="12"/>
        <v>0</v>
      </c>
      <c r="AR59" s="261">
        <f t="shared" si="12"/>
        <v>0</v>
      </c>
      <c r="AS59" s="261">
        <f t="shared" si="12"/>
        <v>0</v>
      </c>
      <c r="AT59" s="261">
        <f t="shared" si="12"/>
        <v>0</v>
      </c>
      <c r="AU59" s="261">
        <f t="shared" si="12"/>
        <v>0</v>
      </c>
      <c r="AV59" s="261">
        <f t="shared" si="12"/>
        <v>0</v>
      </c>
      <c r="AW59" s="261">
        <f t="shared" si="12"/>
        <v>0</v>
      </c>
      <c r="AX59" s="261">
        <f t="shared" si="12"/>
        <v>0</v>
      </c>
      <c r="AY59" s="261">
        <f t="shared" si="12"/>
        <v>0</v>
      </c>
      <c r="AZ59" s="261">
        <f t="shared" si="12"/>
        <v>0</v>
      </c>
      <c r="BA59" s="261">
        <f t="shared" si="12"/>
        <v>0</v>
      </c>
      <c r="BB59" s="261">
        <f t="shared" si="12"/>
        <v>0</v>
      </c>
      <c r="BC59" s="261">
        <f t="shared" si="12"/>
        <v>0</v>
      </c>
      <c r="BD59" s="261">
        <f t="shared" si="12"/>
        <v>0</v>
      </c>
      <c r="BE59" s="261">
        <f t="shared" si="12"/>
        <v>0</v>
      </c>
      <c r="BF59" s="261">
        <f t="shared" si="12"/>
        <v>0</v>
      </c>
      <c r="BG59" s="261">
        <f t="shared" si="12"/>
        <v>0</v>
      </c>
      <c r="BH59" s="261">
        <f t="shared" si="12"/>
        <v>0</v>
      </c>
      <c r="BI59" s="261">
        <f t="shared" si="12"/>
        <v>0</v>
      </c>
      <c r="BJ59" s="261">
        <f t="shared" si="12"/>
        <v>0</v>
      </c>
      <c r="BK59" s="261">
        <f t="shared" si="12"/>
        <v>0</v>
      </c>
      <c r="BL59" s="93"/>
    </row>
    <row r="60" spans="1:64" s="53" customFormat="1">
      <c r="B60" s="87"/>
      <c r="C60" s="234" t="str">
        <f>C33</f>
        <v>Avances remboursables 1</v>
      </c>
      <c r="D60" s="235"/>
      <c r="E60" s="235"/>
      <c r="F60" s="235"/>
      <c r="G60" s="235"/>
      <c r="H60" s="235"/>
      <c r="I60" s="235"/>
      <c r="J60" s="235"/>
      <c r="K60" s="235"/>
      <c r="L60" s="235"/>
      <c r="M60" s="235"/>
      <c r="N60" s="235"/>
      <c r="O60" s="235"/>
      <c r="P60" s="235"/>
      <c r="Q60" s="235"/>
      <c r="R60" s="235"/>
      <c r="S60" s="235"/>
      <c r="T60" s="235"/>
      <c r="U60" s="235"/>
      <c r="V60" s="235"/>
      <c r="W60" s="235"/>
      <c r="X60" s="235"/>
      <c r="Y60" s="235"/>
      <c r="Z60" s="235"/>
      <c r="AA60" s="235"/>
      <c r="AB60" s="235"/>
      <c r="AC60" s="235"/>
      <c r="AD60" s="235"/>
      <c r="AE60" s="235"/>
      <c r="AF60" s="235"/>
      <c r="AG60" s="235"/>
      <c r="AH60" s="235"/>
      <c r="AI60" s="235"/>
      <c r="AJ60" s="235"/>
      <c r="AK60" s="235"/>
      <c r="AL60" s="235"/>
      <c r="AM60" s="235"/>
      <c r="AN60" s="235"/>
      <c r="AO60" s="235"/>
      <c r="AP60" s="235"/>
      <c r="AQ60" s="235"/>
      <c r="AR60" s="235"/>
      <c r="AS60" s="235"/>
      <c r="AT60" s="235"/>
      <c r="AU60" s="235"/>
      <c r="AV60" s="235"/>
      <c r="AW60" s="235"/>
      <c r="AX60" s="235"/>
      <c r="AY60" s="235"/>
      <c r="AZ60" s="235"/>
      <c r="BA60" s="235"/>
      <c r="BB60" s="235"/>
      <c r="BC60" s="235"/>
      <c r="BD60" s="235"/>
      <c r="BE60" s="235"/>
      <c r="BF60" s="235"/>
      <c r="BG60" s="235"/>
      <c r="BH60" s="235"/>
      <c r="BI60" s="235"/>
      <c r="BJ60" s="235"/>
      <c r="BK60" s="235"/>
      <c r="BL60" s="93"/>
    </row>
    <row r="61" spans="1:64" s="53" customFormat="1">
      <c r="B61" s="87"/>
      <c r="C61" s="234" t="str">
        <f t="shared" ref="C61:C63" si="13">C34</f>
        <v>Avances remboursables 2</v>
      </c>
      <c r="D61" s="236"/>
      <c r="E61" s="236"/>
      <c r="F61" s="236"/>
      <c r="G61" s="236"/>
      <c r="H61" s="236"/>
      <c r="I61" s="236"/>
      <c r="J61" s="236"/>
      <c r="K61" s="236"/>
      <c r="L61" s="236"/>
      <c r="M61" s="236"/>
      <c r="N61" s="236"/>
      <c r="O61" s="236"/>
      <c r="P61" s="236"/>
      <c r="Q61" s="236"/>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c r="AY61" s="236"/>
      <c r="AZ61" s="236"/>
      <c r="BA61" s="236"/>
      <c r="BB61" s="236"/>
      <c r="BC61" s="236"/>
      <c r="BD61" s="236"/>
      <c r="BE61" s="236"/>
      <c r="BF61" s="236"/>
      <c r="BG61" s="236"/>
      <c r="BH61" s="236"/>
      <c r="BI61" s="236"/>
      <c r="BJ61" s="236"/>
      <c r="BK61" s="236"/>
      <c r="BL61" s="93"/>
    </row>
    <row r="62" spans="1:64" s="53" customFormat="1">
      <c r="B62" s="87"/>
      <c r="C62" s="234" t="str">
        <f t="shared" si="13"/>
        <v>Avances remboursables 3</v>
      </c>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6"/>
      <c r="AC62" s="236"/>
      <c r="AD62" s="236"/>
      <c r="AE62" s="236"/>
      <c r="AF62" s="236"/>
      <c r="AG62" s="236"/>
      <c r="AH62" s="236"/>
      <c r="AI62" s="236"/>
      <c r="AJ62" s="236"/>
      <c r="AK62" s="236"/>
      <c r="AL62" s="236"/>
      <c r="AM62" s="236"/>
      <c r="AN62" s="236"/>
      <c r="AO62" s="236"/>
      <c r="AP62" s="236"/>
      <c r="AQ62" s="236"/>
      <c r="AR62" s="236"/>
      <c r="AS62" s="236"/>
      <c r="AT62" s="236"/>
      <c r="AU62" s="236"/>
      <c r="AV62" s="236"/>
      <c r="AW62" s="236"/>
      <c r="AX62" s="236"/>
      <c r="AY62" s="236"/>
      <c r="AZ62" s="236"/>
      <c r="BA62" s="236"/>
      <c r="BB62" s="236"/>
      <c r="BC62" s="236"/>
      <c r="BD62" s="236"/>
      <c r="BE62" s="236"/>
      <c r="BF62" s="236"/>
      <c r="BG62" s="236"/>
      <c r="BH62" s="236"/>
      <c r="BI62" s="236"/>
      <c r="BJ62" s="236"/>
      <c r="BK62" s="236"/>
      <c r="BL62" s="93"/>
    </row>
    <row r="63" spans="1:64" s="53" customFormat="1">
      <c r="B63" s="87"/>
      <c r="C63" s="234" t="str">
        <f t="shared" si="13"/>
        <v>Autres avances remboursables</v>
      </c>
      <c r="D63" s="236"/>
      <c r="E63" s="236"/>
      <c r="F63" s="236"/>
      <c r="G63" s="236"/>
      <c r="H63" s="236"/>
      <c r="I63" s="236"/>
      <c r="J63" s="236"/>
      <c r="K63" s="236"/>
      <c r="L63" s="236"/>
      <c r="M63" s="236"/>
      <c r="N63" s="236"/>
      <c r="O63" s="236"/>
      <c r="P63" s="236"/>
      <c r="Q63" s="236"/>
      <c r="R63" s="236"/>
      <c r="S63" s="236"/>
      <c r="T63" s="236"/>
      <c r="U63" s="236"/>
      <c r="V63" s="236"/>
      <c r="W63" s="236"/>
      <c r="X63" s="236"/>
      <c r="Y63" s="236"/>
      <c r="Z63" s="236"/>
      <c r="AA63" s="236"/>
      <c r="AB63" s="236"/>
      <c r="AC63" s="236"/>
      <c r="AD63" s="236"/>
      <c r="AE63" s="236"/>
      <c r="AF63" s="236"/>
      <c r="AG63" s="236"/>
      <c r="AH63" s="236"/>
      <c r="AI63" s="236"/>
      <c r="AJ63" s="236"/>
      <c r="AK63" s="236"/>
      <c r="AL63" s="236"/>
      <c r="AM63" s="236"/>
      <c r="AN63" s="236"/>
      <c r="AO63" s="236"/>
      <c r="AP63" s="236"/>
      <c r="AQ63" s="236"/>
      <c r="AR63" s="236"/>
      <c r="AS63" s="236"/>
      <c r="AT63" s="236"/>
      <c r="AU63" s="236"/>
      <c r="AV63" s="236"/>
      <c r="AW63" s="236"/>
      <c r="AX63" s="236"/>
      <c r="AY63" s="236"/>
      <c r="AZ63" s="236"/>
      <c r="BA63" s="236"/>
      <c r="BB63" s="236"/>
      <c r="BC63" s="236"/>
      <c r="BD63" s="236"/>
      <c r="BE63" s="236"/>
      <c r="BF63" s="236"/>
      <c r="BG63" s="236"/>
      <c r="BH63" s="236"/>
      <c r="BI63" s="236"/>
      <c r="BJ63" s="236"/>
      <c r="BK63" s="236"/>
      <c r="BL63" s="93"/>
    </row>
    <row r="64" spans="1:64" s="53" customFormat="1">
      <c r="B64" s="87"/>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3"/>
    </row>
    <row r="65" spans="1:64" s="53" customFormat="1">
      <c r="B65" s="87"/>
      <c r="C65" s="34" t="s">
        <v>103</v>
      </c>
      <c r="D65" s="38">
        <f>SUM(D42:D48)+SUM(D50:D54)+D59</f>
        <v>2720.0741666666668</v>
      </c>
      <c r="E65" s="38">
        <f t="shared" ref="E65:BK65" si="14">SUM(E42:E48)+SUM(E50:E54)+E59</f>
        <v>2720.0741666666668</v>
      </c>
      <c r="F65" s="38">
        <f t="shared" si="14"/>
        <v>2720.0741666666668</v>
      </c>
      <c r="G65" s="38">
        <f t="shared" si="14"/>
        <v>2720.0741666666668</v>
      </c>
      <c r="H65" s="38">
        <f t="shared" si="14"/>
        <v>2720.0741666666668</v>
      </c>
      <c r="I65" s="38">
        <f t="shared" si="14"/>
        <v>2720.0741666666668</v>
      </c>
      <c r="J65" s="38">
        <f t="shared" si="14"/>
        <v>2720.0741666666668</v>
      </c>
      <c r="K65" s="38">
        <f t="shared" si="14"/>
        <v>2720.0741666666668</v>
      </c>
      <c r="L65" s="38">
        <f t="shared" si="14"/>
        <v>2720.0741666666668</v>
      </c>
      <c r="M65" s="38">
        <f t="shared" si="14"/>
        <v>2720.0741666666668</v>
      </c>
      <c r="N65" s="38">
        <f t="shared" si="14"/>
        <v>2720.0741666666668</v>
      </c>
      <c r="O65" s="38">
        <f t="shared" si="14"/>
        <v>2720.0741666666668</v>
      </c>
      <c r="P65" s="38">
        <f t="shared" si="14"/>
        <v>2720.0741666666668</v>
      </c>
      <c r="Q65" s="38">
        <f t="shared" si="14"/>
        <v>2720.0741666666668</v>
      </c>
      <c r="R65" s="38">
        <f t="shared" si="14"/>
        <v>2720.0741666666668</v>
      </c>
      <c r="S65" s="38">
        <f t="shared" si="14"/>
        <v>2720.0741666666668</v>
      </c>
      <c r="T65" s="38">
        <f t="shared" si="14"/>
        <v>2720.0741666666668</v>
      </c>
      <c r="U65" s="38">
        <f t="shared" si="14"/>
        <v>2720.0741666666668</v>
      </c>
      <c r="V65" s="38">
        <f t="shared" si="14"/>
        <v>2720.0741666666668</v>
      </c>
      <c r="W65" s="38">
        <f t="shared" si="14"/>
        <v>2720.0741666666668</v>
      </c>
      <c r="X65" s="38">
        <f t="shared" si="14"/>
        <v>2720.0741666666668</v>
      </c>
      <c r="Y65" s="38">
        <f t="shared" si="14"/>
        <v>2720.0741666666668</v>
      </c>
      <c r="Z65" s="38">
        <f t="shared" si="14"/>
        <v>2720.0741666666668</v>
      </c>
      <c r="AA65" s="38">
        <f t="shared" si="14"/>
        <v>2720.0741666666668</v>
      </c>
      <c r="AB65" s="38">
        <f t="shared" si="14"/>
        <v>2720.0741666666668</v>
      </c>
      <c r="AC65" s="38">
        <f t="shared" si="14"/>
        <v>2720.0741666666668</v>
      </c>
      <c r="AD65" s="38">
        <f t="shared" si="14"/>
        <v>2720.0741666666668</v>
      </c>
      <c r="AE65" s="38">
        <f t="shared" si="14"/>
        <v>2720.0741666666668</v>
      </c>
      <c r="AF65" s="38">
        <f t="shared" si="14"/>
        <v>2720.0741666666668</v>
      </c>
      <c r="AG65" s="38">
        <f t="shared" si="14"/>
        <v>2720.0741666666668</v>
      </c>
      <c r="AH65" s="38">
        <f t="shared" si="14"/>
        <v>2720.0741666666668</v>
      </c>
      <c r="AI65" s="38">
        <f t="shared" si="14"/>
        <v>2720.0741666666668</v>
      </c>
      <c r="AJ65" s="38">
        <f t="shared" si="14"/>
        <v>2720.0741666666668</v>
      </c>
      <c r="AK65" s="38">
        <f t="shared" si="14"/>
        <v>2720.0741666666668</v>
      </c>
      <c r="AL65" s="38">
        <f t="shared" si="14"/>
        <v>2720.0741666666668</v>
      </c>
      <c r="AM65" s="38">
        <f t="shared" si="14"/>
        <v>2720.0741666666668</v>
      </c>
      <c r="AN65" s="38">
        <f t="shared" si="14"/>
        <v>2720.0741666666668</v>
      </c>
      <c r="AO65" s="38">
        <f t="shared" si="14"/>
        <v>2720.0741666666668</v>
      </c>
      <c r="AP65" s="38">
        <f t="shared" si="14"/>
        <v>2720.0741666666668</v>
      </c>
      <c r="AQ65" s="38">
        <f t="shared" si="14"/>
        <v>2720.0741666666668</v>
      </c>
      <c r="AR65" s="38">
        <f t="shared" si="14"/>
        <v>2720.0741666666668</v>
      </c>
      <c r="AS65" s="38">
        <f t="shared" si="14"/>
        <v>2720.0741666666668</v>
      </c>
      <c r="AT65" s="38">
        <f t="shared" si="14"/>
        <v>2720.0741666666668</v>
      </c>
      <c r="AU65" s="38">
        <f t="shared" si="14"/>
        <v>2720.0741666666668</v>
      </c>
      <c r="AV65" s="38">
        <f t="shared" si="14"/>
        <v>2720.0741666666668</v>
      </c>
      <c r="AW65" s="38">
        <f t="shared" si="14"/>
        <v>2720.0741666666668</v>
      </c>
      <c r="AX65" s="38">
        <f t="shared" si="14"/>
        <v>2720.0741666666668</v>
      </c>
      <c r="AY65" s="38">
        <f t="shared" si="14"/>
        <v>2720.0741666666668</v>
      </c>
      <c r="AZ65" s="38">
        <f t="shared" si="14"/>
        <v>2720.0741666666668</v>
      </c>
      <c r="BA65" s="38">
        <f t="shared" si="14"/>
        <v>2720.0741666666668</v>
      </c>
      <c r="BB65" s="38">
        <f t="shared" si="14"/>
        <v>2720.0741666666668</v>
      </c>
      <c r="BC65" s="38">
        <f t="shared" si="14"/>
        <v>2720.0741666666668</v>
      </c>
      <c r="BD65" s="38">
        <f t="shared" si="14"/>
        <v>2720.0741666666668</v>
      </c>
      <c r="BE65" s="38">
        <f t="shared" si="14"/>
        <v>2720.0741666666668</v>
      </c>
      <c r="BF65" s="38">
        <f t="shared" si="14"/>
        <v>2720.0741666666668</v>
      </c>
      <c r="BG65" s="38">
        <f t="shared" si="14"/>
        <v>2720.0741666666668</v>
      </c>
      <c r="BH65" s="38">
        <f t="shared" si="14"/>
        <v>2720.0741666666668</v>
      </c>
      <c r="BI65" s="38">
        <f t="shared" si="14"/>
        <v>2720.0741666666668</v>
      </c>
      <c r="BJ65" s="38">
        <f t="shared" si="14"/>
        <v>2720.0741666666668</v>
      </c>
      <c r="BK65" s="38">
        <f t="shared" si="14"/>
        <v>2720.0741666666668</v>
      </c>
      <c r="BL65" s="93"/>
    </row>
    <row r="66" spans="1:64" s="53" customFormat="1">
      <c r="B66" s="87"/>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3"/>
    </row>
    <row r="67" spans="1:64">
      <c r="A67"/>
      <c r="B67" s="87"/>
      <c r="C67" s="34" t="s">
        <v>62</v>
      </c>
      <c r="D67" s="38">
        <f t="shared" ref="D67:AI67" si="15">D10+D38-D65</f>
        <v>-2720.0741666666668</v>
      </c>
      <c r="E67" s="38">
        <f t="shared" si="15"/>
        <v>-4990.1483333333335</v>
      </c>
      <c r="F67" s="38">
        <f t="shared" si="15"/>
        <v>-7260.2224999999999</v>
      </c>
      <c r="G67" s="38">
        <f t="shared" si="15"/>
        <v>-9530.2966666666671</v>
      </c>
      <c r="H67" s="38">
        <f t="shared" si="15"/>
        <v>-11800.370833333334</v>
      </c>
      <c r="I67" s="38">
        <f t="shared" si="15"/>
        <v>-14070.445000000002</v>
      </c>
      <c r="J67" s="38">
        <f t="shared" si="15"/>
        <v>-16340.519166666669</v>
      </c>
      <c r="K67" s="38">
        <f t="shared" si="15"/>
        <v>-18610.593333333334</v>
      </c>
      <c r="L67" s="38">
        <f t="shared" si="15"/>
        <v>-20880.6675</v>
      </c>
      <c r="M67" s="38">
        <f t="shared" si="15"/>
        <v>-23150.741666666665</v>
      </c>
      <c r="N67" s="38">
        <f t="shared" si="15"/>
        <v>-25420.81583333333</v>
      </c>
      <c r="O67" s="38">
        <f t="shared" si="15"/>
        <v>-27690.889999999996</v>
      </c>
      <c r="P67" s="38">
        <f t="shared" si="15"/>
        <v>-29960.964166666661</v>
      </c>
      <c r="Q67" s="38">
        <f t="shared" si="15"/>
        <v>-32231.038333333327</v>
      </c>
      <c r="R67" s="38">
        <f t="shared" si="15"/>
        <v>-34501.112499999996</v>
      </c>
      <c r="S67" s="38">
        <f t="shared" si="15"/>
        <v>-36771.186666666661</v>
      </c>
      <c r="T67" s="38">
        <f t="shared" si="15"/>
        <v>-39041.260833333326</v>
      </c>
      <c r="U67" s="38">
        <f t="shared" si="15"/>
        <v>-41311.334999999992</v>
      </c>
      <c r="V67" s="38">
        <f t="shared" si="15"/>
        <v>-43581.409166666657</v>
      </c>
      <c r="W67" s="38">
        <f t="shared" si="15"/>
        <v>-45851.483333333323</v>
      </c>
      <c r="X67" s="38">
        <f t="shared" si="15"/>
        <v>-48121.557499999988</v>
      </c>
      <c r="Y67" s="38">
        <f t="shared" si="15"/>
        <v>-50391.631666666653</v>
      </c>
      <c r="Z67" s="38">
        <f t="shared" si="15"/>
        <v>-52661.705833333319</v>
      </c>
      <c r="AA67" s="38">
        <f t="shared" si="15"/>
        <v>-54931.779999999984</v>
      </c>
      <c r="AB67" s="38">
        <f t="shared" si="15"/>
        <v>-57201.85416666665</v>
      </c>
      <c r="AC67" s="38">
        <f t="shared" si="15"/>
        <v>-59471.928333333315</v>
      </c>
      <c r="AD67" s="38">
        <f t="shared" si="15"/>
        <v>-61742.002499999981</v>
      </c>
      <c r="AE67" s="38">
        <f t="shared" si="15"/>
        <v>-64012.076666666646</v>
      </c>
      <c r="AF67" s="38">
        <f t="shared" si="15"/>
        <v>-66282.150833333319</v>
      </c>
      <c r="AG67" s="38">
        <f t="shared" si="15"/>
        <v>-68552.224999999991</v>
      </c>
      <c r="AH67" s="38">
        <f t="shared" si="15"/>
        <v>-70822.299166666664</v>
      </c>
      <c r="AI67" s="38">
        <f t="shared" si="15"/>
        <v>-73092.373333333337</v>
      </c>
      <c r="AJ67" s="38">
        <f t="shared" ref="AJ67:BK67" si="16">AJ10+AJ38-AJ65</f>
        <v>-75362.447500000009</v>
      </c>
      <c r="AK67" s="38">
        <f t="shared" si="16"/>
        <v>-77632.521666666682</v>
      </c>
      <c r="AL67" s="38">
        <f t="shared" si="16"/>
        <v>-79902.595833333355</v>
      </c>
      <c r="AM67" s="38">
        <f t="shared" si="16"/>
        <v>-82172.670000000027</v>
      </c>
      <c r="AN67" s="38">
        <f t="shared" si="16"/>
        <v>-84442.7441666667</v>
      </c>
      <c r="AO67" s="38">
        <f t="shared" si="16"/>
        <v>-86712.818333333373</v>
      </c>
      <c r="AP67" s="38">
        <f t="shared" si="16"/>
        <v>-88982.892500000045</v>
      </c>
      <c r="AQ67" s="38">
        <f t="shared" si="16"/>
        <v>-91252.966666666718</v>
      </c>
      <c r="AR67" s="38">
        <f t="shared" si="16"/>
        <v>-93523.040833333391</v>
      </c>
      <c r="AS67" s="38">
        <f t="shared" si="16"/>
        <v>-95793.115000000063</v>
      </c>
      <c r="AT67" s="38">
        <f t="shared" si="16"/>
        <v>-98063.189166666736</v>
      </c>
      <c r="AU67" s="38">
        <f t="shared" si="16"/>
        <v>-100333.26333333341</v>
      </c>
      <c r="AV67" s="38">
        <f t="shared" si="16"/>
        <v>-102603.33750000008</v>
      </c>
      <c r="AW67" s="38">
        <f t="shared" si="16"/>
        <v>-104873.41166666675</v>
      </c>
      <c r="AX67" s="38">
        <f t="shared" si="16"/>
        <v>-107143.48583333343</v>
      </c>
      <c r="AY67" s="38">
        <f t="shared" si="16"/>
        <v>-109413.5600000001</v>
      </c>
      <c r="AZ67" s="38">
        <f t="shared" si="16"/>
        <v>-111683.63416666677</v>
      </c>
      <c r="BA67" s="38">
        <f t="shared" si="16"/>
        <v>-113953.70833333344</v>
      </c>
      <c r="BB67" s="38">
        <f t="shared" si="16"/>
        <v>-116223.78250000012</v>
      </c>
      <c r="BC67" s="38">
        <f t="shared" si="16"/>
        <v>-118493.85666666679</v>
      </c>
      <c r="BD67" s="38">
        <f t="shared" si="16"/>
        <v>-120763.93083333346</v>
      </c>
      <c r="BE67" s="38">
        <f t="shared" si="16"/>
        <v>-123034.00500000014</v>
      </c>
      <c r="BF67" s="38">
        <f t="shared" si="16"/>
        <v>-125304.07916666681</v>
      </c>
      <c r="BG67" s="38">
        <f t="shared" si="16"/>
        <v>-127574.15333333348</v>
      </c>
      <c r="BH67" s="38">
        <f t="shared" si="16"/>
        <v>-129844.22750000015</v>
      </c>
      <c r="BI67" s="38">
        <f t="shared" si="16"/>
        <v>-132114.30166666681</v>
      </c>
      <c r="BJ67" s="38">
        <f t="shared" si="16"/>
        <v>-134384.37583333347</v>
      </c>
      <c r="BK67" s="38">
        <f t="shared" si="16"/>
        <v>-136654.45000000013</v>
      </c>
      <c r="BL67" s="93"/>
    </row>
    <row r="68" spans="1:64" ht="15.75" thickBot="1">
      <c r="A68"/>
      <c r="B68" s="88"/>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90"/>
    </row>
    <row r="69" spans="1:64">
      <c r="A69"/>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row>
    <row r="70" spans="1:64">
      <c r="A70"/>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row>
    <row r="71" spans="1:64">
      <c r="A71"/>
      <c r="G71" s="39"/>
    </row>
  </sheetData>
  <sheetProtection sheet="1" objects="1" scenarios="1"/>
  <mergeCells count="8">
    <mergeCell ref="C5:P5"/>
    <mergeCell ref="D7:O7"/>
    <mergeCell ref="P7:AA7"/>
    <mergeCell ref="C40:BK40"/>
    <mergeCell ref="AB7:AM7"/>
    <mergeCell ref="AN7:AY7"/>
    <mergeCell ref="AZ7:BK7"/>
    <mergeCell ref="C12:BK12"/>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sheetPr>
    <tabColor theme="3" tint="0.59999389629810485"/>
  </sheetPr>
  <dimension ref="A1:R61"/>
  <sheetViews>
    <sheetView showGridLines="0" showRowColHeaders="0" zoomScale="85" zoomScaleNormal="85" workbookViewId="0">
      <pane xSplit="5" ySplit="7" topLeftCell="F8" activePane="bottomRight" state="frozen"/>
      <selection pane="topRight" activeCell="F1" sqref="F1"/>
      <selection pane="bottomLeft" activeCell="A8" sqref="A8"/>
      <selection pane="bottomRight" activeCell="C3" sqref="C3:E3"/>
    </sheetView>
  </sheetViews>
  <sheetFormatPr baseColWidth="10" defaultRowHeight="15"/>
  <cols>
    <col min="1" max="1" width="3.42578125" customWidth="1"/>
    <col min="2" max="2" width="3.85546875" customWidth="1"/>
    <col min="3" max="3" width="16.28515625" customWidth="1"/>
    <col min="4" max="4" width="3.28515625" style="53" customWidth="1"/>
    <col min="5" max="5" width="17.42578125" style="53" customWidth="1"/>
    <col min="18" max="18" width="4.140625" customWidth="1"/>
  </cols>
  <sheetData>
    <row r="1" spans="1:18" ht="15.75" thickBot="1">
      <c r="A1" s="53"/>
      <c r="B1" s="53"/>
      <c r="C1" s="53"/>
    </row>
    <row r="2" spans="1:18">
      <c r="A2" s="53"/>
      <c r="B2" s="84"/>
      <c r="C2" s="85"/>
      <c r="D2" s="85"/>
      <c r="E2" s="85"/>
      <c r="F2" s="85"/>
      <c r="G2" s="85"/>
      <c r="H2" s="85"/>
      <c r="I2" s="85"/>
      <c r="J2" s="85"/>
      <c r="K2" s="85"/>
      <c r="L2" s="85"/>
      <c r="M2" s="85"/>
      <c r="N2" s="85"/>
      <c r="O2" s="85"/>
      <c r="P2" s="85"/>
      <c r="Q2" s="85"/>
      <c r="R2" s="86"/>
    </row>
    <row r="3" spans="1:18">
      <c r="A3" s="53"/>
      <c r="B3" s="87"/>
      <c r="C3" s="368" t="s">
        <v>256</v>
      </c>
      <c r="D3" s="369"/>
      <c r="E3" s="370"/>
      <c r="F3" s="91"/>
      <c r="G3" s="91"/>
      <c r="H3" s="91"/>
      <c r="I3" s="91"/>
      <c r="J3" s="91"/>
      <c r="K3" s="91"/>
      <c r="L3" s="91"/>
      <c r="M3" s="91"/>
      <c r="N3" s="91"/>
      <c r="O3" s="91"/>
      <c r="P3" s="91"/>
      <c r="Q3" s="91"/>
      <c r="R3" s="93"/>
    </row>
    <row r="4" spans="1:18">
      <c r="B4" s="87"/>
      <c r="C4" s="91"/>
      <c r="D4" s="91"/>
      <c r="E4" s="91"/>
      <c r="F4" s="91"/>
      <c r="G4" s="91"/>
      <c r="H4" s="91"/>
      <c r="I4" s="91"/>
      <c r="J4" s="91"/>
      <c r="K4" s="91"/>
      <c r="L4" s="91"/>
      <c r="M4" s="91"/>
      <c r="N4" s="91"/>
      <c r="O4" s="91"/>
      <c r="P4" s="91"/>
      <c r="Q4" s="91"/>
      <c r="R4" s="93"/>
    </row>
    <row r="5" spans="1:18">
      <c r="B5" s="87"/>
      <c r="C5" s="365" t="s">
        <v>229</v>
      </c>
      <c r="D5" s="366"/>
      <c r="E5" s="366"/>
      <c r="F5" s="366"/>
      <c r="G5" s="366"/>
      <c r="H5" s="366"/>
      <c r="I5" s="366"/>
      <c r="J5" s="366"/>
      <c r="K5" s="366"/>
      <c r="L5" s="366"/>
      <c r="M5" s="366"/>
      <c r="N5" s="366"/>
      <c r="O5" s="366"/>
      <c r="P5" s="366"/>
      <c r="Q5" s="367"/>
      <c r="R5" s="93"/>
    </row>
    <row r="6" spans="1:18">
      <c r="B6" s="87"/>
      <c r="C6" s="91"/>
      <c r="D6" s="91"/>
      <c r="E6" s="91"/>
      <c r="F6" s="91"/>
      <c r="G6" s="91"/>
      <c r="H6" s="91"/>
      <c r="I6" s="91"/>
      <c r="J6" s="91"/>
      <c r="K6" s="91"/>
      <c r="L6" s="91"/>
      <c r="M6" s="91"/>
      <c r="N6" s="91"/>
      <c r="O6" s="91"/>
      <c r="P6" s="91"/>
      <c r="Q6" s="91"/>
      <c r="R6" s="93"/>
    </row>
    <row r="7" spans="1:18">
      <c r="B7" s="87"/>
      <c r="C7" s="374" t="s">
        <v>24</v>
      </c>
      <c r="D7" s="375"/>
      <c r="E7" s="376"/>
      <c r="F7" s="17">
        <f>CONFIG!$D$7</f>
        <v>41640</v>
      </c>
      <c r="G7" s="17">
        <f>DATE(YEAR(F7),MONTH(F7)+1,DAY(F7))</f>
        <v>41671</v>
      </c>
      <c r="H7" s="17">
        <f t="shared" ref="H7:Q7" si="0">DATE(YEAR(G7),MONTH(G7)+1,DAY(G7))</f>
        <v>41699</v>
      </c>
      <c r="I7" s="17">
        <f t="shared" si="0"/>
        <v>41730</v>
      </c>
      <c r="J7" s="17">
        <f t="shared" si="0"/>
        <v>41760</v>
      </c>
      <c r="K7" s="17">
        <f t="shared" si="0"/>
        <v>41791</v>
      </c>
      <c r="L7" s="17">
        <f t="shared" si="0"/>
        <v>41821</v>
      </c>
      <c r="M7" s="17">
        <f t="shared" si="0"/>
        <v>41852</v>
      </c>
      <c r="N7" s="17">
        <f t="shared" si="0"/>
        <v>41883</v>
      </c>
      <c r="O7" s="17">
        <f t="shared" si="0"/>
        <v>41913</v>
      </c>
      <c r="P7" s="17">
        <f t="shared" si="0"/>
        <v>41944</v>
      </c>
      <c r="Q7" s="17">
        <f t="shared" si="0"/>
        <v>41974</v>
      </c>
      <c r="R7" s="93"/>
    </row>
    <row r="8" spans="1:18">
      <c r="B8" s="87"/>
      <c r="C8" s="91"/>
      <c r="D8" s="91"/>
      <c r="E8" s="91"/>
      <c r="F8" s="91"/>
      <c r="G8" s="91"/>
      <c r="H8" s="91"/>
      <c r="I8" s="91"/>
      <c r="J8" s="91"/>
      <c r="K8" s="91"/>
      <c r="L8" s="91"/>
      <c r="M8" s="91"/>
      <c r="N8" s="91"/>
      <c r="O8" s="91"/>
      <c r="P8" s="91"/>
      <c r="Q8" s="91"/>
      <c r="R8" s="93"/>
    </row>
    <row r="9" spans="1:18" ht="15" customHeight="1">
      <c r="B9" s="87"/>
      <c r="C9" s="371" t="s">
        <v>230</v>
      </c>
      <c r="D9" s="91"/>
      <c r="E9" s="18" t="s">
        <v>216</v>
      </c>
      <c r="F9" s="268"/>
      <c r="G9" s="268"/>
      <c r="H9" s="268"/>
      <c r="I9" s="268"/>
      <c r="J9" s="268"/>
      <c r="K9" s="268"/>
      <c r="L9" s="268"/>
      <c r="M9" s="268"/>
      <c r="N9" s="268"/>
      <c r="O9" s="268"/>
      <c r="P9" s="268"/>
      <c r="Q9" s="268"/>
      <c r="R9" s="93"/>
    </row>
    <row r="10" spans="1:18" s="53" customFormat="1">
      <c r="B10" s="87"/>
      <c r="C10" s="372"/>
      <c r="D10" s="91"/>
      <c r="E10" s="17" t="s">
        <v>217</v>
      </c>
      <c r="F10" s="226">
        <f>F9</f>
        <v>0</v>
      </c>
      <c r="G10" s="226">
        <f>G9+F10</f>
        <v>0</v>
      </c>
      <c r="H10" s="226">
        <f t="shared" ref="H10:Q10" si="1">H9+G10</f>
        <v>0</v>
      </c>
      <c r="I10" s="226">
        <f t="shared" si="1"/>
        <v>0</v>
      </c>
      <c r="J10" s="226">
        <f t="shared" si="1"/>
        <v>0</v>
      </c>
      <c r="K10" s="226">
        <f t="shared" si="1"/>
        <v>0</v>
      </c>
      <c r="L10" s="226">
        <f t="shared" si="1"/>
        <v>0</v>
      </c>
      <c r="M10" s="226">
        <f t="shared" si="1"/>
        <v>0</v>
      </c>
      <c r="N10" s="226">
        <f t="shared" si="1"/>
        <v>0</v>
      </c>
      <c r="O10" s="226">
        <f t="shared" si="1"/>
        <v>0</v>
      </c>
      <c r="P10" s="226">
        <f t="shared" si="1"/>
        <v>0</v>
      </c>
      <c r="Q10" s="226">
        <f t="shared" si="1"/>
        <v>0</v>
      </c>
      <c r="R10" s="93"/>
    </row>
    <row r="11" spans="1:18" s="53" customFormat="1">
      <c r="B11" s="87"/>
      <c r="C11" s="372"/>
      <c r="D11" s="91"/>
      <c r="E11" s="267"/>
      <c r="F11" s="91"/>
      <c r="G11" s="91"/>
      <c r="H11" s="91"/>
      <c r="I11" s="91"/>
      <c r="J11" s="91"/>
      <c r="K11" s="91"/>
      <c r="L11" s="91"/>
      <c r="M11" s="91"/>
      <c r="N11" s="91"/>
      <c r="O11" s="91"/>
      <c r="P11" s="91"/>
      <c r="Q11" s="91"/>
      <c r="R11" s="93"/>
    </row>
    <row r="12" spans="1:18" s="53" customFormat="1">
      <c r="B12" s="87"/>
      <c r="C12" s="372"/>
      <c r="D12" s="91"/>
      <c r="E12" s="18" t="s">
        <v>218</v>
      </c>
      <c r="F12" s="268"/>
      <c r="G12" s="268"/>
      <c r="H12" s="268"/>
      <c r="I12" s="268"/>
      <c r="J12" s="268"/>
      <c r="K12" s="268"/>
      <c r="L12" s="268"/>
      <c r="M12" s="268"/>
      <c r="N12" s="268"/>
      <c r="O12" s="268"/>
      <c r="P12" s="268"/>
      <c r="Q12" s="268"/>
      <c r="R12" s="93"/>
    </row>
    <row r="13" spans="1:18" s="53" customFormat="1">
      <c r="B13" s="87"/>
      <c r="C13" s="372"/>
      <c r="D13" s="91"/>
      <c r="E13" s="17" t="s">
        <v>219</v>
      </c>
      <c r="F13" s="271">
        <f>F12</f>
        <v>0</v>
      </c>
      <c r="G13" s="271">
        <f>G12+F13</f>
        <v>0</v>
      </c>
      <c r="H13" s="271">
        <f t="shared" ref="H13" si="2">H12+G13</f>
        <v>0</v>
      </c>
      <c r="I13" s="271">
        <f t="shared" ref="I13" si="3">I12+H13</f>
        <v>0</v>
      </c>
      <c r="J13" s="271">
        <f t="shared" ref="J13" si="4">J12+I13</f>
        <v>0</v>
      </c>
      <c r="K13" s="271">
        <f t="shared" ref="K13" si="5">K12+J13</f>
        <v>0</v>
      </c>
      <c r="L13" s="271">
        <f t="shared" ref="L13" si="6">L12+K13</f>
        <v>0</v>
      </c>
      <c r="M13" s="271">
        <f t="shared" ref="M13" si="7">M12+L13</f>
        <v>0</v>
      </c>
      <c r="N13" s="271">
        <f t="shared" ref="N13" si="8">N12+M13</f>
        <v>0</v>
      </c>
      <c r="O13" s="271">
        <f t="shared" ref="O13" si="9">O12+N13</f>
        <v>0</v>
      </c>
      <c r="P13" s="271">
        <f t="shared" ref="P13" si="10">P12+O13</f>
        <v>0</v>
      </c>
      <c r="Q13" s="271">
        <f t="shared" ref="Q13" si="11">Q12+P13</f>
        <v>0</v>
      </c>
      <c r="R13" s="93"/>
    </row>
    <row r="14" spans="1:18" s="53" customFormat="1">
      <c r="B14" s="87"/>
      <c r="C14" s="372"/>
      <c r="D14" s="91"/>
      <c r="E14" s="267"/>
      <c r="F14" s="91"/>
      <c r="G14" s="91"/>
      <c r="H14" s="91"/>
      <c r="I14" s="91"/>
      <c r="J14" s="91"/>
      <c r="K14" s="91"/>
      <c r="L14" s="91"/>
      <c r="M14" s="91"/>
      <c r="N14" s="91"/>
      <c r="O14" s="91"/>
      <c r="P14" s="91"/>
      <c r="Q14" s="91"/>
      <c r="R14" s="93"/>
    </row>
    <row r="15" spans="1:18" s="53" customFormat="1">
      <c r="B15" s="87"/>
      <c r="C15" s="373"/>
      <c r="D15" s="91"/>
      <c r="E15" s="17" t="s">
        <v>220</v>
      </c>
      <c r="F15" s="271">
        <f>F13-F10</f>
        <v>0</v>
      </c>
      <c r="G15" s="271">
        <f t="shared" ref="G15:Q15" si="12">G13-G10</f>
        <v>0</v>
      </c>
      <c r="H15" s="271">
        <f t="shared" si="12"/>
        <v>0</v>
      </c>
      <c r="I15" s="271">
        <f t="shared" si="12"/>
        <v>0</v>
      </c>
      <c r="J15" s="271">
        <f t="shared" si="12"/>
        <v>0</v>
      </c>
      <c r="K15" s="271">
        <f t="shared" si="12"/>
        <v>0</v>
      </c>
      <c r="L15" s="271">
        <f t="shared" si="12"/>
        <v>0</v>
      </c>
      <c r="M15" s="271">
        <f t="shared" si="12"/>
        <v>0</v>
      </c>
      <c r="N15" s="271">
        <f t="shared" si="12"/>
        <v>0</v>
      </c>
      <c r="O15" s="271">
        <f t="shared" si="12"/>
        <v>0</v>
      </c>
      <c r="P15" s="271">
        <f t="shared" si="12"/>
        <v>0</v>
      </c>
      <c r="Q15" s="271">
        <f t="shared" si="12"/>
        <v>0</v>
      </c>
      <c r="R15" s="93"/>
    </row>
    <row r="16" spans="1:18" s="53" customFormat="1">
      <c r="B16" s="87"/>
      <c r="C16" s="91"/>
      <c r="D16" s="91"/>
      <c r="E16" s="91"/>
      <c r="F16" s="91"/>
      <c r="G16" s="91"/>
      <c r="H16" s="91"/>
      <c r="I16" s="91"/>
      <c r="J16" s="91"/>
      <c r="K16" s="91"/>
      <c r="L16" s="91"/>
      <c r="M16" s="91"/>
      <c r="N16" s="91"/>
      <c r="O16" s="91"/>
      <c r="P16" s="91"/>
      <c r="Q16" s="91"/>
      <c r="R16" s="93"/>
    </row>
    <row r="17" spans="2:18" s="53" customFormat="1">
      <c r="B17" s="87"/>
      <c r="C17" s="371" t="s">
        <v>221</v>
      </c>
      <c r="D17" s="91"/>
      <c r="E17" s="18" t="s">
        <v>216</v>
      </c>
      <c r="F17" s="264">
        <f>'Commandes - Calculs auto'!D42</f>
        <v>0</v>
      </c>
      <c r="G17" s="264">
        <f>'Commandes - Calculs auto'!E42</f>
        <v>0</v>
      </c>
      <c r="H17" s="264">
        <f>'Commandes - Calculs auto'!F42</f>
        <v>0</v>
      </c>
      <c r="I17" s="264">
        <f>'Commandes - Calculs auto'!G42</f>
        <v>0</v>
      </c>
      <c r="J17" s="264">
        <f>'Commandes - Calculs auto'!H42</f>
        <v>0</v>
      </c>
      <c r="K17" s="264">
        <f>'Commandes - Calculs auto'!I42</f>
        <v>0</v>
      </c>
      <c r="L17" s="264">
        <f>'Commandes - Calculs auto'!J42</f>
        <v>0</v>
      </c>
      <c r="M17" s="264">
        <f>'Commandes - Calculs auto'!K42</f>
        <v>0</v>
      </c>
      <c r="N17" s="264">
        <f>'Commandes - Calculs auto'!L42</f>
        <v>0</v>
      </c>
      <c r="O17" s="264">
        <f>'Commandes - Calculs auto'!M42</f>
        <v>0</v>
      </c>
      <c r="P17" s="264">
        <f>'Commandes - Calculs auto'!N42</f>
        <v>0</v>
      </c>
      <c r="Q17" s="264">
        <f>'Commandes - Calculs auto'!O42</f>
        <v>0</v>
      </c>
      <c r="R17" s="93"/>
    </row>
    <row r="18" spans="2:18" s="53" customFormat="1">
      <c r="B18" s="87"/>
      <c r="C18" s="372"/>
      <c r="D18" s="91"/>
      <c r="E18" s="17" t="s">
        <v>217</v>
      </c>
      <c r="F18" s="271">
        <f>F17</f>
        <v>0</v>
      </c>
      <c r="G18" s="271">
        <f>G17+F18</f>
        <v>0</v>
      </c>
      <c r="H18" s="271">
        <f t="shared" ref="H18" si="13">H17+G18</f>
        <v>0</v>
      </c>
      <c r="I18" s="271">
        <f t="shared" ref="I18" si="14">I17+H18</f>
        <v>0</v>
      </c>
      <c r="J18" s="271">
        <f t="shared" ref="J18" si="15">J17+I18</f>
        <v>0</v>
      </c>
      <c r="K18" s="271">
        <f t="shared" ref="K18" si="16">K17+J18</f>
        <v>0</v>
      </c>
      <c r="L18" s="271">
        <f t="shared" ref="L18" si="17">L17+K18</f>
        <v>0</v>
      </c>
      <c r="M18" s="271">
        <f t="shared" ref="M18" si="18">M17+L18</f>
        <v>0</v>
      </c>
      <c r="N18" s="271">
        <f t="shared" ref="N18" si="19">N17+M18</f>
        <v>0</v>
      </c>
      <c r="O18" s="271">
        <f t="shared" ref="O18" si="20">O17+N18</f>
        <v>0</v>
      </c>
      <c r="P18" s="271">
        <f t="shared" ref="P18" si="21">P17+O18</f>
        <v>0</v>
      </c>
      <c r="Q18" s="271">
        <f t="shared" ref="Q18" si="22">Q17+P18</f>
        <v>0</v>
      </c>
      <c r="R18" s="93"/>
    </row>
    <row r="19" spans="2:18" s="53" customFormat="1">
      <c r="B19" s="87"/>
      <c r="C19" s="372"/>
      <c r="D19" s="91"/>
      <c r="E19" s="267"/>
      <c r="F19" s="91"/>
      <c r="G19" s="91"/>
      <c r="H19" s="91"/>
      <c r="I19" s="91"/>
      <c r="J19" s="91"/>
      <c r="K19" s="91"/>
      <c r="L19" s="91"/>
      <c r="M19" s="91"/>
      <c r="N19" s="91"/>
      <c r="O19" s="91"/>
      <c r="P19" s="91"/>
      <c r="Q19" s="91"/>
      <c r="R19" s="93"/>
    </row>
    <row r="20" spans="2:18" s="53" customFormat="1">
      <c r="B20" s="87"/>
      <c r="C20" s="372"/>
      <c r="D20" s="91"/>
      <c r="E20" s="18" t="s">
        <v>218</v>
      </c>
      <c r="F20" s="268"/>
      <c r="G20" s="268"/>
      <c r="H20" s="268"/>
      <c r="I20" s="268"/>
      <c r="J20" s="268"/>
      <c r="K20" s="268"/>
      <c r="L20" s="268"/>
      <c r="M20" s="268"/>
      <c r="N20" s="268"/>
      <c r="O20" s="268"/>
      <c r="P20" s="268"/>
      <c r="Q20" s="268"/>
      <c r="R20" s="93"/>
    </row>
    <row r="21" spans="2:18" s="53" customFormat="1">
      <c r="B21" s="87"/>
      <c r="C21" s="372"/>
      <c r="D21" s="91"/>
      <c r="E21" s="17" t="s">
        <v>219</v>
      </c>
      <c r="F21" s="271">
        <f>F20</f>
        <v>0</v>
      </c>
      <c r="G21" s="271">
        <f>G20+F21</f>
        <v>0</v>
      </c>
      <c r="H21" s="271">
        <f t="shared" ref="H21" si="23">H20+G21</f>
        <v>0</v>
      </c>
      <c r="I21" s="271">
        <f t="shared" ref="I21" si="24">I20+H21</f>
        <v>0</v>
      </c>
      <c r="J21" s="271">
        <f t="shared" ref="J21" si="25">J20+I21</f>
        <v>0</v>
      </c>
      <c r="K21" s="271">
        <f t="shared" ref="K21" si="26">K20+J21</f>
        <v>0</v>
      </c>
      <c r="L21" s="271">
        <f t="shared" ref="L21" si="27">L20+K21</f>
        <v>0</v>
      </c>
      <c r="M21" s="271">
        <f t="shared" ref="M21" si="28">M20+L21</f>
        <v>0</v>
      </c>
      <c r="N21" s="271">
        <f t="shared" ref="N21" si="29">N20+M21</f>
        <v>0</v>
      </c>
      <c r="O21" s="271">
        <f t="shared" ref="O21" si="30">O20+N21</f>
        <v>0</v>
      </c>
      <c r="P21" s="271">
        <f t="shared" ref="P21" si="31">P20+O21</f>
        <v>0</v>
      </c>
      <c r="Q21" s="271">
        <f t="shared" ref="Q21" si="32">Q20+P21</f>
        <v>0</v>
      </c>
      <c r="R21" s="93"/>
    </row>
    <row r="22" spans="2:18" s="53" customFormat="1">
      <c r="B22" s="87"/>
      <c r="C22" s="372"/>
      <c r="D22" s="91"/>
      <c r="E22" s="267"/>
      <c r="F22" s="91"/>
      <c r="G22" s="91"/>
      <c r="H22" s="91"/>
      <c r="I22" s="91"/>
      <c r="J22" s="91"/>
      <c r="K22" s="91"/>
      <c r="L22" s="91"/>
      <c r="M22" s="91"/>
      <c r="N22" s="91"/>
      <c r="O22" s="91"/>
      <c r="P22" s="91"/>
      <c r="Q22" s="91"/>
      <c r="R22" s="93"/>
    </row>
    <row r="23" spans="2:18" s="53" customFormat="1">
      <c r="B23" s="87"/>
      <c r="C23" s="373"/>
      <c r="D23" s="91"/>
      <c r="E23" s="17" t="s">
        <v>220</v>
      </c>
      <c r="F23" s="271">
        <f>F21-F18</f>
        <v>0</v>
      </c>
      <c r="G23" s="271">
        <f t="shared" ref="G23:Q23" si="33">G21-G18</f>
        <v>0</v>
      </c>
      <c r="H23" s="271">
        <f t="shared" si="33"/>
        <v>0</v>
      </c>
      <c r="I23" s="271">
        <f t="shared" si="33"/>
        <v>0</v>
      </c>
      <c r="J23" s="271">
        <f t="shared" si="33"/>
        <v>0</v>
      </c>
      <c r="K23" s="271">
        <f t="shared" si="33"/>
        <v>0</v>
      </c>
      <c r="L23" s="271">
        <f t="shared" si="33"/>
        <v>0</v>
      </c>
      <c r="M23" s="271">
        <f t="shared" si="33"/>
        <v>0</v>
      </c>
      <c r="N23" s="271">
        <f t="shared" si="33"/>
        <v>0</v>
      </c>
      <c r="O23" s="271">
        <f t="shared" si="33"/>
        <v>0</v>
      </c>
      <c r="P23" s="271">
        <f t="shared" si="33"/>
        <v>0</v>
      </c>
      <c r="Q23" s="271">
        <f t="shared" si="33"/>
        <v>0</v>
      </c>
      <c r="R23" s="93"/>
    </row>
    <row r="24" spans="2:18" s="53" customFormat="1">
      <c r="B24" s="87"/>
      <c r="C24" s="91"/>
      <c r="D24" s="91"/>
      <c r="E24" s="91"/>
      <c r="F24" s="91"/>
      <c r="G24" s="91"/>
      <c r="H24" s="91"/>
      <c r="I24" s="91"/>
      <c r="J24" s="91"/>
      <c r="K24" s="91"/>
      <c r="L24" s="91"/>
      <c r="M24" s="91"/>
      <c r="N24" s="91"/>
      <c r="O24" s="91"/>
      <c r="P24" s="91"/>
      <c r="Q24" s="91"/>
      <c r="R24" s="93"/>
    </row>
    <row r="25" spans="2:18" s="53" customFormat="1">
      <c r="B25" s="87"/>
      <c r="C25" s="371" t="s">
        <v>222</v>
      </c>
      <c r="D25" s="91"/>
      <c r="E25" s="18" t="s">
        <v>216</v>
      </c>
      <c r="F25" s="264">
        <f>'Commandes - Calculs auto'!D22</f>
        <v>0</v>
      </c>
      <c r="G25" s="264">
        <f>'Commandes - Calculs auto'!E22</f>
        <v>0</v>
      </c>
      <c r="H25" s="264">
        <f>'Commandes - Calculs auto'!F22</f>
        <v>0</v>
      </c>
      <c r="I25" s="264">
        <f>'Commandes - Calculs auto'!G22</f>
        <v>0</v>
      </c>
      <c r="J25" s="264">
        <f>'Commandes - Calculs auto'!H22</f>
        <v>0</v>
      </c>
      <c r="K25" s="264">
        <f>'Commandes - Calculs auto'!I22</f>
        <v>0</v>
      </c>
      <c r="L25" s="264">
        <f>'Commandes - Calculs auto'!J22</f>
        <v>0</v>
      </c>
      <c r="M25" s="264">
        <f>'Commandes - Calculs auto'!K22</f>
        <v>0</v>
      </c>
      <c r="N25" s="264">
        <f>'Commandes - Calculs auto'!L22</f>
        <v>0</v>
      </c>
      <c r="O25" s="264">
        <f>'Commandes - Calculs auto'!M22</f>
        <v>0</v>
      </c>
      <c r="P25" s="264">
        <f>'Commandes - Calculs auto'!N22</f>
        <v>0</v>
      </c>
      <c r="Q25" s="264">
        <f>'Commandes - Calculs auto'!O22</f>
        <v>0</v>
      </c>
      <c r="R25" s="93"/>
    </row>
    <row r="26" spans="2:18" s="53" customFormat="1">
      <c r="B26" s="87"/>
      <c r="C26" s="372"/>
      <c r="D26" s="91"/>
      <c r="E26" s="17" t="s">
        <v>217</v>
      </c>
      <c r="F26" s="271">
        <f>F25</f>
        <v>0</v>
      </c>
      <c r="G26" s="271">
        <f>G25+F26</f>
        <v>0</v>
      </c>
      <c r="H26" s="271">
        <f t="shared" ref="H26" si="34">H25+G26</f>
        <v>0</v>
      </c>
      <c r="I26" s="271">
        <f t="shared" ref="I26" si="35">I25+H26</f>
        <v>0</v>
      </c>
      <c r="J26" s="271">
        <f t="shared" ref="J26" si="36">J25+I26</f>
        <v>0</v>
      </c>
      <c r="K26" s="271">
        <f t="shared" ref="K26" si="37">K25+J26</f>
        <v>0</v>
      </c>
      <c r="L26" s="271">
        <f t="shared" ref="L26" si="38">L25+K26</f>
        <v>0</v>
      </c>
      <c r="M26" s="271">
        <f t="shared" ref="M26" si="39">M25+L26</f>
        <v>0</v>
      </c>
      <c r="N26" s="271">
        <f t="shared" ref="N26" si="40">N25+M26</f>
        <v>0</v>
      </c>
      <c r="O26" s="271">
        <f t="shared" ref="O26" si="41">O25+N26</f>
        <v>0</v>
      </c>
      <c r="P26" s="271">
        <f t="shared" ref="P26" si="42">P25+O26</f>
        <v>0</v>
      </c>
      <c r="Q26" s="271">
        <f t="shared" ref="Q26" si="43">Q25+P26</f>
        <v>0</v>
      </c>
      <c r="R26" s="93"/>
    </row>
    <row r="27" spans="2:18" s="53" customFormat="1">
      <c r="B27" s="87"/>
      <c r="C27" s="372"/>
      <c r="D27" s="91"/>
      <c r="E27" s="267"/>
      <c r="F27" s="91"/>
      <c r="G27" s="91"/>
      <c r="H27" s="91"/>
      <c r="I27" s="91"/>
      <c r="J27" s="91"/>
      <c r="K27" s="91"/>
      <c r="L27" s="91"/>
      <c r="M27" s="91"/>
      <c r="N27" s="91"/>
      <c r="O27" s="91"/>
      <c r="P27" s="91"/>
      <c r="Q27" s="91"/>
      <c r="R27" s="93"/>
    </row>
    <row r="28" spans="2:18" s="53" customFormat="1">
      <c r="B28" s="87"/>
      <c r="C28" s="372"/>
      <c r="D28" s="91"/>
      <c r="E28" s="18" t="s">
        <v>218</v>
      </c>
      <c r="F28" s="268"/>
      <c r="G28" s="268"/>
      <c r="H28" s="268"/>
      <c r="I28" s="268"/>
      <c r="J28" s="268"/>
      <c r="K28" s="268"/>
      <c r="L28" s="268"/>
      <c r="M28" s="268"/>
      <c r="N28" s="268"/>
      <c r="O28" s="268"/>
      <c r="P28" s="268"/>
      <c r="Q28" s="268"/>
      <c r="R28" s="93"/>
    </row>
    <row r="29" spans="2:18" s="53" customFormat="1">
      <c r="B29" s="87"/>
      <c r="C29" s="372"/>
      <c r="D29" s="91"/>
      <c r="E29" s="17" t="s">
        <v>219</v>
      </c>
      <c r="F29" s="271">
        <f>F28</f>
        <v>0</v>
      </c>
      <c r="G29" s="271">
        <f>G28+F29</f>
        <v>0</v>
      </c>
      <c r="H29" s="271">
        <f t="shared" ref="H29" si="44">H28+G29</f>
        <v>0</v>
      </c>
      <c r="I29" s="271">
        <f t="shared" ref="I29" si="45">I28+H29</f>
        <v>0</v>
      </c>
      <c r="J29" s="271">
        <f t="shared" ref="J29" si="46">J28+I29</f>
        <v>0</v>
      </c>
      <c r="K29" s="271">
        <f t="shared" ref="K29" si="47">K28+J29</f>
        <v>0</v>
      </c>
      <c r="L29" s="271">
        <f t="shared" ref="L29" si="48">L28+K29</f>
        <v>0</v>
      </c>
      <c r="M29" s="271">
        <f t="shared" ref="M29" si="49">M28+L29</f>
        <v>0</v>
      </c>
      <c r="N29" s="271">
        <f t="shared" ref="N29" si="50">N28+M29</f>
        <v>0</v>
      </c>
      <c r="O29" s="271">
        <f t="shared" ref="O29" si="51">O28+N29</f>
        <v>0</v>
      </c>
      <c r="P29" s="271">
        <f t="shared" ref="P29" si="52">P28+O29</f>
        <v>0</v>
      </c>
      <c r="Q29" s="271">
        <f t="shared" ref="Q29" si="53">Q28+P29</f>
        <v>0</v>
      </c>
      <c r="R29" s="93"/>
    </row>
    <row r="30" spans="2:18" s="53" customFormat="1">
      <c r="B30" s="87"/>
      <c r="C30" s="372"/>
      <c r="D30" s="91"/>
      <c r="E30" s="267"/>
      <c r="F30" s="91"/>
      <c r="G30" s="91"/>
      <c r="H30" s="91"/>
      <c r="I30" s="91"/>
      <c r="J30" s="91"/>
      <c r="K30" s="91"/>
      <c r="L30" s="91"/>
      <c r="M30" s="91"/>
      <c r="N30" s="91"/>
      <c r="O30" s="91"/>
      <c r="P30" s="91"/>
      <c r="Q30" s="91"/>
      <c r="R30" s="93"/>
    </row>
    <row r="31" spans="2:18" s="53" customFormat="1">
      <c r="B31" s="87"/>
      <c r="C31" s="373"/>
      <c r="D31" s="91"/>
      <c r="E31" s="17" t="s">
        <v>220</v>
      </c>
      <c r="F31" s="271">
        <f>F29-F26</f>
        <v>0</v>
      </c>
      <c r="G31" s="271">
        <f t="shared" ref="G31:Q31" si="54">G29-G26</f>
        <v>0</v>
      </c>
      <c r="H31" s="271">
        <f t="shared" si="54"/>
        <v>0</v>
      </c>
      <c r="I31" s="271">
        <f t="shared" si="54"/>
        <v>0</v>
      </c>
      <c r="J31" s="271">
        <f t="shared" si="54"/>
        <v>0</v>
      </c>
      <c r="K31" s="271">
        <f t="shared" si="54"/>
        <v>0</v>
      </c>
      <c r="L31" s="271">
        <f t="shared" si="54"/>
        <v>0</v>
      </c>
      <c r="M31" s="271">
        <f t="shared" si="54"/>
        <v>0</v>
      </c>
      <c r="N31" s="271">
        <f t="shared" si="54"/>
        <v>0</v>
      </c>
      <c r="O31" s="271">
        <f t="shared" si="54"/>
        <v>0</v>
      </c>
      <c r="P31" s="271">
        <f t="shared" si="54"/>
        <v>0</v>
      </c>
      <c r="Q31" s="271">
        <f t="shared" si="54"/>
        <v>0</v>
      </c>
      <c r="R31" s="93"/>
    </row>
    <row r="32" spans="2:18" s="53" customFormat="1">
      <c r="B32" s="87"/>
      <c r="C32" s="91"/>
      <c r="D32" s="91"/>
      <c r="E32" s="91"/>
      <c r="F32" s="91"/>
      <c r="G32" s="91"/>
      <c r="H32" s="91"/>
      <c r="I32" s="91"/>
      <c r="J32" s="91"/>
      <c r="K32" s="91"/>
      <c r="L32" s="91"/>
      <c r="M32" s="91"/>
      <c r="N32" s="91"/>
      <c r="O32" s="91"/>
      <c r="P32" s="91"/>
      <c r="Q32" s="91"/>
      <c r="R32" s="93"/>
    </row>
    <row r="33" spans="2:18" s="53" customFormat="1">
      <c r="B33" s="87"/>
      <c r="C33" s="371" t="s">
        <v>223</v>
      </c>
      <c r="D33" s="91"/>
      <c r="E33" s="18" t="s">
        <v>216</v>
      </c>
      <c r="F33" s="264">
        <f>F25-'Charges variables'!D22</f>
        <v>0</v>
      </c>
      <c r="G33" s="264">
        <f>G25-'Charges variables'!E22</f>
        <v>0</v>
      </c>
      <c r="H33" s="264">
        <f>H25-'Charges variables'!F22</f>
        <v>0</v>
      </c>
      <c r="I33" s="264">
        <f>I25-'Charges variables'!G22</f>
        <v>0</v>
      </c>
      <c r="J33" s="264">
        <f>J25-'Charges variables'!H22</f>
        <v>0</v>
      </c>
      <c r="K33" s="264">
        <f>K25-'Charges variables'!I22</f>
        <v>0</v>
      </c>
      <c r="L33" s="264">
        <f>L25-'Charges variables'!J22</f>
        <v>0</v>
      </c>
      <c r="M33" s="264">
        <f>M25-'Charges variables'!K22</f>
        <v>0</v>
      </c>
      <c r="N33" s="264">
        <f>N25-'Charges variables'!L22</f>
        <v>0</v>
      </c>
      <c r="O33" s="264">
        <f>O25-'Charges variables'!M22</f>
        <v>0</v>
      </c>
      <c r="P33" s="264">
        <f>P25-'Charges variables'!N22</f>
        <v>0</v>
      </c>
      <c r="Q33" s="264">
        <f>Q25-'Charges variables'!O22</f>
        <v>0</v>
      </c>
      <c r="R33" s="93"/>
    </row>
    <row r="34" spans="2:18" s="53" customFormat="1">
      <c r="B34" s="87"/>
      <c r="C34" s="372"/>
      <c r="D34" s="91"/>
      <c r="E34" s="17" t="s">
        <v>217</v>
      </c>
      <c r="F34" s="271">
        <f>F33</f>
        <v>0</v>
      </c>
      <c r="G34" s="271">
        <f>G33+F34</f>
        <v>0</v>
      </c>
      <c r="H34" s="271">
        <f t="shared" ref="H34" si="55">H33+G34</f>
        <v>0</v>
      </c>
      <c r="I34" s="271">
        <f t="shared" ref="I34" si="56">I33+H34</f>
        <v>0</v>
      </c>
      <c r="J34" s="271">
        <f t="shared" ref="J34" si="57">J33+I34</f>
        <v>0</v>
      </c>
      <c r="K34" s="271">
        <f t="shared" ref="K34" si="58">K33+J34</f>
        <v>0</v>
      </c>
      <c r="L34" s="271">
        <f t="shared" ref="L34" si="59">L33+K34</f>
        <v>0</v>
      </c>
      <c r="M34" s="271">
        <f t="shared" ref="M34" si="60">M33+L34</f>
        <v>0</v>
      </c>
      <c r="N34" s="271">
        <f t="shared" ref="N34" si="61">N33+M34</f>
        <v>0</v>
      </c>
      <c r="O34" s="271">
        <f t="shared" ref="O34" si="62">O33+N34</f>
        <v>0</v>
      </c>
      <c r="P34" s="271">
        <f t="shared" ref="P34" si="63">P33+O34</f>
        <v>0</v>
      </c>
      <c r="Q34" s="271">
        <f t="shared" ref="Q34" si="64">Q33+P34</f>
        <v>0</v>
      </c>
      <c r="R34" s="93"/>
    </row>
    <row r="35" spans="2:18" s="53" customFormat="1">
      <c r="B35" s="87"/>
      <c r="C35" s="372"/>
      <c r="D35" s="91"/>
      <c r="E35" s="267"/>
      <c r="F35" s="91"/>
      <c r="G35" s="91"/>
      <c r="H35" s="91"/>
      <c r="I35" s="91"/>
      <c r="J35" s="91"/>
      <c r="K35" s="91"/>
      <c r="L35" s="91"/>
      <c r="M35" s="91"/>
      <c r="N35" s="91"/>
      <c r="O35" s="91"/>
      <c r="P35" s="91"/>
      <c r="Q35" s="91"/>
      <c r="R35" s="93"/>
    </row>
    <row r="36" spans="2:18" s="53" customFormat="1">
      <c r="B36" s="87"/>
      <c r="C36" s="372"/>
      <c r="D36" s="91"/>
      <c r="E36" s="18" t="s">
        <v>218</v>
      </c>
      <c r="F36" s="268"/>
      <c r="G36" s="268"/>
      <c r="H36" s="268"/>
      <c r="I36" s="268"/>
      <c r="J36" s="268"/>
      <c r="K36" s="268"/>
      <c r="L36" s="268"/>
      <c r="M36" s="268"/>
      <c r="N36" s="268"/>
      <c r="O36" s="268"/>
      <c r="P36" s="268"/>
      <c r="Q36" s="268"/>
      <c r="R36" s="93"/>
    </row>
    <row r="37" spans="2:18" s="53" customFormat="1">
      <c r="B37" s="87"/>
      <c r="C37" s="372"/>
      <c r="D37" s="91"/>
      <c r="E37" s="17" t="s">
        <v>219</v>
      </c>
      <c r="F37" s="271">
        <f>F36</f>
        <v>0</v>
      </c>
      <c r="G37" s="271">
        <f>G36+F37</f>
        <v>0</v>
      </c>
      <c r="H37" s="271">
        <f t="shared" ref="H37" si="65">H36+G37</f>
        <v>0</v>
      </c>
      <c r="I37" s="271">
        <f t="shared" ref="I37" si="66">I36+H37</f>
        <v>0</v>
      </c>
      <c r="J37" s="271">
        <f t="shared" ref="J37" si="67">J36+I37</f>
        <v>0</v>
      </c>
      <c r="K37" s="271">
        <f t="shared" ref="K37" si="68">K36+J37</f>
        <v>0</v>
      </c>
      <c r="L37" s="271">
        <f t="shared" ref="L37" si="69">L36+K37</f>
        <v>0</v>
      </c>
      <c r="M37" s="271">
        <f t="shared" ref="M37" si="70">M36+L37</f>
        <v>0</v>
      </c>
      <c r="N37" s="271">
        <f t="shared" ref="N37" si="71">N36+M37</f>
        <v>0</v>
      </c>
      <c r="O37" s="271">
        <f t="shared" ref="O37" si="72">O36+N37</f>
        <v>0</v>
      </c>
      <c r="P37" s="271">
        <f t="shared" ref="P37" si="73">P36+O37</f>
        <v>0</v>
      </c>
      <c r="Q37" s="271">
        <f t="shared" ref="Q37" si="74">Q36+P37</f>
        <v>0</v>
      </c>
      <c r="R37" s="93"/>
    </row>
    <row r="38" spans="2:18" s="53" customFormat="1">
      <c r="B38" s="87"/>
      <c r="C38" s="372"/>
      <c r="D38" s="91"/>
      <c r="E38" s="267"/>
      <c r="F38" s="91"/>
      <c r="G38" s="91"/>
      <c r="H38" s="91"/>
      <c r="I38" s="91"/>
      <c r="J38" s="91"/>
      <c r="K38" s="91"/>
      <c r="L38" s="91"/>
      <c r="M38" s="91"/>
      <c r="N38" s="91"/>
      <c r="O38" s="91"/>
      <c r="P38" s="91"/>
      <c r="Q38" s="91"/>
      <c r="R38" s="93"/>
    </row>
    <row r="39" spans="2:18" s="53" customFormat="1">
      <c r="B39" s="87"/>
      <c r="C39" s="373"/>
      <c r="D39" s="91"/>
      <c r="E39" s="17" t="s">
        <v>220</v>
      </c>
      <c r="F39" s="271">
        <f>F37-F34</f>
        <v>0</v>
      </c>
      <c r="G39" s="271">
        <f t="shared" ref="G39:Q39" si="75">G37-G34</f>
        <v>0</v>
      </c>
      <c r="H39" s="271">
        <f t="shared" si="75"/>
        <v>0</v>
      </c>
      <c r="I39" s="271">
        <f t="shared" si="75"/>
        <v>0</v>
      </c>
      <c r="J39" s="271">
        <f t="shared" si="75"/>
        <v>0</v>
      </c>
      <c r="K39" s="271">
        <f t="shared" si="75"/>
        <v>0</v>
      </c>
      <c r="L39" s="271">
        <f t="shared" si="75"/>
        <v>0</v>
      </c>
      <c r="M39" s="271">
        <f t="shared" si="75"/>
        <v>0</v>
      </c>
      <c r="N39" s="271">
        <f t="shared" si="75"/>
        <v>0</v>
      </c>
      <c r="O39" s="271">
        <f t="shared" si="75"/>
        <v>0</v>
      </c>
      <c r="P39" s="271">
        <f t="shared" si="75"/>
        <v>0</v>
      </c>
      <c r="Q39" s="271">
        <f t="shared" si="75"/>
        <v>0</v>
      </c>
      <c r="R39" s="93"/>
    </row>
    <row r="40" spans="2:18" s="53" customFormat="1">
      <c r="B40" s="87"/>
      <c r="C40" s="91"/>
      <c r="D40" s="91"/>
      <c r="E40" s="91"/>
      <c r="F40" s="91"/>
      <c r="G40" s="91"/>
      <c r="H40" s="91"/>
      <c r="I40" s="91"/>
      <c r="J40" s="91"/>
      <c r="K40" s="91"/>
      <c r="L40" s="91"/>
      <c r="M40" s="91"/>
      <c r="N40" s="91"/>
      <c r="O40" s="91"/>
      <c r="P40" s="91"/>
      <c r="Q40" s="91"/>
      <c r="R40" s="93"/>
    </row>
    <row r="41" spans="2:18" s="53" customFormat="1">
      <c r="B41" s="87"/>
      <c r="C41" s="371" t="s">
        <v>224</v>
      </c>
      <c r="D41" s="91"/>
      <c r="E41" s="18" t="s">
        <v>216</v>
      </c>
      <c r="F41" s="264">
        <f>'Personnel - Calculs auto'!C56</f>
        <v>0</v>
      </c>
      <c r="G41" s="264">
        <f>'Personnel - Calculs auto'!D56</f>
        <v>0</v>
      </c>
      <c r="H41" s="264">
        <f>'Personnel - Calculs auto'!E56</f>
        <v>0</v>
      </c>
      <c r="I41" s="264">
        <f>'Personnel - Calculs auto'!F56</f>
        <v>0</v>
      </c>
      <c r="J41" s="264">
        <f>'Personnel - Calculs auto'!G56</f>
        <v>0</v>
      </c>
      <c r="K41" s="264">
        <f>'Personnel - Calculs auto'!H56</f>
        <v>0</v>
      </c>
      <c r="L41" s="264">
        <f>'Personnel - Calculs auto'!I56</f>
        <v>0</v>
      </c>
      <c r="M41" s="264">
        <f>'Personnel - Calculs auto'!J56</f>
        <v>0</v>
      </c>
      <c r="N41" s="264">
        <f>'Personnel - Calculs auto'!K56</f>
        <v>0</v>
      </c>
      <c r="O41" s="264">
        <f>'Personnel - Calculs auto'!L56</f>
        <v>0</v>
      </c>
      <c r="P41" s="264">
        <f>'Personnel - Calculs auto'!M56</f>
        <v>0</v>
      </c>
      <c r="Q41" s="264">
        <f>'Personnel - Calculs auto'!N56</f>
        <v>0</v>
      </c>
      <c r="R41" s="93"/>
    </row>
    <row r="42" spans="2:18" s="53" customFormat="1">
      <c r="B42" s="87"/>
      <c r="C42" s="372"/>
      <c r="D42" s="91"/>
      <c r="E42" s="17" t="s">
        <v>217</v>
      </c>
      <c r="F42" s="271">
        <f>F41</f>
        <v>0</v>
      </c>
      <c r="G42" s="271">
        <f>G41+F42</f>
        <v>0</v>
      </c>
      <c r="H42" s="271">
        <f t="shared" ref="H42" si="76">H41+G42</f>
        <v>0</v>
      </c>
      <c r="I42" s="271">
        <f t="shared" ref="I42" si="77">I41+H42</f>
        <v>0</v>
      </c>
      <c r="J42" s="271">
        <f t="shared" ref="J42" si="78">J41+I42</f>
        <v>0</v>
      </c>
      <c r="K42" s="271">
        <f t="shared" ref="K42" si="79">K41+J42</f>
        <v>0</v>
      </c>
      <c r="L42" s="271">
        <f t="shared" ref="L42" si="80">L41+K42</f>
        <v>0</v>
      </c>
      <c r="M42" s="271">
        <f t="shared" ref="M42" si="81">M41+L42</f>
        <v>0</v>
      </c>
      <c r="N42" s="271">
        <f t="shared" ref="N42" si="82">N41+M42</f>
        <v>0</v>
      </c>
      <c r="O42" s="271">
        <f t="shared" ref="O42" si="83">O41+N42</f>
        <v>0</v>
      </c>
      <c r="P42" s="271">
        <f t="shared" ref="P42" si="84">P41+O42</f>
        <v>0</v>
      </c>
      <c r="Q42" s="271">
        <f t="shared" ref="Q42" si="85">Q41+P42</f>
        <v>0</v>
      </c>
      <c r="R42" s="93"/>
    </row>
    <row r="43" spans="2:18" s="53" customFormat="1">
      <c r="B43" s="87"/>
      <c r="C43" s="372"/>
      <c r="D43" s="91"/>
      <c r="E43" s="267"/>
      <c r="F43" s="91"/>
      <c r="G43" s="91"/>
      <c r="H43" s="91"/>
      <c r="I43" s="91"/>
      <c r="J43" s="91"/>
      <c r="K43" s="91"/>
      <c r="L43" s="91"/>
      <c r="M43" s="91"/>
      <c r="N43" s="91"/>
      <c r="O43" s="91"/>
      <c r="P43" s="91"/>
      <c r="Q43" s="91"/>
      <c r="R43" s="93"/>
    </row>
    <row r="44" spans="2:18" s="53" customFormat="1">
      <c r="B44" s="87"/>
      <c r="C44" s="372"/>
      <c r="D44" s="91"/>
      <c r="E44" s="18" t="s">
        <v>218</v>
      </c>
      <c r="F44" s="268"/>
      <c r="G44" s="268"/>
      <c r="H44" s="268"/>
      <c r="I44" s="268"/>
      <c r="J44" s="268"/>
      <c r="K44" s="268"/>
      <c r="L44" s="268"/>
      <c r="M44" s="268"/>
      <c r="N44" s="268"/>
      <c r="O44" s="268"/>
      <c r="P44" s="268"/>
      <c r="Q44" s="268"/>
      <c r="R44" s="93"/>
    </row>
    <row r="45" spans="2:18" s="53" customFormat="1">
      <c r="B45" s="87"/>
      <c r="C45" s="372"/>
      <c r="D45" s="91"/>
      <c r="E45" s="17" t="s">
        <v>219</v>
      </c>
      <c r="F45" s="271">
        <f>F44</f>
        <v>0</v>
      </c>
      <c r="G45" s="271">
        <f>G44+F45</f>
        <v>0</v>
      </c>
      <c r="H45" s="271">
        <f t="shared" ref="H45" si="86">H44+G45</f>
        <v>0</v>
      </c>
      <c r="I45" s="271">
        <f t="shared" ref="I45" si="87">I44+H45</f>
        <v>0</v>
      </c>
      <c r="J45" s="271">
        <f t="shared" ref="J45" si="88">J44+I45</f>
        <v>0</v>
      </c>
      <c r="K45" s="271">
        <f t="shared" ref="K45" si="89">K44+J45</f>
        <v>0</v>
      </c>
      <c r="L45" s="271">
        <f t="shared" ref="L45" si="90">L44+K45</f>
        <v>0</v>
      </c>
      <c r="M45" s="271">
        <f t="shared" ref="M45" si="91">M44+L45</f>
        <v>0</v>
      </c>
      <c r="N45" s="271">
        <f t="shared" ref="N45" si="92">N44+M45</f>
        <v>0</v>
      </c>
      <c r="O45" s="271">
        <f t="shared" ref="O45" si="93">O44+N45</f>
        <v>0</v>
      </c>
      <c r="P45" s="271">
        <f t="shared" ref="P45" si="94">P44+O45</f>
        <v>0</v>
      </c>
      <c r="Q45" s="271">
        <f t="shared" ref="Q45" si="95">Q44+P45</f>
        <v>0</v>
      </c>
      <c r="R45" s="93"/>
    </row>
    <row r="46" spans="2:18" s="53" customFormat="1">
      <c r="B46" s="87"/>
      <c r="C46" s="372"/>
      <c r="D46" s="91"/>
      <c r="E46" s="267"/>
      <c r="F46" s="91"/>
      <c r="G46" s="91"/>
      <c r="H46" s="91"/>
      <c r="I46" s="91"/>
      <c r="J46" s="91"/>
      <c r="K46" s="91"/>
      <c r="L46" s="91"/>
      <c r="M46" s="91"/>
      <c r="N46" s="91"/>
      <c r="O46" s="91"/>
      <c r="P46" s="91"/>
      <c r="Q46" s="91"/>
      <c r="R46" s="93"/>
    </row>
    <row r="47" spans="2:18">
      <c r="B47" s="87"/>
      <c r="C47" s="373"/>
      <c r="D47" s="91"/>
      <c r="E47" s="17" t="s">
        <v>220</v>
      </c>
      <c r="F47" s="271">
        <f>F45-F42</f>
        <v>0</v>
      </c>
      <c r="G47" s="271">
        <f t="shared" ref="G47:Q47" si="96">G45-G42</f>
        <v>0</v>
      </c>
      <c r="H47" s="271">
        <f t="shared" si="96"/>
        <v>0</v>
      </c>
      <c r="I47" s="271">
        <f t="shared" si="96"/>
        <v>0</v>
      </c>
      <c r="J47" s="271">
        <f t="shared" si="96"/>
        <v>0</v>
      </c>
      <c r="K47" s="271">
        <f t="shared" si="96"/>
        <v>0</v>
      </c>
      <c r="L47" s="271">
        <f t="shared" si="96"/>
        <v>0</v>
      </c>
      <c r="M47" s="271">
        <f t="shared" si="96"/>
        <v>0</v>
      </c>
      <c r="N47" s="271">
        <f t="shared" si="96"/>
        <v>0</v>
      </c>
      <c r="O47" s="271">
        <f t="shared" si="96"/>
        <v>0</v>
      </c>
      <c r="P47" s="271">
        <f t="shared" si="96"/>
        <v>0</v>
      </c>
      <c r="Q47" s="271">
        <f t="shared" si="96"/>
        <v>0</v>
      </c>
      <c r="R47" s="93"/>
    </row>
    <row r="48" spans="2:18">
      <c r="B48" s="87"/>
      <c r="C48" s="91"/>
      <c r="D48" s="91"/>
      <c r="E48" s="91"/>
      <c r="F48" s="91"/>
      <c r="G48" s="91"/>
      <c r="H48" s="91"/>
      <c r="I48" s="91"/>
      <c r="J48" s="91"/>
      <c r="K48" s="91"/>
      <c r="L48" s="91"/>
      <c r="M48" s="91"/>
      <c r="N48" s="91"/>
      <c r="O48" s="91"/>
      <c r="P48" s="91"/>
      <c r="Q48" s="91"/>
      <c r="R48" s="93"/>
    </row>
    <row r="49" spans="2:18">
      <c r="B49" s="87"/>
      <c r="C49" s="371" t="s">
        <v>228</v>
      </c>
      <c r="D49" s="91"/>
      <c r="E49" s="18" t="s">
        <v>216</v>
      </c>
      <c r="F49" s="270">
        <f>INDEX(SUMPRODUCT((Personnel!$C$10:$C$29&lt;&gt;1)*(Personnel!E$10:E$29&lt;&gt;0)),0,1)</f>
        <v>0</v>
      </c>
      <c r="G49" s="270">
        <f>INDEX(SUMPRODUCT((Personnel!$C$10:$C$29&lt;&gt;1)*(Personnel!F$10:F$29&lt;&gt;0)),0,1)</f>
        <v>0</v>
      </c>
      <c r="H49" s="270">
        <f>INDEX(SUMPRODUCT((Personnel!$C$10:$C$29&lt;&gt;1)*(Personnel!G$10:G$29&lt;&gt;0)),0,1)</f>
        <v>0</v>
      </c>
      <c r="I49" s="270">
        <f>INDEX(SUMPRODUCT((Personnel!$C$10:$C$29&lt;&gt;1)*(Personnel!H$10:H$29&lt;&gt;0)),0,1)</f>
        <v>0</v>
      </c>
      <c r="J49" s="270">
        <f>INDEX(SUMPRODUCT((Personnel!$C$10:$C$29&lt;&gt;1)*(Personnel!I$10:I$29&lt;&gt;0)),0,1)</f>
        <v>0</v>
      </c>
      <c r="K49" s="270">
        <f>INDEX(SUMPRODUCT((Personnel!$C$10:$C$29&lt;&gt;1)*(Personnel!J$10:J$29&lt;&gt;0)),0,1)</f>
        <v>0</v>
      </c>
      <c r="L49" s="270">
        <f>INDEX(SUMPRODUCT((Personnel!$C$10:$C$29&lt;&gt;1)*(Personnel!K$10:K$29&lt;&gt;0)),0,1)</f>
        <v>0</v>
      </c>
      <c r="M49" s="270">
        <f>INDEX(SUMPRODUCT((Personnel!$C$10:$C$29&lt;&gt;1)*(Personnel!L$10:L$29&lt;&gt;0)),0,1)</f>
        <v>0</v>
      </c>
      <c r="N49" s="270">
        <f>INDEX(SUMPRODUCT((Personnel!$C$10:$C$29&lt;&gt;1)*(Personnel!M$10:M$29&lt;&gt;0)),0,1)</f>
        <v>0</v>
      </c>
      <c r="O49" s="270">
        <f>INDEX(SUMPRODUCT((Personnel!$C$10:$C$29&lt;&gt;1)*(Personnel!N$10:N$29&lt;&gt;0)),0,1)</f>
        <v>0</v>
      </c>
      <c r="P49" s="270">
        <f>INDEX(SUMPRODUCT((Personnel!$C$10:$C$29&lt;&gt;1)*(Personnel!O$10:O$29&lt;&gt;0)),0,1)</f>
        <v>0</v>
      </c>
      <c r="Q49" s="270">
        <f>INDEX(SUMPRODUCT((Personnel!$C$10:$C$29&lt;&gt;1)*(Personnel!P$10:P$29&lt;&gt;0)),0,1)</f>
        <v>0</v>
      </c>
      <c r="R49" s="93"/>
    </row>
    <row r="50" spans="2:18">
      <c r="B50" s="87"/>
      <c r="C50" s="372"/>
      <c r="D50" s="91"/>
      <c r="E50" s="267"/>
      <c r="F50" s="91"/>
      <c r="G50" s="91"/>
      <c r="H50" s="91"/>
      <c r="I50" s="91"/>
      <c r="J50" s="91"/>
      <c r="K50" s="91"/>
      <c r="L50" s="91"/>
      <c r="M50" s="91"/>
      <c r="N50" s="91"/>
      <c r="O50" s="91"/>
      <c r="P50" s="91"/>
      <c r="Q50" s="91"/>
      <c r="R50" s="93"/>
    </row>
    <row r="51" spans="2:18">
      <c r="B51" s="87"/>
      <c r="C51" s="373"/>
      <c r="D51" s="91"/>
      <c r="E51" s="18" t="s">
        <v>218</v>
      </c>
      <c r="F51" s="269"/>
      <c r="G51" s="269"/>
      <c r="H51" s="269"/>
      <c r="I51" s="269"/>
      <c r="J51" s="269"/>
      <c r="K51" s="269"/>
      <c r="L51" s="269"/>
      <c r="M51" s="269"/>
      <c r="N51" s="269"/>
      <c r="O51" s="269"/>
      <c r="P51" s="269"/>
      <c r="Q51" s="269"/>
      <c r="R51" s="93"/>
    </row>
    <row r="52" spans="2:18">
      <c r="B52" s="87"/>
      <c r="C52" s="91"/>
      <c r="D52" s="91"/>
      <c r="E52" s="91"/>
      <c r="F52" s="91"/>
      <c r="G52" s="91"/>
      <c r="H52" s="91"/>
      <c r="I52" s="91"/>
      <c r="J52" s="91"/>
      <c r="K52" s="91"/>
      <c r="L52" s="91"/>
      <c r="M52" s="91"/>
      <c r="N52" s="91"/>
      <c r="O52" s="91"/>
      <c r="P52" s="91"/>
      <c r="Q52" s="91"/>
      <c r="R52" s="93"/>
    </row>
    <row r="53" spans="2:18">
      <c r="B53" s="87"/>
      <c r="C53" s="371" t="s">
        <v>80</v>
      </c>
      <c r="D53" s="91"/>
      <c r="E53" s="18" t="s">
        <v>216</v>
      </c>
      <c r="F53" s="264">
        <f>Trésorerie!D67</f>
        <v>-2720.0741666666668</v>
      </c>
      <c r="G53" s="264">
        <f>Trésorerie!E67</f>
        <v>-4990.1483333333335</v>
      </c>
      <c r="H53" s="264">
        <f>Trésorerie!F67</f>
        <v>-7260.2224999999999</v>
      </c>
      <c r="I53" s="264">
        <f>Trésorerie!G67</f>
        <v>-9530.2966666666671</v>
      </c>
      <c r="J53" s="264">
        <f>Trésorerie!H67</f>
        <v>-11800.370833333334</v>
      </c>
      <c r="K53" s="264">
        <f>Trésorerie!I67</f>
        <v>-14070.445000000002</v>
      </c>
      <c r="L53" s="264">
        <f>Trésorerie!J67</f>
        <v>-16340.519166666669</v>
      </c>
      <c r="M53" s="264">
        <f>Trésorerie!K67</f>
        <v>-18610.593333333334</v>
      </c>
      <c r="N53" s="264">
        <f>Trésorerie!L67</f>
        <v>-20880.6675</v>
      </c>
      <c r="O53" s="264">
        <f>Trésorerie!M67</f>
        <v>-23150.741666666665</v>
      </c>
      <c r="P53" s="264">
        <f>Trésorerie!N67</f>
        <v>-25420.81583333333</v>
      </c>
      <c r="Q53" s="264">
        <f>Trésorerie!O67</f>
        <v>-27690.889999999996</v>
      </c>
      <c r="R53" s="93"/>
    </row>
    <row r="54" spans="2:18">
      <c r="B54" s="87"/>
      <c r="C54" s="372"/>
      <c r="D54" s="91"/>
      <c r="E54" s="267"/>
      <c r="F54" s="91"/>
      <c r="G54" s="91"/>
      <c r="H54" s="91"/>
      <c r="I54" s="91"/>
      <c r="J54" s="91"/>
      <c r="K54" s="91"/>
      <c r="L54" s="91"/>
      <c r="M54" s="91"/>
      <c r="N54" s="91"/>
      <c r="O54" s="91"/>
      <c r="P54" s="91"/>
      <c r="Q54" s="91"/>
      <c r="R54" s="93"/>
    </row>
    <row r="55" spans="2:18">
      <c r="B55" s="87"/>
      <c r="C55" s="372"/>
      <c r="D55" s="91"/>
      <c r="E55" s="18" t="s">
        <v>218</v>
      </c>
      <c r="F55" s="268"/>
      <c r="G55" s="268"/>
      <c r="H55" s="268"/>
      <c r="I55" s="268"/>
      <c r="J55" s="268"/>
      <c r="K55" s="268"/>
      <c r="L55" s="268"/>
      <c r="M55" s="268"/>
      <c r="N55" s="268"/>
      <c r="O55" s="268"/>
      <c r="P55" s="268"/>
      <c r="Q55" s="268"/>
      <c r="R55" s="93"/>
    </row>
    <row r="56" spans="2:18">
      <c r="B56" s="87"/>
      <c r="C56" s="372"/>
      <c r="D56" s="91"/>
      <c r="E56" s="267"/>
      <c r="F56" s="91"/>
      <c r="G56" s="91"/>
      <c r="H56" s="91"/>
      <c r="I56" s="91"/>
      <c r="J56" s="91"/>
      <c r="K56" s="91"/>
      <c r="L56" s="91"/>
      <c r="M56" s="91"/>
      <c r="N56" s="91"/>
      <c r="O56" s="91"/>
      <c r="P56" s="91"/>
      <c r="Q56" s="91"/>
      <c r="R56" s="93"/>
    </row>
    <row r="57" spans="2:18">
      <c r="B57" s="87"/>
      <c r="C57" s="373"/>
      <c r="D57" s="91"/>
      <c r="E57" s="17" t="s">
        <v>220</v>
      </c>
      <c r="F57" s="271">
        <f>F55-F53</f>
        <v>2720.0741666666668</v>
      </c>
      <c r="G57" s="271">
        <f t="shared" ref="G57:Q57" si="97">G55-G53</f>
        <v>4990.1483333333335</v>
      </c>
      <c r="H57" s="271">
        <f t="shared" si="97"/>
        <v>7260.2224999999999</v>
      </c>
      <c r="I57" s="271">
        <f t="shared" si="97"/>
        <v>9530.2966666666671</v>
      </c>
      <c r="J57" s="271">
        <f t="shared" si="97"/>
        <v>11800.370833333334</v>
      </c>
      <c r="K57" s="271">
        <f t="shared" si="97"/>
        <v>14070.445000000002</v>
      </c>
      <c r="L57" s="271">
        <f t="shared" si="97"/>
        <v>16340.519166666669</v>
      </c>
      <c r="M57" s="271">
        <f t="shared" si="97"/>
        <v>18610.593333333334</v>
      </c>
      <c r="N57" s="271">
        <f t="shared" si="97"/>
        <v>20880.6675</v>
      </c>
      <c r="O57" s="271">
        <f t="shared" si="97"/>
        <v>23150.741666666665</v>
      </c>
      <c r="P57" s="271">
        <f t="shared" si="97"/>
        <v>25420.81583333333</v>
      </c>
      <c r="Q57" s="271">
        <f t="shared" si="97"/>
        <v>27690.889999999996</v>
      </c>
      <c r="R57" s="93"/>
    </row>
    <row r="58" spans="2:18">
      <c r="B58" s="87"/>
      <c r="C58" s="91"/>
      <c r="D58" s="91"/>
      <c r="E58" s="91"/>
      <c r="F58" s="91"/>
      <c r="G58" s="91"/>
      <c r="H58" s="91"/>
      <c r="I58" s="91"/>
      <c r="J58" s="91"/>
      <c r="K58" s="91"/>
      <c r="L58" s="91"/>
      <c r="M58" s="91"/>
      <c r="N58" s="91"/>
      <c r="O58" s="91"/>
      <c r="P58" s="91"/>
      <c r="Q58" s="91"/>
      <c r="R58" s="93"/>
    </row>
    <row r="59" spans="2:18">
      <c r="B59" s="87"/>
      <c r="C59" s="371" t="s">
        <v>231</v>
      </c>
      <c r="D59" s="91"/>
      <c r="E59" s="18" t="s">
        <v>225</v>
      </c>
      <c r="F59" s="226">
        <f>IF(F49&lt;&gt;0,F25/F49,0)</f>
        <v>0</v>
      </c>
      <c r="G59" s="226">
        <f t="shared" ref="G59:Q59" si="98">IF(G49&lt;&gt;0,G25/G49,0)</f>
        <v>0</v>
      </c>
      <c r="H59" s="226">
        <f t="shared" si="98"/>
        <v>0</v>
      </c>
      <c r="I59" s="226">
        <f t="shared" si="98"/>
        <v>0</v>
      </c>
      <c r="J59" s="226">
        <f t="shared" si="98"/>
        <v>0</v>
      </c>
      <c r="K59" s="226">
        <f t="shared" si="98"/>
        <v>0</v>
      </c>
      <c r="L59" s="226">
        <f t="shared" si="98"/>
        <v>0</v>
      </c>
      <c r="M59" s="226">
        <f t="shared" si="98"/>
        <v>0</v>
      </c>
      <c r="N59" s="226">
        <f t="shared" si="98"/>
        <v>0</v>
      </c>
      <c r="O59" s="226">
        <f t="shared" si="98"/>
        <v>0</v>
      </c>
      <c r="P59" s="226">
        <f t="shared" si="98"/>
        <v>0</v>
      </c>
      <c r="Q59" s="226">
        <f t="shared" si="98"/>
        <v>0</v>
      </c>
      <c r="R59" s="93"/>
    </row>
    <row r="60" spans="2:18">
      <c r="B60" s="87"/>
      <c r="C60" s="373"/>
      <c r="D60" s="91"/>
      <c r="E60" s="17" t="s">
        <v>226</v>
      </c>
      <c r="F60" s="271">
        <f>IF(F49&lt;&gt;0,F26/F49,0)</f>
        <v>0</v>
      </c>
      <c r="G60" s="271">
        <f t="shared" ref="G60:Q60" si="99">IF(G49&lt;&gt;0,G26/G49,0)</f>
        <v>0</v>
      </c>
      <c r="H60" s="271">
        <f t="shared" si="99"/>
        <v>0</v>
      </c>
      <c r="I60" s="271">
        <f t="shared" si="99"/>
        <v>0</v>
      </c>
      <c r="J60" s="271">
        <f t="shared" si="99"/>
        <v>0</v>
      </c>
      <c r="K60" s="271">
        <f t="shared" si="99"/>
        <v>0</v>
      </c>
      <c r="L60" s="271">
        <f t="shared" si="99"/>
        <v>0</v>
      </c>
      <c r="M60" s="271">
        <f t="shared" si="99"/>
        <v>0</v>
      </c>
      <c r="N60" s="271">
        <f t="shared" si="99"/>
        <v>0</v>
      </c>
      <c r="O60" s="271">
        <f t="shared" si="99"/>
        <v>0</v>
      </c>
      <c r="P60" s="271">
        <f t="shared" si="99"/>
        <v>0</v>
      </c>
      <c r="Q60" s="271">
        <f t="shared" si="99"/>
        <v>0</v>
      </c>
      <c r="R60" s="93"/>
    </row>
    <row r="61" spans="2:18" ht="15.75" thickBot="1">
      <c r="B61" s="266"/>
      <c r="C61" s="89"/>
      <c r="D61" s="89"/>
      <c r="E61" s="89"/>
      <c r="F61" s="89"/>
      <c r="G61" s="89"/>
      <c r="H61" s="89"/>
      <c r="I61" s="89"/>
      <c r="J61" s="89"/>
      <c r="K61" s="89"/>
      <c r="L61" s="89"/>
      <c r="M61" s="89"/>
      <c r="N61" s="89"/>
      <c r="O61" s="89"/>
      <c r="P61" s="89"/>
      <c r="Q61" s="89"/>
      <c r="R61" s="90"/>
    </row>
  </sheetData>
  <sheetProtection sheet="1" objects="1" scenarios="1"/>
  <mergeCells count="11">
    <mergeCell ref="C5:Q5"/>
    <mergeCell ref="C3:E3"/>
    <mergeCell ref="C49:C51"/>
    <mergeCell ref="C53:C57"/>
    <mergeCell ref="C59:C60"/>
    <mergeCell ref="C7:E7"/>
    <mergeCell ref="C9:C15"/>
    <mergeCell ref="C17:C23"/>
    <mergeCell ref="C25:C31"/>
    <mergeCell ref="C33:C39"/>
    <mergeCell ref="C41:C47"/>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sheetPr codeName="Feuil15">
    <tabColor theme="3" tint="0.59999389629810485"/>
  </sheetPr>
  <dimension ref="A1:X75"/>
  <sheetViews>
    <sheetView showGridLines="0" showRowColHeaders="0" zoomScale="80" zoomScaleNormal="80" workbookViewId="0">
      <selection activeCell="C3" sqref="C3:F3"/>
    </sheetView>
  </sheetViews>
  <sheetFormatPr baseColWidth="10" defaultRowHeight="15"/>
  <cols>
    <col min="1" max="1" width="3.5703125" style="53" customWidth="1"/>
    <col min="2" max="2" width="3.140625" customWidth="1"/>
    <col min="3" max="4" width="8.85546875" customWidth="1"/>
    <col min="5" max="9" width="13.85546875" customWidth="1"/>
    <col min="10" max="10" width="3.5703125" customWidth="1"/>
    <col min="11" max="11" width="7.5703125" customWidth="1"/>
    <col min="12" max="12" width="13.42578125" customWidth="1"/>
    <col min="13" max="13" width="11.5703125" customWidth="1"/>
    <col min="14" max="14" width="12.5703125" style="49" customWidth="1"/>
    <col min="15" max="15" width="15.28515625" customWidth="1"/>
    <col min="16" max="16" width="12" style="49" customWidth="1"/>
    <col min="17" max="17" width="7.85546875" customWidth="1"/>
    <col min="18" max="18" width="7.28515625" style="49" customWidth="1"/>
    <col min="19" max="19" width="6.7109375" customWidth="1"/>
    <col min="20" max="20" width="7.28515625" style="49" customWidth="1"/>
    <col min="21" max="21" width="5.140625" customWidth="1"/>
    <col min="22" max="22" width="7.28515625" customWidth="1"/>
    <col min="23" max="23" width="3.42578125" customWidth="1"/>
  </cols>
  <sheetData>
    <row r="1" spans="2:23" s="53" customFormat="1" ht="15.75" thickBot="1"/>
    <row r="2" spans="2:23">
      <c r="B2" s="84"/>
      <c r="C2" s="85"/>
      <c r="D2" s="85"/>
      <c r="E2" s="85"/>
      <c r="F2" s="85"/>
      <c r="G2" s="85"/>
      <c r="H2" s="85"/>
      <c r="I2" s="85"/>
      <c r="J2" s="85"/>
      <c r="K2" s="85"/>
      <c r="L2" s="85"/>
      <c r="M2" s="85"/>
      <c r="N2" s="85"/>
      <c r="O2" s="85"/>
      <c r="P2" s="85"/>
      <c r="Q2" s="85"/>
      <c r="R2" s="85"/>
      <c r="S2" s="85"/>
      <c r="T2" s="85"/>
      <c r="U2" s="85"/>
      <c r="V2" s="85"/>
      <c r="W2" s="86"/>
    </row>
    <row r="3" spans="2:23" s="53" customFormat="1">
      <c r="B3" s="87"/>
      <c r="C3" s="288" t="s">
        <v>255</v>
      </c>
      <c r="D3" s="340"/>
      <c r="E3" s="340"/>
      <c r="F3" s="289"/>
      <c r="G3" s="91"/>
      <c r="H3" s="91"/>
      <c r="I3" s="91"/>
      <c r="J3" s="91"/>
      <c r="K3" s="91"/>
      <c r="L3" s="91"/>
      <c r="M3" s="91"/>
      <c r="N3" s="91"/>
      <c r="O3" s="91"/>
      <c r="P3" s="91"/>
      <c r="Q3" s="91"/>
      <c r="R3" s="91"/>
      <c r="S3" s="206"/>
      <c r="T3" s="206"/>
      <c r="U3" s="91"/>
      <c r="V3" s="91"/>
      <c r="W3" s="93"/>
    </row>
    <row r="4" spans="2:23" s="53" customFormat="1">
      <c r="B4" s="87"/>
      <c r="C4" s="91"/>
      <c r="D4" s="91"/>
      <c r="E4" s="91"/>
      <c r="F4" s="91"/>
      <c r="G4" s="91"/>
      <c r="H4" s="91"/>
      <c r="I4" s="91"/>
      <c r="J4" s="91"/>
      <c r="K4" s="91"/>
      <c r="L4" s="91"/>
      <c r="M4" s="91"/>
      <c r="N4" s="91"/>
      <c r="O4" s="91"/>
      <c r="P4" s="91"/>
      <c r="Q4" s="91"/>
      <c r="R4" s="91"/>
      <c r="S4" s="91"/>
      <c r="T4" s="91"/>
      <c r="U4" s="91"/>
      <c r="V4" s="91"/>
      <c r="W4" s="93"/>
    </row>
    <row r="5" spans="2:23" s="53" customFormat="1">
      <c r="B5" s="87"/>
      <c r="C5" s="365" t="s">
        <v>246</v>
      </c>
      <c r="D5" s="366"/>
      <c r="E5" s="366"/>
      <c r="F5" s="366"/>
      <c r="G5" s="366"/>
      <c r="H5" s="366"/>
      <c r="I5" s="366"/>
      <c r="J5" s="366"/>
      <c r="K5" s="366"/>
      <c r="L5" s="366"/>
      <c r="M5" s="366"/>
      <c r="N5" s="366"/>
      <c r="O5" s="366"/>
      <c r="P5" s="366"/>
      <c r="Q5" s="366"/>
      <c r="R5" s="366"/>
      <c r="S5" s="366"/>
      <c r="T5" s="366"/>
      <c r="U5" s="366"/>
      <c r="V5" s="367"/>
      <c r="W5" s="93"/>
    </row>
    <row r="6" spans="2:23" s="53" customFormat="1">
      <c r="B6" s="87"/>
      <c r="C6" s="91"/>
      <c r="D6" s="91"/>
      <c r="E6" s="91"/>
      <c r="F6" s="91"/>
      <c r="G6" s="91"/>
      <c r="H6" s="91"/>
      <c r="I6" s="91"/>
      <c r="J6" s="91"/>
      <c r="K6" s="91"/>
      <c r="L6" s="91"/>
      <c r="M6" s="91"/>
      <c r="N6" s="91"/>
      <c r="O6" s="91"/>
      <c r="P6" s="91"/>
      <c r="Q6" s="91"/>
      <c r="R6" s="91"/>
      <c r="S6" s="91"/>
      <c r="T6" s="91"/>
      <c r="U6" s="91"/>
      <c r="V6" s="91"/>
      <c r="W6" s="93"/>
    </row>
    <row r="7" spans="2:23">
      <c r="B7" s="87"/>
      <c r="C7" s="288" t="s">
        <v>100</v>
      </c>
      <c r="D7" s="340"/>
      <c r="E7" s="340"/>
      <c r="F7" s="340"/>
      <c r="G7" s="340"/>
      <c r="H7" s="340"/>
      <c r="I7" s="289"/>
      <c r="J7" s="91"/>
      <c r="K7" s="288" t="s">
        <v>116</v>
      </c>
      <c r="L7" s="340"/>
      <c r="M7" s="340"/>
      <c r="N7" s="340"/>
      <c r="O7" s="340"/>
      <c r="P7" s="340"/>
      <c r="Q7" s="340"/>
      <c r="R7" s="340"/>
      <c r="S7" s="340"/>
      <c r="T7" s="340"/>
      <c r="U7" s="340"/>
      <c r="V7" s="289"/>
      <c r="W7" s="93"/>
    </row>
    <row r="8" spans="2:23">
      <c r="B8" s="87"/>
      <c r="C8" s="91"/>
      <c r="D8" s="91"/>
      <c r="E8" s="91"/>
      <c r="F8" s="91"/>
      <c r="G8" s="91"/>
      <c r="H8" s="91"/>
      <c r="I8" s="91"/>
      <c r="J8" s="91"/>
      <c r="K8" s="91"/>
      <c r="L8" s="91"/>
      <c r="M8" s="91"/>
      <c r="N8" s="91"/>
      <c r="O8" s="91"/>
      <c r="P8" s="91"/>
      <c r="Q8" s="91"/>
      <c r="R8" s="91"/>
      <c r="S8" s="91"/>
      <c r="T8" s="91"/>
      <c r="U8" s="91"/>
      <c r="V8" s="91"/>
      <c r="W8" s="93"/>
    </row>
    <row r="9" spans="2:23">
      <c r="B9" s="87"/>
      <c r="C9" s="10"/>
      <c r="D9" s="10"/>
      <c r="E9" s="10"/>
      <c r="F9" s="10"/>
      <c r="G9" s="10"/>
      <c r="H9" s="10"/>
      <c r="I9" s="10"/>
      <c r="J9" s="91"/>
      <c r="K9" s="10"/>
      <c r="L9" s="10"/>
      <c r="M9" s="10"/>
      <c r="N9" s="10"/>
      <c r="O9" s="10"/>
      <c r="P9" s="10"/>
      <c r="Q9" s="10"/>
      <c r="R9" s="10"/>
      <c r="S9" s="10"/>
      <c r="T9" s="10"/>
      <c r="U9" s="10"/>
      <c r="V9" s="10"/>
      <c r="W9" s="93"/>
    </row>
    <row r="10" spans="2:23">
      <c r="B10" s="87"/>
      <c r="C10" s="10"/>
      <c r="D10" s="10"/>
      <c r="E10" s="10"/>
      <c r="F10" s="10"/>
      <c r="G10" s="10"/>
      <c r="H10" s="10"/>
      <c r="I10" s="10"/>
      <c r="J10" s="91"/>
      <c r="K10" s="10"/>
      <c r="L10" s="10"/>
      <c r="M10" s="10"/>
      <c r="N10" s="10"/>
      <c r="O10" s="10"/>
      <c r="P10" s="10"/>
      <c r="Q10" s="10"/>
      <c r="R10" s="10"/>
      <c r="S10" s="10"/>
      <c r="T10" s="10"/>
      <c r="U10" s="10"/>
      <c r="V10" s="10"/>
      <c r="W10" s="93"/>
    </row>
    <row r="11" spans="2:23">
      <c r="B11" s="87"/>
      <c r="C11" s="10"/>
      <c r="D11" s="10"/>
      <c r="E11" s="10"/>
      <c r="F11" s="10"/>
      <c r="G11" s="10"/>
      <c r="H11" s="10"/>
      <c r="I11" s="10"/>
      <c r="J11" s="91"/>
      <c r="K11" s="10"/>
      <c r="L11" s="10"/>
      <c r="M11" s="10"/>
      <c r="N11" s="10"/>
      <c r="O11" s="10"/>
      <c r="P11" s="10"/>
      <c r="Q11" s="10"/>
      <c r="R11" s="10"/>
      <c r="S11" s="10"/>
      <c r="T11" s="10"/>
      <c r="U11" s="10"/>
      <c r="V11" s="10"/>
      <c r="W11" s="93"/>
    </row>
    <row r="12" spans="2:23">
      <c r="B12" s="87"/>
      <c r="C12" s="10"/>
      <c r="D12" s="10"/>
      <c r="E12" s="10"/>
      <c r="F12" s="10"/>
      <c r="G12" s="10"/>
      <c r="H12" s="10"/>
      <c r="I12" s="10"/>
      <c r="J12" s="91"/>
      <c r="K12" s="10"/>
      <c r="L12" s="10"/>
      <c r="M12" s="10"/>
      <c r="N12" s="10"/>
      <c r="O12" s="10"/>
      <c r="P12" s="10"/>
      <c r="Q12" s="10"/>
      <c r="R12" s="10"/>
      <c r="S12" s="10"/>
      <c r="T12" s="10"/>
      <c r="U12" s="10"/>
      <c r="V12" s="10"/>
      <c r="W12" s="93"/>
    </row>
    <row r="13" spans="2:23">
      <c r="B13" s="87"/>
      <c r="C13" s="10"/>
      <c r="D13" s="10"/>
      <c r="E13" s="10"/>
      <c r="F13" s="10"/>
      <c r="G13" s="10"/>
      <c r="H13" s="10"/>
      <c r="I13" s="10"/>
      <c r="J13" s="91"/>
      <c r="K13" s="10"/>
      <c r="L13" s="10"/>
      <c r="M13" s="10"/>
      <c r="N13" s="10"/>
      <c r="O13" s="10"/>
      <c r="P13" s="10"/>
      <c r="Q13" s="10"/>
      <c r="R13" s="10"/>
      <c r="S13" s="10"/>
      <c r="T13" s="10"/>
      <c r="U13" s="10"/>
      <c r="V13" s="10"/>
      <c r="W13" s="93"/>
    </row>
    <row r="14" spans="2:23">
      <c r="B14" s="87"/>
      <c r="C14" s="10"/>
      <c r="D14" s="10"/>
      <c r="E14" s="10"/>
      <c r="F14" s="10"/>
      <c r="G14" s="10"/>
      <c r="H14" s="10"/>
      <c r="I14" s="10"/>
      <c r="J14" s="91"/>
      <c r="K14" s="10"/>
      <c r="L14" s="10"/>
      <c r="M14" s="10"/>
      <c r="N14" s="10"/>
      <c r="O14" s="10"/>
      <c r="P14" s="10"/>
      <c r="Q14" s="10"/>
      <c r="R14" s="10"/>
      <c r="S14" s="10"/>
      <c r="T14" s="10"/>
      <c r="U14" s="10"/>
      <c r="V14" s="10"/>
      <c r="W14" s="93"/>
    </row>
    <row r="15" spans="2:23">
      <c r="B15" s="87"/>
      <c r="C15" s="10"/>
      <c r="D15" s="10"/>
      <c r="E15" s="10"/>
      <c r="F15" s="10"/>
      <c r="G15" s="10"/>
      <c r="H15" s="10"/>
      <c r="I15" s="10"/>
      <c r="J15" s="91"/>
      <c r="K15" s="10"/>
      <c r="L15" s="10"/>
      <c r="M15" s="10"/>
      <c r="N15" s="10"/>
      <c r="O15" s="10"/>
      <c r="P15" s="10"/>
      <c r="Q15" s="10"/>
      <c r="R15" s="10"/>
      <c r="S15" s="10"/>
      <c r="T15" s="10"/>
      <c r="U15" s="10"/>
      <c r="V15" s="10"/>
      <c r="W15" s="93"/>
    </row>
    <row r="16" spans="2:23">
      <c r="B16" s="87"/>
      <c r="C16" s="10"/>
      <c r="D16" s="10"/>
      <c r="E16" s="10"/>
      <c r="F16" s="10"/>
      <c r="G16" s="10"/>
      <c r="H16" s="10"/>
      <c r="I16" s="10"/>
      <c r="J16" s="91"/>
      <c r="K16" s="10"/>
      <c r="L16" s="10"/>
      <c r="M16" s="10"/>
      <c r="N16" s="10"/>
      <c r="O16" s="10"/>
      <c r="P16" s="10"/>
      <c r="Q16" s="10"/>
      <c r="R16" s="10"/>
      <c r="S16" s="10"/>
      <c r="T16" s="10"/>
      <c r="U16" s="10"/>
      <c r="V16" s="10"/>
      <c r="W16" s="93"/>
    </row>
    <row r="17" spans="1:24">
      <c r="B17" s="87"/>
      <c r="C17" s="10"/>
      <c r="D17" s="10"/>
      <c r="E17" s="10"/>
      <c r="F17" s="10"/>
      <c r="G17" s="10"/>
      <c r="H17" s="10"/>
      <c r="I17" s="10"/>
      <c r="J17" s="91"/>
      <c r="K17" s="10"/>
      <c r="L17" s="10"/>
      <c r="M17" s="10"/>
      <c r="N17" s="10"/>
      <c r="O17" s="10"/>
      <c r="P17" s="10"/>
      <c r="Q17" s="10"/>
      <c r="R17" s="10"/>
      <c r="S17" s="10"/>
      <c r="T17" s="10"/>
      <c r="U17" s="10"/>
      <c r="V17" s="10"/>
      <c r="W17" s="93"/>
    </row>
    <row r="18" spans="1:24">
      <c r="B18" s="87"/>
      <c r="C18" s="10"/>
      <c r="D18" s="10"/>
      <c r="E18" s="10"/>
      <c r="F18" s="10"/>
      <c r="G18" s="10"/>
      <c r="H18" s="10"/>
      <c r="I18" s="10"/>
      <c r="J18" s="91"/>
      <c r="K18" s="10"/>
      <c r="L18" s="10"/>
      <c r="M18" s="10"/>
      <c r="N18" s="10"/>
      <c r="O18" s="10"/>
      <c r="P18" s="10"/>
      <c r="Q18" s="10"/>
      <c r="R18" s="10"/>
      <c r="S18" s="10"/>
      <c r="T18" s="10"/>
      <c r="U18" s="10"/>
      <c r="V18" s="10"/>
      <c r="W18" s="93"/>
    </row>
    <row r="19" spans="1:24">
      <c r="B19" s="87"/>
      <c r="C19" s="10"/>
      <c r="D19" s="10"/>
      <c r="E19" s="10"/>
      <c r="F19" s="10"/>
      <c r="G19" s="10"/>
      <c r="H19" s="10"/>
      <c r="I19" s="10"/>
      <c r="J19" s="91"/>
      <c r="K19" s="10"/>
      <c r="L19" s="10"/>
      <c r="M19" s="10"/>
      <c r="N19" s="10"/>
      <c r="O19" s="10"/>
      <c r="P19" s="10"/>
      <c r="Q19" s="10"/>
      <c r="R19" s="10"/>
      <c r="S19" s="10"/>
      <c r="T19" s="10"/>
      <c r="U19" s="10"/>
      <c r="V19" s="10"/>
      <c r="W19" s="93"/>
    </row>
    <row r="20" spans="1:24" s="51" customFormat="1">
      <c r="A20" s="53"/>
      <c r="B20" s="87"/>
      <c r="C20" s="91"/>
      <c r="D20" s="91"/>
      <c r="E20" s="91"/>
      <c r="F20" s="91"/>
      <c r="G20" s="91"/>
      <c r="H20" s="91"/>
      <c r="I20" s="91"/>
      <c r="J20" s="91"/>
      <c r="K20" s="91"/>
      <c r="L20" s="91"/>
      <c r="M20" s="91"/>
      <c r="N20" s="91"/>
      <c r="O20" s="91"/>
      <c r="P20" s="91"/>
      <c r="Q20" s="91"/>
      <c r="R20" s="91"/>
      <c r="S20" s="91"/>
      <c r="T20" s="91"/>
      <c r="U20" s="91"/>
      <c r="V20" s="91"/>
      <c r="W20" s="93"/>
    </row>
    <row r="21" spans="1:24" ht="15" customHeight="1">
      <c r="B21" s="87"/>
      <c r="C21" s="288" t="s">
        <v>101</v>
      </c>
      <c r="D21" s="340"/>
      <c r="E21" s="340"/>
      <c r="F21" s="340"/>
      <c r="G21" s="340"/>
      <c r="H21" s="340"/>
      <c r="I21" s="289"/>
      <c r="J21" s="91"/>
      <c r="K21" s="177"/>
      <c r="L21" s="177"/>
      <c r="M21" s="177"/>
      <c r="N21" s="177"/>
      <c r="O21" s="177"/>
      <c r="P21" s="177"/>
      <c r="Q21" s="177"/>
      <c r="R21" s="177"/>
      <c r="S21" s="177"/>
      <c r="T21" s="177"/>
      <c r="U21" s="177"/>
      <c r="V21" s="177"/>
      <c r="W21" s="93"/>
      <c r="X21" s="10"/>
    </row>
    <row r="22" spans="1:24" ht="15" customHeight="1">
      <c r="B22" s="87"/>
      <c r="C22" s="91"/>
      <c r="D22" s="91"/>
      <c r="E22" s="91"/>
      <c r="F22" s="91"/>
      <c r="G22" s="91"/>
      <c r="H22" s="91"/>
      <c r="I22" s="91"/>
      <c r="J22" s="91"/>
      <c r="K22" s="177"/>
      <c r="L22" s="177"/>
      <c r="M22" s="177"/>
      <c r="N22" s="177"/>
      <c r="O22" s="177"/>
      <c r="P22" s="177"/>
      <c r="Q22" s="177"/>
      <c r="R22" s="177"/>
      <c r="S22" s="177"/>
      <c r="T22" s="177"/>
      <c r="U22" s="177"/>
      <c r="V22" s="177"/>
      <c r="W22" s="152"/>
      <c r="X22" s="50"/>
    </row>
    <row r="23" spans="1:24">
      <c r="B23" s="87"/>
      <c r="C23" s="91"/>
      <c r="D23" s="91"/>
      <c r="E23" s="73" t="s">
        <v>14</v>
      </c>
      <c r="F23" s="73" t="s">
        <v>15</v>
      </c>
      <c r="G23" s="73" t="s">
        <v>16</v>
      </c>
      <c r="H23" s="73" t="s">
        <v>22</v>
      </c>
      <c r="I23" s="73" t="s">
        <v>23</v>
      </c>
      <c r="J23" s="91"/>
      <c r="K23" s="177"/>
      <c r="L23" s="177"/>
      <c r="M23" s="177"/>
      <c r="N23" s="177"/>
      <c r="O23" s="177"/>
      <c r="P23" s="177"/>
      <c r="Q23" s="177"/>
      <c r="R23" s="177"/>
      <c r="S23" s="177"/>
      <c r="T23" s="177"/>
      <c r="U23" s="177"/>
      <c r="V23" s="177"/>
      <c r="W23" s="152"/>
      <c r="X23" s="50"/>
    </row>
    <row r="24" spans="1:24" s="53" customFormat="1" ht="18" customHeight="1">
      <c r="B24" s="87"/>
      <c r="C24" s="321" t="s">
        <v>125</v>
      </c>
      <c r="D24" s="323"/>
      <c r="E24" s="234">
        <f>IF('Comptes de résultats'!D8&lt;&gt;0,IF('Comptes de résultats'!D11/'Comptes de résultats'!D8&lt;&gt;0,('Comptes de résultats'!D14+'Comptes de résultats'!D18+'Comptes de résultats'!D20+'Comptes de résultats'!D24+'Comptes de résultats'!D28-'Comptes de résultats'!D19)/('Comptes de résultats'!D11/'Comptes de résultats'!D8),0),0)</f>
        <v>0</v>
      </c>
      <c r="F24" s="234">
        <f>IF('Comptes de résultats'!E8&lt;&gt;0,IF('Comptes de résultats'!E11/'Comptes de résultats'!E8&lt;&gt;0,('Comptes de résultats'!E14+'Comptes de résultats'!E18+'Comptes de résultats'!E20+'Comptes de résultats'!E24+'Comptes de résultats'!E28-'Comptes de résultats'!E19)/('Comptes de résultats'!E11/'Comptes de résultats'!E8),0),0)</f>
        <v>0</v>
      </c>
      <c r="G24" s="234">
        <f>IF('Comptes de résultats'!F8&lt;&gt;0,IF('Comptes de résultats'!F11/'Comptes de résultats'!F8&lt;&gt;0,('Comptes de résultats'!F14+'Comptes de résultats'!F18+'Comptes de résultats'!F20+'Comptes de résultats'!F24+'Comptes de résultats'!F28-'Comptes de résultats'!F19)/('Comptes de résultats'!F11/'Comptes de résultats'!F8),0),0)</f>
        <v>0</v>
      </c>
      <c r="H24" s="234">
        <f>IF('Comptes de résultats'!G8&lt;&gt;0,IF('Comptes de résultats'!G11/'Comptes de résultats'!G8&lt;&gt;0,('Comptes de résultats'!G14+'Comptes de résultats'!G18+'Comptes de résultats'!G20+'Comptes de résultats'!G24+'Comptes de résultats'!G28-'Comptes de résultats'!G19)/('Comptes de résultats'!G11/'Comptes de résultats'!G8),0),0)</f>
        <v>0</v>
      </c>
      <c r="I24" s="234">
        <f>IF('Comptes de résultats'!H8&lt;&gt;0,IF('Comptes de résultats'!H11/'Comptes de résultats'!H8&lt;&gt;0,('Comptes de résultats'!H14+'Comptes de résultats'!H18+'Comptes de résultats'!H20+'Comptes de résultats'!H24+'Comptes de résultats'!H28-'Comptes de résultats'!H19)/('Comptes de résultats'!H11/'Comptes de résultats'!H8),0),0)</f>
        <v>0</v>
      </c>
      <c r="J24" s="91"/>
      <c r="K24" s="177"/>
      <c r="L24" s="177"/>
      <c r="M24" s="177"/>
      <c r="N24" s="177"/>
      <c r="O24" s="177"/>
      <c r="P24" s="177"/>
      <c r="Q24" s="177"/>
      <c r="R24" s="177"/>
      <c r="S24" s="177"/>
      <c r="T24" s="177"/>
      <c r="U24" s="177"/>
      <c r="V24" s="177"/>
      <c r="W24" s="152"/>
      <c r="X24" s="50"/>
    </row>
    <row r="25" spans="1:24" s="53" customFormat="1">
      <c r="B25" s="87"/>
      <c r="C25" s="91"/>
      <c r="D25" s="91"/>
      <c r="E25" s="91"/>
      <c r="F25" s="91"/>
      <c r="G25" s="91"/>
      <c r="H25" s="91"/>
      <c r="I25" s="91"/>
      <c r="J25" s="91"/>
      <c r="K25" s="154"/>
      <c r="L25" s="154"/>
      <c r="M25" s="175"/>
      <c r="N25" s="176"/>
      <c r="O25" s="175"/>
      <c r="P25" s="176"/>
      <c r="Q25" s="175"/>
      <c r="R25" s="176"/>
      <c r="S25" s="175"/>
      <c r="T25" s="176"/>
      <c r="U25" s="175"/>
      <c r="V25" s="176"/>
      <c r="W25" s="93"/>
    </row>
    <row r="26" spans="1:24" s="53" customFormat="1" ht="49.5" customHeight="1">
      <c r="B26" s="87"/>
      <c r="C26" s="310" t="s">
        <v>273</v>
      </c>
      <c r="D26" s="311"/>
      <c r="E26" s="311"/>
      <c r="F26" s="311"/>
      <c r="G26" s="311"/>
      <c r="H26" s="311"/>
      <c r="I26" s="311"/>
      <c r="J26" s="311"/>
      <c r="K26" s="311"/>
      <c r="L26" s="311"/>
      <c r="M26" s="311"/>
      <c r="N26" s="311"/>
      <c r="O26" s="311"/>
      <c r="P26" s="311"/>
      <c r="Q26" s="311"/>
      <c r="R26" s="311"/>
      <c r="S26" s="311"/>
      <c r="T26" s="311"/>
      <c r="U26" s="311"/>
      <c r="V26" s="312"/>
      <c r="W26" s="93"/>
    </row>
    <row r="27" spans="1:24" ht="15.75" thickBot="1">
      <c r="A27"/>
      <c r="B27" s="88"/>
      <c r="C27" s="89"/>
      <c r="D27" s="89"/>
      <c r="E27" s="89"/>
      <c r="F27" s="89"/>
      <c r="G27" s="89"/>
      <c r="H27" s="89"/>
      <c r="I27" s="89"/>
      <c r="J27" s="89"/>
      <c r="K27" s="149"/>
      <c r="L27" s="149"/>
      <c r="M27" s="150"/>
      <c r="N27" s="151"/>
      <c r="O27" s="150"/>
      <c r="P27" s="151"/>
      <c r="Q27" s="150"/>
      <c r="R27" s="151"/>
      <c r="S27" s="150"/>
      <c r="T27" s="151"/>
      <c r="U27" s="150"/>
      <c r="V27" s="151"/>
      <c r="W27" s="90"/>
    </row>
    <row r="28" spans="1:24" ht="15" customHeight="1">
      <c r="A28"/>
      <c r="C28" s="47"/>
      <c r="D28" s="47"/>
      <c r="E28" s="47"/>
      <c r="F28" s="47"/>
      <c r="G28" s="47"/>
      <c r="H28" s="47"/>
      <c r="I28" s="47"/>
      <c r="J28" s="16"/>
      <c r="K28" s="75"/>
      <c r="L28" s="75"/>
      <c r="M28" s="74"/>
      <c r="N28" s="76"/>
      <c r="O28" s="74"/>
      <c r="P28" s="76"/>
      <c r="Q28" s="74"/>
      <c r="R28" s="76"/>
      <c r="S28" s="74"/>
      <c r="T28" s="76"/>
      <c r="U28" s="74"/>
      <c r="V28" s="76"/>
      <c r="W28" s="16"/>
    </row>
    <row r="29" spans="1:24">
      <c r="A29"/>
      <c r="C29" s="16"/>
      <c r="D29" s="16"/>
      <c r="E29" s="16"/>
      <c r="F29" s="16"/>
      <c r="G29" s="16"/>
      <c r="H29" s="16"/>
      <c r="I29" s="16"/>
      <c r="J29" s="16"/>
      <c r="K29" s="75"/>
      <c r="L29" s="75"/>
      <c r="M29" s="74"/>
      <c r="N29" s="76"/>
      <c r="O29" s="74"/>
      <c r="P29" s="76"/>
      <c r="Q29" s="74"/>
      <c r="R29" s="76"/>
      <c r="S29" s="74"/>
      <c r="T29" s="76"/>
      <c r="U29" s="74"/>
      <c r="V29" s="76"/>
      <c r="W29" s="16"/>
    </row>
    <row r="30" spans="1:24">
      <c r="A30"/>
      <c r="C30" s="16"/>
      <c r="D30" s="16"/>
      <c r="E30" s="72"/>
      <c r="F30" s="72"/>
      <c r="G30" s="72"/>
      <c r="H30" s="72"/>
      <c r="I30" s="72"/>
      <c r="J30" s="16"/>
      <c r="K30" s="75"/>
      <c r="L30" s="75"/>
      <c r="M30" s="74"/>
      <c r="N30" s="76"/>
      <c r="O30" s="74"/>
      <c r="P30" s="76"/>
      <c r="Q30" s="74"/>
      <c r="R30" s="76"/>
      <c r="S30" s="74"/>
      <c r="T30" s="76"/>
      <c r="U30" s="74"/>
      <c r="V30" s="76"/>
      <c r="W30" s="16"/>
    </row>
    <row r="31" spans="1:24">
      <c r="A31"/>
      <c r="C31" s="59"/>
      <c r="D31" s="59"/>
      <c r="E31" s="46"/>
      <c r="F31" s="46"/>
      <c r="G31" s="46"/>
      <c r="H31" s="46"/>
      <c r="I31" s="46"/>
      <c r="J31" s="16"/>
      <c r="K31" s="75"/>
      <c r="L31" s="75"/>
      <c r="M31" s="74"/>
      <c r="N31" s="76"/>
      <c r="O31" s="74"/>
      <c r="P31" s="76"/>
      <c r="Q31" s="74"/>
      <c r="R31" s="76"/>
      <c r="S31" s="74"/>
      <c r="T31" s="76"/>
      <c r="U31" s="74"/>
      <c r="V31" s="76"/>
      <c r="W31" s="16"/>
    </row>
    <row r="32" spans="1:24">
      <c r="A32"/>
      <c r="C32" s="59"/>
      <c r="D32" s="59"/>
      <c r="E32" s="46"/>
      <c r="F32" s="46"/>
      <c r="G32" s="46"/>
      <c r="H32" s="46"/>
      <c r="I32" s="46"/>
      <c r="J32" s="16"/>
      <c r="K32" s="75"/>
      <c r="L32" s="75"/>
      <c r="M32" s="74"/>
      <c r="N32" s="76"/>
      <c r="O32" s="74"/>
      <c r="P32" s="76"/>
      <c r="Q32" s="74"/>
      <c r="R32" s="76"/>
      <c r="S32" s="74"/>
      <c r="T32" s="76"/>
      <c r="U32" s="74"/>
      <c r="V32" s="76"/>
      <c r="W32" s="16"/>
    </row>
    <row r="33" spans="1:23">
      <c r="A33"/>
      <c r="C33" s="59"/>
      <c r="D33" s="59"/>
      <c r="E33" s="46"/>
      <c r="F33" s="46"/>
      <c r="G33" s="46"/>
      <c r="H33" s="46"/>
      <c r="I33" s="46"/>
      <c r="J33" s="16"/>
      <c r="K33" s="75"/>
      <c r="L33" s="75"/>
      <c r="M33" s="74"/>
      <c r="N33" s="76"/>
      <c r="O33" s="74"/>
      <c r="P33" s="76"/>
      <c r="Q33" s="74"/>
      <c r="R33" s="76"/>
      <c r="S33" s="74"/>
      <c r="T33" s="76"/>
      <c r="U33" s="74"/>
      <c r="V33" s="76"/>
      <c r="W33" s="16"/>
    </row>
    <row r="34" spans="1:23">
      <c r="A34"/>
      <c r="C34" s="59"/>
      <c r="D34" s="59"/>
      <c r="E34" s="46"/>
      <c r="F34" s="46"/>
      <c r="G34" s="46"/>
      <c r="H34" s="46"/>
      <c r="I34" s="46"/>
      <c r="J34" s="16"/>
      <c r="K34" s="75"/>
      <c r="L34" s="75"/>
      <c r="M34" s="74"/>
      <c r="N34" s="76"/>
      <c r="O34" s="74"/>
      <c r="P34" s="76"/>
      <c r="Q34" s="74"/>
      <c r="R34" s="76"/>
      <c r="S34" s="74"/>
      <c r="T34" s="76"/>
      <c r="U34" s="74"/>
      <c r="V34" s="76"/>
      <c r="W34" s="16"/>
    </row>
    <row r="35" spans="1:23">
      <c r="A35"/>
      <c r="C35" s="59"/>
      <c r="D35" s="59"/>
      <c r="E35" s="46"/>
      <c r="F35" s="46"/>
      <c r="G35" s="46"/>
      <c r="H35" s="46"/>
      <c r="I35" s="46"/>
      <c r="J35" s="16"/>
      <c r="K35" s="75"/>
      <c r="L35" s="75"/>
      <c r="M35" s="74"/>
      <c r="N35" s="76"/>
      <c r="O35" s="74"/>
      <c r="P35" s="76"/>
      <c r="Q35" s="74"/>
      <c r="R35" s="76"/>
      <c r="S35" s="74"/>
      <c r="T35" s="76"/>
      <c r="U35" s="74"/>
      <c r="V35" s="76"/>
      <c r="W35" s="16"/>
    </row>
    <row r="36" spans="1:23">
      <c r="A36"/>
      <c r="C36" s="59"/>
      <c r="D36" s="59"/>
      <c r="E36" s="46"/>
      <c r="F36" s="46"/>
      <c r="G36" s="46"/>
      <c r="H36" s="46"/>
      <c r="I36" s="46"/>
      <c r="J36" s="16"/>
      <c r="K36" s="47"/>
      <c r="L36" s="47"/>
      <c r="M36" s="74"/>
      <c r="N36" s="77"/>
      <c r="O36" s="74"/>
      <c r="P36" s="77"/>
      <c r="Q36" s="74"/>
      <c r="R36" s="77"/>
      <c r="S36" s="74"/>
      <c r="T36" s="77"/>
      <c r="U36" s="74"/>
      <c r="V36" s="77"/>
      <c r="W36" s="16"/>
    </row>
    <row r="37" spans="1:23" ht="15" customHeight="1">
      <c r="A37"/>
      <c r="C37" s="59"/>
      <c r="D37" s="59"/>
      <c r="E37" s="46"/>
      <c r="F37" s="46"/>
      <c r="G37" s="46"/>
      <c r="H37" s="46"/>
      <c r="I37" s="46"/>
      <c r="J37" s="16"/>
      <c r="K37" s="75"/>
      <c r="L37" s="75"/>
      <c r="M37" s="74"/>
      <c r="N37" s="76"/>
      <c r="O37" s="74"/>
      <c r="P37" s="76"/>
      <c r="Q37" s="74"/>
      <c r="R37" s="76"/>
      <c r="S37" s="74"/>
      <c r="T37" s="76"/>
      <c r="U37" s="74"/>
      <c r="V37" s="76"/>
      <c r="W37" s="16"/>
    </row>
    <row r="38" spans="1:23">
      <c r="A38"/>
      <c r="C38" s="59"/>
      <c r="D38" s="59"/>
      <c r="E38" s="46"/>
      <c r="F38" s="46"/>
      <c r="G38" s="46"/>
      <c r="H38" s="46"/>
      <c r="I38" s="46"/>
      <c r="J38" s="16"/>
      <c r="K38" s="75"/>
      <c r="L38" s="75"/>
      <c r="M38" s="74"/>
      <c r="N38" s="76"/>
      <c r="O38" s="74"/>
      <c r="P38" s="76"/>
      <c r="Q38" s="74"/>
      <c r="R38" s="76"/>
      <c r="S38" s="74"/>
      <c r="T38" s="76"/>
      <c r="U38" s="74"/>
      <c r="V38" s="76"/>
      <c r="W38" s="16"/>
    </row>
    <row r="39" spans="1:23">
      <c r="A39"/>
      <c r="C39" s="11"/>
      <c r="D39" s="11"/>
      <c r="E39" s="46"/>
      <c r="F39" s="46"/>
      <c r="G39" s="46"/>
      <c r="H39" s="46"/>
      <c r="I39" s="46"/>
      <c r="J39" s="16"/>
      <c r="K39" s="75"/>
      <c r="L39" s="75"/>
      <c r="M39" s="74"/>
      <c r="N39" s="76"/>
      <c r="O39" s="74"/>
      <c r="P39" s="76"/>
      <c r="Q39" s="74"/>
      <c r="R39" s="76"/>
      <c r="S39" s="74"/>
      <c r="T39" s="76"/>
      <c r="U39" s="74"/>
      <c r="V39" s="76"/>
      <c r="W39" s="16"/>
    </row>
    <row r="40" spans="1:23">
      <c r="A40"/>
      <c r="C40" s="16"/>
      <c r="D40" s="16"/>
      <c r="E40" s="16"/>
      <c r="F40" s="16"/>
      <c r="G40" s="16"/>
      <c r="H40" s="16"/>
      <c r="I40" s="16"/>
      <c r="J40" s="16"/>
      <c r="K40" s="75"/>
      <c r="L40" s="75"/>
      <c r="M40" s="74"/>
      <c r="N40" s="76"/>
      <c r="O40" s="74"/>
      <c r="P40" s="76"/>
      <c r="Q40" s="74"/>
      <c r="R40" s="76"/>
      <c r="S40" s="74"/>
      <c r="T40" s="76"/>
      <c r="U40" s="74"/>
      <c r="V40" s="76"/>
      <c r="W40" s="16"/>
    </row>
    <row r="41" spans="1:23" ht="15" customHeight="1">
      <c r="A41"/>
      <c r="C41" s="47"/>
      <c r="D41" s="47"/>
      <c r="E41" s="47"/>
      <c r="F41" s="47"/>
      <c r="G41" s="47"/>
      <c r="H41" s="47"/>
      <c r="I41" s="47"/>
      <c r="J41" s="16"/>
      <c r="K41" s="75"/>
      <c r="L41" s="75"/>
      <c r="M41" s="74"/>
      <c r="N41" s="76"/>
      <c r="O41" s="74"/>
      <c r="P41" s="76"/>
      <c r="Q41" s="74"/>
      <c r="R41" s="76"/>
      <c r="S41" s="74"/>
      <c r="T41" s="76"/>
      <c r="U41" s="74"/>
      <c r="V41" s="76"/>
      <c r="W41" s="16"/>
    </row>
    <row r="42" spans="1:23" ht="15" customHeight="1">
      <c r="A42"/>
      <c r="C42" s="16"/>
      <c r="D42" s="16"/>
      <c r="E42" s="16"/>
      <c r="F42" s="16"/>
      <c r="G42" s="16"/>
      <c r="H42" s="16"/>
      <c r="I42" s="16"/>
      <c r="J42" s="16"/>
      <c r="K42" s="75"/>
      <c r="L42" s="75"/>
      <c r="M42" s="74"/>
      <c r="N42" s="76"/>
      <c r="O42" s="74"/>
      <c r="P42" s="76"/>
      <c r="Q42" s="74"/>
      <c r="R42" s="76"/>
      <c r="S42" s="74"/>
      <c r="T42" s="76"/>
      <c r="U42" s="74"/>
      <c r="V42" s="76"/>
      <c r="W42" s="16"/>
    </row>
    <row r="43" spans="1:23">
      <c r="A43"/>
      <c r="C43" s="16"/>
      <c r="D43" s="16"/>
      <c r="E43" s="72"/>
      <c r="F43" s="72"/>
      <c r="G43" s="72"/>
      <c r="H43" s="72"/>
      <c r="I43" s="72"/>
      <c r="J43" s="16"/>
      <c r="K43" s="75"/>
      <c r="L43" s="75"/>
      <c r="M43" s="74"/>
      <c r="N43" s="76"/>
      <c r="O43" s="74"/>
      <c r="P43" s="76"/>
      <c r="Q43" s="74"/>
      <c r="R43" s="76"/>
      <c r="S43" s="74"/>
      <c r="T43" s="76"/>
      <c r="U43" s="74"/>
      <c r="V43" s="76"/>
      <c r="W43" s="16"/>
    </row>
    <row r="44" spans="1:23">
      <c r="A44"/>
      <c r="C44" s="59"/>
      <c r="D44" s="59"/>
      <c r="E44" s="78"/>
      <c r="F44" s="78"/>
      <c r="G44" s="78"/>
      <c r="H44" s="78"/>
      <c r="I44" s="78"/>
      <c r="J44" s="16"/>
      <c r="K44" s="75"/>
      <c r="L44" s="75"/>
      <c r="M44" s="74"/>
      <c r="N44" s="76"/>
      <c r="O44" s="74"/>
      <c r="P44" s="76"/>
      <c r="Q44" s="74"/>
      <c r="R44" s="76"/>
      <c r="S44" s="74"/>
      <c r="T44" s="76"/>
      <c r="U44" s="74"/>
      <c r="V44" s="76"/>
      <c r="W44" s="16"/>
    </row>
    <row r="45" spans="1:23">
      <c r="A45"/>
      <c r="C45" s="59"/>
      <c r="D45" s="59"/>
      <c r="E45" s="78"/>
      <c r="F45" s="78"/>
      <c r="G45" s="78"/>
      <c r="H45" s="78"/>
      <c r="I45" s="78"/>
      <c r="J45" s="16"/>
      <c r="K45" s="71"/>
      <c r="L45" s="71"/>
      <c r="M45" s="71"/>
      <c r="N45" s="71"/>
      <c r="O45" s="71"/>
      <c r="P45" s="71"/>
      <c r="Q45" s="71"/>
      <c r="R45" s="16"/>
      <c r="S45" s="16"/>
      <c r="T45" s="16"/>
      <c r="U45" s="16"/>
      <c r="V45" s="16"/>
      <c r="W45" s="16"/>
    </row>
    <row r="46" spans="1:23">
      <c r="A46"/>
      <c r="C46" s="59"/>
      <c r="D46" s="59"/>
      <c r="E46" s="78"/>
      <c r="F46" s="78"/>
      <c r="G46" s="78"/>
      <c r="H46" s="78"/>
      <c r="I46" s="78"/>
      <c r="J46" s="16"/>
      <c r="K46" s="71"/>
      <c r="L46" s="71"/>
      <c r="M46" s="71"/>
      <c r="N46" s="71"/>
      <c r="O46" s="71"/>
      <c r="P46" s="71"/>
      <c r="Q46" s="71"/>
      <c r="R46" s="16"/>
      <c r="S46" s="16"/>
      <c r="T46" s="16"/>
      <c r="U46" s="16"/>
      <c r="V46" s="16"/>
      <c r="W46" s="16"/>
    </row>
    <row r="47" spans="1:23">
      <c r="A47"/>
      <c r="C47" s="59"/>
      <c r="D47" s="59"/>
      <c r="E47" s="78"/>
      <c r="F47" s="78"/>
      <c r="G47" s="78"/>
      <c r="H47" s="78"/>
      <c r="I47" s="78"/>
      <c r="J47" s="16"/>
      <c r="K47" s="71"/>
      <c r="L47" s="71"/>
      <c r="M47" s="71"/>
      <c r="N47" s="71"/>
      <c r="O47" s="71"/>
      <c r="P47" s="71"/>
      <c r="Q47" s="71"/>
      <c r="R47" s="16"/>
      <c r="S47" s="16"/>
      <c r="T47" s="16"/>
      <c r="U47" s="16"/>
      <c r="V47" s="16"/>
      <c r="W47" s="16"/>
    </row>
    <row r="48" spans="1:23">
      <c r="A48"/>
      <c r="C48" s="59"/>
      <c r="D48" s="59"/>
      <c r="E48" s="78"/>
      <c r="F48" s="78"/>
      <c r="G48" s="78"/>
      <c r="H48" s="78"/>
      <c r="I48" s="78"/>
      <c r="J48" s="16"/>
      <c r="K48" s="71"/>
      <c r="L48" s="71"/>
      <c r="M48" s="71"/>
      <c r="N48" s="71"/>
      <c r="O48" s="71"/>
      <c r="P48" s="71"/>
      <c r="Q48" s="71"/>
      <c r="R48" s="16"/>
      <c r="S48" s="16"/>
      <c r="T48" s="16"/>
      <c r="U48" s="16"/>
      <c r="V48" s="16"/>
      <c r="W48" s="16"/>
    </row>
    <row r="49" spans="1:23">
      <c r="A49"/>
      <c r="C49" s="59"/>
      <c r="D49" s="59"/>
      <c r="E49" s="78"/>
      <c r="F49" s="78"/>
      <c r="G49" s="78"/>
      <c r="H49" s="78"/>
      <c r="I49" s="78"/>
      <c r="J49" s="16"/>
      <c r="K49" s="71"/>
      <c r="L49" s="71"/>
      <c r="M49" s="71"/>
      <c r="N49" s="71"/>
      <c r="O49" s="71"/>
      <c r="P49" s="71"/>
      <c r="Q49" s="71"/>
      <c r="R49" s="16"/>
      <c r="S49" s="16"/>
      <c r="T49" s="16"/>
      <c r="U49" s="16"/>
      <c r="V49" s="16"/>
      <c r="W49" s="16"/>
    </row>
    <row r="50" spans="1:23">
      <c r="A50"/>
      <c r="C50" s="59"/>
      <c r="D50" s="59"/>
      <c r="E50" s="78"/>
      <c r="F50" s="78"/>
      <c r="G50" s="78"/>
      <c r="H50" s="78"/>
      <c r="I50" s="78"/>
      <c r="J50" s="16"/>
      <c r="K50" s="71"/>
      <c r="L50" s="71"/>
      <c r="M50" s="71"/>
      <c r="N50" s="71"/>
      <c r="O50" s="71"/>
      <c r="P50" s="71"/>
      <c r="Q50" s="71"/>
      <c r="R50" s="16"/>
      <c r="S50" s="16"/>
      <c r="T50" s="16"/>
      <c r="U50" s="16"/>
      <c r="V50" s="16"/>
      <c r="W50" s="16"/>
    </row>
    <row r="51" spans="1:23">
      <c r="A51"/>
      <c r="C51" s="59"/>
      <c r="D51" s="59"/>
      <c r="E51" s="78"/>
      <c r="F51" s="78"/>
      <c r="G51" s="78"/>
      <c r="H51" s="78"/>
      <c r="I51" s="78"/>
      <c r="J51" s="16"/>
      <c r="K51" s="71"/>
      <c r="L51" s="71"/>
      <c r="M51" s="71"/>
      <c r="N51" s="71"/>
      <c r="O51" s="71"/>
      <c r="P51" s="71"/>
      <c r="Q51" s="71"/>
      <c r="R51" s="16"/>
      <c r="S51" s="16"/>
      <c r="T51" s="16"/>
      <c r="U51" s="16"/>
      <c r="V51" s="16"/>
      <c r="W51" s="16"/>
    </row>
    <row r="52" spans="1:23">
      <c r="A52"/>
      <c r="C52" s="16"/>
      <c r="D52" s="16"/>
      <c r="E52" s="16"/>
      <c r="F52" s="16"/>
      <c r="G52" s="16"/>
      <c r="H52" s="16"/>
      <c r="I52" s="16"/>
      <c r="J52" s="16"/>
      <c r="K52" s="16"/>
      <c r="L52" s="16"/>
      <c r="M52" s="16"/>
      <c r="N52" s="16"/>
      <c r="O52" s="16"/>
      <c r="P52" s="16"/>
      <c r="Q52" s="16"/>
      <c r="R52" s="16"/>
      <c r="S52" s="16"/>
      <c r="T52" s="16"/>
      <c r="U52" s="16"/>
      <c r="V52" s="16"/>
      <c r="W52" s="16"/>
    </row>
    <row r="53" spans="1:23" ht="15" customHeight="1">
      <c r="A53"/>
      <c r="C53" s="71"/>
      <c r="D53" s="71"/>
      <c r="E53" s="71"/>
      <c r="F53" s="71"/>
      <c r="G53" s="71"/>
      <c r="H53" s="71"/>
      <c r="I53" s="71"/>
      <c r="J53" s="16"/>
      <c r="K53" s="71"/>
      <c r="L53" s="71"/>
      <c r="M53" s="71"/>
      <c r="N53" s="71"/>
      <c r="O53" s="71"/>
      <c r="P53" s="71"/>
      <c r="Q53" s="71"/>
      <c r="R53" s="71"/>
      <c r="S53" s="71"/>
      <c r="T53" s="71"/>
      <c r="U53" s="71"/>
      <c r="V53" s="71"/>
      <c r="W53" s="16"/>
    </row>
    <row r="54" spans="1:23">
      <c r="A54"/>
      <c r="C54" s="71"/>
      <c r="D54" s="71"/>
      <c r="E54" s="71"/>
      <c r="F54" s="71"/>
      <c r="G54" s="71"/>
      <c r="H54" s="71"/>
      <c r="I54" s="71"/>
      <c r="J54" s="16"/>
      <c r="K54" s="71"/>
      <c r="L54" s="71"/>
      <c r="M54" s="71"/>
      <c r="N54" s="71"/>
      <c r="O54" s="71"/>
      <c r="P54" s="71"/>
      <c r="Q54" s="71"/>
      <c r="R54" s="71"/>
      <c r="S54" s="71"/>
      <c r="T54" s="71"/>
      <c r="U54" s="71"/>
      <c r="V54" s="71"/>
      <c r="W54" s="16"/>
    </row>
    <row r="55" spans="1:23">
      <c r="A55"/>
      <c r="C55" s="71"/>
      <c r="D55" s="71"/>
      <c r="E55" s="71"/>
      <c r="F55" s="71"/>
      <c r="G55" s="71"/>
      <c r="H55" s="71"/>
      <c r="I55" s="71"/>
      <c r="J55" s="16"/>
      <c r="K55" s="71"/>
      <c r="L55" s="71"/>
      <c r="M55" s="71"/>
      <c r="N55" s="71"/>
      <c r="O55" s="71"/>
      <c r="P55" s="71"/>
      <c r="Q55" s="71"/>
      <c r="R55" s="71"/>
      <c r="S55" s="71"/>
      <c r="T55" s="71"/>
      <c r="U55" s="71"/>
      <c r="V55" s="71"/>
      <c r="W55" s="16"/>
    </row>
    <row r="56" spans="1:23">
      <c r="A56"/>
      <c r="C56" s="71"/>
      <c r="D56" s="71"/>
      <c r="E56" s="71"/>
      <c r="F56" s="71"/>
      <c r="G56" s="71"/>
      <c r="H56" s="71"/>
      <c r="I56" s="71"/>
      <c r="J56" s="16"/>
      <c r="K56" s="71"/>
      <c r="L56" s="71"/>
      <c r="M56" s="71"/>
      <c r="N56" s="71"/>
      <c r="O56" s="71"/>
      <c r="P56" s="71"/>
      <c r="Q56" s="71"/>
      <c r="R56" s="71"/>
      <c r="S56" s="71"/>
      <c r="T56" s="71"/>
      <c r="U56" s="71"/>
      <c r="V56" s="71"/>
      <c r="W56" s="16"/>
    </row>
    <row r="57" spans="1:23">
      <c r="A57"/>
      <c r="C57" s="71"/>
      <c r="D57" s="71"/>
      <c r="E57" s="71"/>
      <c r="F57" s="71"/>
      <c r="G57" s="71"/>
      <c r="H57" s="71"/>
      <c r="I57" s="71"/>
      <c r="J57" s="16"/>
      <c r="K57" s="71"/>
      <c r="L57" s="71"/>
      <c r="M57" s="71"/>
      <c r="N57" s="71"/>
      <c r="O57" s="71"/>
      <c r="P57" s="71"/>
      <c r="Q57" s="71"/>
      <c r="R57" s="71"/>
      <c r="S57" s="71"/>
      <c r="T57" s="71"/>
      <c r="U57" s="71"/>
      <c r="V57" s="71"/>
      <c r="W57" s="16"/>
    </row>
    <row r="58" spans="1:23">
      <c r="A58"/>
      <c r="C58" s="71"/>
      <c r="D58" s="71"/>
      <c r="E58" s="71"/>
      <c r="F58" s="71"/>
      <c r="G58" s="71"/>
      <c r="H58" s="71"/>
      <c r="I58" s="71"/>
      <c r="J58" s="16"/>
    </row>
    <row r="59" spans="1:23">
      <c r="A59"/>
      <c r="C59" s="71"/>
      <c r="D59" s="71"/>
      <c r="E59" s="71"/>
      <c r="F59" s="71"/>
      <c r="G59" s="71"/>
      <c r="H59" s="71"/>
      <c r="I59" s="71"/>
      <c r="J59" s="16"/>
    </row>
    <row r="60" spans="1:23">
      <c r="A60"/>
      <c r="C60" s="71"/>
      <c r="D60" s="71"/>
      <c r="E60" s="71"/>
      <c r="F60" s="71"/>
      <c r="G60" s="71"/>
      <c r="H60" s="71"/>
      <c r="I60" s="71"/>
      <c r="J60" s="16"/>
    </row>
    <row r="61" spans="1:23">
      <c r="A61"/>
      <c r="C61" s="71"/>
      <c r="D61" s="71"/>
      <c r="E61" s="71"/>
      <c r="F61" s="71"/>
      <c r="G61" s="71"/>
      <c r="H61" s="71"/>
      <c r="I61" s="71"/>
      <c r="J61" s="16"/>
    </row>
    <row r="62" spans="1:23">
      <c r="A62"/>
      <c r="C62" s="71"/>
      <c r="D62" s="71"/>
      <c r="E62" s="71"/>
      <c r="F62" s="71"/>
      <c r="G62" s="71"/>
      <c r="H62" s="71"/>
      <c r="I62" s="71"/>
      <c r="J62" s="16"/>
    </row>
    <row r="63" spans="1:23">
      <c r="A63"/>
      <c r="C63" s="71"/>
      <c r="D63" s="71"/>
      <c r="E63" s="71"/>
      <c r="F63" s="71"/>
      <c r="G63" s="71"/>
      <c r="H63" s="71"/>
      <c r="I63" s="71"/>
      <c r="J63" s="16"/>
    </row>
    <row r="64" spans="1:23">
      <c r="A64"/>
      <c r="C64" s="71"/>
      <c r="D64" s="71"/>
      <c r="E64" s="71"/>
      <c r="F64" s="71"/>
      <c r="G64" s="71"/>
      <c r="H64" s="71"/>
      <c r="I64" s="71"/>
      <c r="J64" s="16"/>
    </row>
    <row r="65" spans="1:20">
      <c r="A65"/>
      <c r="C65" s="71"/>
      <c r="D65" s="71"/>
      <c r="E65" s="71"/>
      <c r="F65" s="71"/>
      <c r="G65" s="71"/>
      <c r="H65" s="71"/>
      <c r="I65" s="71"/>
      <c r="J65" s="16"/>
    </row>
    <row r="66" spans="1:20">
      <c r="A66"/>
      <c r="C66" s="71"/>
      <c r="D66" s="71"/>
      <c r="E66" s="71"/>
      <c r="F66" s="71"/>
      <c r="G66" s="71"/>
      <c r="H66" s="71"/>
      <c r="I66" s="71"/>
      <c r="J66" s="16"/>
    </row>
    <row r="67" spans="1:20">
      <c r="A67"/>
      <c r="C67" s="71"/>
      <c r="D67" s="71"/>
      <c r="E67" s="71"/>
      <c r="F67" s="71"/>
      <c r="G67" s="71"/>
      <c r="H67" s="71"/>
      <c r="I67" s="71"/>
      <c r="J67" s="16"/>
    </row>
    <row r="68" spans="1:20">
      <c r="A68"/>
      <c r="C68" s="71"/>
      <c r="D68" s="71"/>
      <c r="E68" s="71"/>
      <c r="F68" s="71"/>
      <c r="G68" s="71"/>
      <c r="H68" s="71"/>
      <c r="I68" s="71"/>
      <c r="J68" s="16"/>
    </row>
    <row r="69" spans="1:20">
      <c r="A69"/>
      <c r="C69" s="71"/>
      <c r="D69" s="71"/>
      <c r="E69" s="71"/>
      <c r="F69" s="71"/>
      <c r="G69" s="71"/>
      <c r="H69" s="71"/>
      <c r="I69" s="71"/>
      <c r="J69" s="16"/>
      <c r="N69"/>
      <c r="P69"/>
      <c r="R69"/>
      <c r="T69"/>
    </row>
    <row r="70" spans="1:20">
      <c r="A70"/>
      <c r="C70" s="71"/>
      <c r="D70" s="71"/>
      <c r="E70" s="71"/>
      <c r="F70" s="71"/>
      <c r="G70" s="71"/>
      <c r="H70" s="71"/>
      <c r="I70" s="71"/>
      <c r="J70" s="16"/>
      <c r="N70"/>
      <c r="P70"/>
      <c r="R70"/>
      <c r="T70"/>
    </row>
    <row r="71" spans="1:20">
      <c r="A71"/>
      <c r="C71" s="71"/>
      <c r="D71" s="71"/>
      <c r="E71" s="71"/>
      <c r="F71" s="71"/>
      <c r="G71" s="71"/>
      <c r="H71" s="71"/>
      <c r="I71" s="71"/>
      <c r="J71" s="16"/>
      <c r="N71"/>
      <c r="P71"/>
      <c r="R71"/>
      <c r="T71"/>
    </row>
    <row r="72" spans="1:20">
      <c r="A72"/>
      <c r="C72" s="377"/>
      <c r="D72" s="377"/>
      <c r="E72" s="377"/>
      <c r="F72" s="377"/>
      <c r="G72" s="377"/>
      <c r="H72" s="377"/>
      <c r="I72" s="377"/>
      <c r="N72"/>
      <c r="P72"/>
      <c r="R72"/>
      <c r="T72"/>
    </row>
    <row r="73" spans="1:20">
      <c r="A73"/>
      <c r="C73" s="377"/>
      <c r="D73" s="377"/>
      <c r="E73" s="377"/>
      <c r="F73" s="377"/>
      <c r="G73" s="377"/>
      <c r="H73" s="377"/>
      <c r="I73" s="377"/>
      <c r="N73"/>
      <c r="P73"/>
      <c r="R73"/>
      <c r="T73"/>
    </row>
    <row r="74" spans="1:20">
      <c r="A74"/>
      <c r="C74" s="377"/>
      <c r="D74" s="377"/>
      <c r="E74" s="377"/>
      <c r="F74" s="377"/>
      <c r="G74" s="377"/>
      <c r="H74" s="377"/>
      <c r="I74" s="377"/>
      <c r="N74"/>
      <c r="P74"/>
      <c r="R74"/>
      <c r="T74"/>
    </row>
    <row r="75" spans="1:20">
      <c r="A75"/>
      <c r="C75" s="377"/>
      <c r="D75" s="377"/>
      <c r="E75" s="377"/>
      <c r="F75" s="377"/>
      <c r="G75" s="377"/>
      <c r="H75" s="377"/>
      <c r="I75" s="377"/>
      <c r="N75"/>
      <c r="P75"/>
      <c r="R75"/>
      <c r="T75"/>
    </row>
  </sheetData>
  <sheetProtection sheet="1" objects="1" scenarios="1"/>
  <mergeCells count="8">
    <mergeCell ref="C3:F3"/>
    <mergeCell ref="K7:V7"/>
    <mergeCell ref="C26:V26"/>
    <mergeCell ref="C24:D24"/>
    <mergeCell ref="C72:I75"/>
    <mergeCell ref="C21:I21"/>
    <mergeCell ref="C7:I7"/>
    <mergeCell ref="C5:V5"/>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sheetPr codeName="Feuil12">
    <tabColor theme="3" tint="0.59999389629810485"/>
  </sheetPr>
  <dimension ref="A1:L36"/>
  <sheetViews>
    <sheetView showGridLines="0" showRowColHeaders="0" zoomScale="85" zoomScaleNormal="85" workbookViewId="0">
      <selection activeCell="C3" sqref="C3:D3"/>
    </sheetView>
  </sheetViews>
  <sheetFormatPr baseColWidth="10" defaultRowHeight="15"/>
  <cols>
    <col min="1" max="1" width="3.140625" style="53" customWidth="1"/>
    <col min="2" max="2" width="4.140625" customWidth="1"/>
    <col min="3" max="3" width="31.28515625" customWidth="1"/>
    <col min="4" max="8" width="16.5703125" customWidth="1"/>
    <col min="9" max="9" width="3.7109375" customWidth="1"/>
  </cols>
  <sheetData>
    <row r="1" spans="2:11" s="53" customFormat="1" ht="15.75" thickBot="1"/>
    <row r="2" spans="2:11">
      <c r="B2" s="84"/>
      <c r="C2" s="85"/>
      <c r="D2" s="85"/>
      <c r="E2" s="85"/>
      <c r="F2" s="85"/>
      <c r="G2" s="85"/>
      <c r="H2" s="85"/>
      <c r="I2" s="86"/>
      <c r="K2" s="254"/>
    </row>
    <row r="3" spans="2:11">
      <c r="B3" s="87"/>
      <c r="C3" s="368" t="s">
        <v>254</v>
      </c>
      <c r="D3" s="378"/>
      <c r="E3" s="142"/>
      <c r="F3" s="91"/>
      <c r="G3" s="91"/>
      <c r="H3" s="91"/>
      <c r="I3" s="93"/>
    </row>
    <row r="4" spans="2:11">
      <c r="B4" s="87"/>
      <c r="C4" s="91"/>
      <c r="D4" s="91"/>
      <c r="E4" s="91"/>
      <c r="F4" s="91"/>
      <c r="G4" s="91"/>
      <c r="H4" s="91"/>
      <c r="I4" s="93"/>
    </row>
    <row r="5" spans="2:11" s="53" customFormat="1">
      <c r="B5" s="87"/>
      <c r="C5" s="365" t="s">
        <v>163</v>
      </c>
      <c r="D5" s="366"/>
      <c r="E5" s="366"/>
      <c r="F5" s="366"/>
      <c r="G5" s="366"/>
      <c r="H5" s="367"/>
      <c r="I5" s="93"/>
    </row>
    <row r="6" spans="2:11" s="53" customFormat="1">
      <c r="B6" s="87"/>
      <c r="C6" s="91"/>
      <c r="D6" s="91"/>
      <c r="E6" s="91"/>
      <c r="F6" s="91"/>
      <c r="G6" s="91"/>
      <c r="H6" s="91"/>
      <c r="I6" s="93"/>
    </row>
    <row r="7" spans="2:11">
      <c r="B7" s="87"/>
      <c r="C7" s="91"/>
      <c r="D7" s="73" t="s">
        <v>14</v>
      </c>
      <c r="E7" s="73" t="s">
        <v>15</v>
      </c>
      <c r="F7" s="73" t="s">
        <v>16</v>
      </c>
      <c r="G7" s="73" t="s">
        <v>22</v>
      </c>
      <c r="H7" s="73" t="s">
        <v>23</v>
      </c>
      <c r="I7" s="93"/>
    </row>
    <row r="8" spans="2:11">
      <c r="B8" s="87"/>
      <c r="C8" s="4" t="s">
        <v>46</v>
      </c>
      <c r="D8" s="15">
        <f>'Commandes - Calculs auto'!O43</f>
        <v>0</v>
      </c>
      <c r="E8" s="15">
        <f>'Commandes - Calculs auto'!AA43</f>
        <v>0</v>
      </c>
      <c r="F8" s="15">
        <f>'Commandes - Calculs auto'!AM43</f>
        <v>0</v>
      </c>
      <c r="G8" s="15">
        <f>'Commandes - Calculs auto'!AY43</f>
        <v>0</v>
      </c>
      <c r="H8" s="15">
        <f>'Commandes - Calculs auto'!BK43</f>
        <v>0</v>
      </c>
      <c r="I8" s="93"/>
    </row>
    <row r="9" spans="2:11">
      <c r="B9" s="87"/>
      <c r="C9" s="91"/>
      <c r="D9" s="91"/>
      <c r="E9" s="91"/>
      <c r="F9" s="91"/>
      <c r="G9" s="91"/>
      <c r="H9" s="91"/>
      <c r="I9" s="93"/>
    </row>
    <row r="10" spans="2:11">
      <c r="B10" s="87"/>
      <c r="C10" s="26" t="s">
        <v>42</v>
      </c>
      <c r="D10" s="237">
        <f>'Charges variables'!O41</f>
        <v>0</v>
      </c>
      <c r="E10" s="237">
        <f>'Charges variables'!AA41</f>
        <v>0</v>
      </c>
      <c r="F10" s="238">
        <f>'Charges variables'!AM41</f>
        <v>0</v>
      </c>
      <c r="G10" s="237">
        <f>'Charges variables'!AY41</f>
        <v>0</v>
      </c>
      <c r="H10" s="237">
        <f>'Charges variables'!BK41</f>
        <v>0</v>
      </c>
      <c r="I10" s="93"/>
    </row>
    <row r="11" spans="2:11">
      <c r="B11" s="87"/>
      <c r="C11" s="62" t="s">
        <v>41</v>
      </c>
      <c r="D11" s="15">
        <f>D8-D10</f>
        <v>0</v>
      </c>
      <c r="E11" s="15">
        <f t="shared" ref="E11:H11" si="0">E8-E10</f>
        <v>0</v>
      </c>
      <c r="F11" s="15">
        <f t="shared" si="0"/>
        <v>0</v>
      </c>
      <c r="G11" s="15">
        <f t="shared" si="0"/>
        <v>0</v>
      </c>
      <c r="H11" s="15">
        <f t="shared" si="0"/>
        <v>0</v>
      </c>
      <c r="I11" s="93"/>
    </row>
    <row r="12" spans="2:11">
      <c r="B12" s="87"/>
      <c r="C12" s="91"/>
      <c r="D12" s="27">
        <f>IF(D$8&lt;&gt;0,D11/D$8,)</f>
        <v>0</v>
      </c>
      <c r="E12" s="27">
        <f t="shared" ref="E12:H12" si="1">IF(E$8&lt;&gt;0,E11/E$8,)</f>
        <v>0</v>
      </c>
      <c r="F12" s="27">
        <f t="shared" si="1"/>
        <v>0</v>
      </c>
      <c r="G12" s="27">
        <f t="shared" si="1"/>
        <v>0</v>
      </c>
      <c r="H12" s="180">
        <f t="shared" si="1"/>
        <v>0</v>
      </c>
      <c r="I12" s="93"/>
    </row>
    <row r="13" spans="2:11">
      <c r="B13" s="87"/>
      <c r="C13" s="91"/>
      <c r="D13" s="91"/>
      <c r="E13" s="91"/>
      <c r="F13" s="91"/>
      <c r="G13" s="91"/>
      <c r="H13" s="91"/>
      <c r="I13" s="93"/>
    </row>
    <row r="14" spans="2:11">
      <c r="B14" s="87"/>
      <c r="C14" s="61" t="s">
        <v>43</v>
      </c>
      <c r="D14" s="237">
        <f>'Charges externes'!D29+'Plan de financement'!D28</f>
        <v>27000</v>
      </c>
      <c r="E14" s="237">
        <f>'Charges externes'!E29+'Plan de financement'!E28</f>
        <v>27000</v>
      </c>
      <c r="F14" s="237">
        <f>'Charges externes'!F29+'Plan de financement'!F28</f>
        <v>27000</v>
      </c>
      <c r="G14" s="237">
        <f>'Charges externes'!G29+'Plan de financement'!G28</f>
        <v>27000</v>
      </c>
      <c r="H14" s="237">
        <f>'Charges externes'!H29+'Plan de financement'!H28</f>
        <v>27000</v>
      </c>
      <c r="I14" s="93"/>
    </row>
    <row r="15" spans="2:11">
      <c r="B15" s="87"/>
      <c r="C15" s="62" t="s">
        <v>45</v>
      </c>
      <c r="D15" s="15">
        <f>D11-D14</f>
        <v>-27000</v>
      </c>
      <c r="E15" s="15">
        <f>E11-E14</f>
        <v>-27000</v>
      </c>
      <c r="F15" s="15">
        <f>F11-F14</f>
        <v>-27000</v>
      </c>
      <c r="G15" s="15">
        <f>G11-G14</f>
        <v>-27000</v>
      </c>
      <c r="H15" s="15">
        <f>H11-H14</f>
        <v>-27000</v>
      </c>
      <c r="I15" s="93"/>
    </row>
    <row r="16" spans="2:11">
      <c r="B16" s="87"/>
      <c r="C16" s="91"/>
      <c r="D16" s="27">
        <f>IF(D$8&lt;&gt;0,D15/D$8,)</f>
        <v>0</v>
      </c>
      <c r="E16" s="27">
        <f t="shared" ref="E16:H16" si="2">IF(E$8&lt;&gt;0,E15/E$8,)</f>
        <v>0</v>
      </c>
      <c r="F16" s="27">
        <f t="shared" si="2"/>
        <v>0</v>
      </c>
      <c r="G16" s="27">
        <f t="shared" si="2"/>
        <v>0</v>
      </c>
      <c r="H16" s="180">
        <f t="shared" si="2"/>
        <v>0</v>
      </c>
      <c r="I16" s="93"/>
    </row>
    <row r="17" spans="1:12">
      <c r="B17" s="87"/>
      <c r="C17" s="91"/>
      <c r="D17" s="91"/>
      <c r="E17" s="91"/>
      <c r="F17" s="91"/>
      <c r="G17" s="91"/>
      <c r="H17" s="91"/>
      <c r="I17" s="93"/>
    </row>
    <row r="18" spans="1:12" s="53" customFormat="1">
      <c r="B18" s="87"/>
      <c r="C18" s="61" t="s">
        <v>61</v>
      </c>
      <c r="D18" s="237">
        <f>'Impôts et taxes'!D14</f>
        <v>240.89</v>
      </c>
      <c r="E18" s="237">
        <f>'Impôts et taxes'!E14</f>
        <v>240.89</v>
      </c>
      <c r="F18" s="237">
        <f>'Impôts et taxes'!F14</f>
        <v>240.89</v>
      </c>
      <c r="G18" s="237">
        <f>'Impôts et taxes'!G14</f>
        <v>240.89</v>
      </c>
      <c r="H18" s="237">
        <f>'Impôts et taxes'!H14</f>
        <v>240.89</v>
      </c>
      <c r="I18" s="93"/>
      <c r="L18" s="63"/>
    </row>
    <row r="19" spans="1:12">
      <c r="B19" s="87"/>
      <c r="C19" s="61" t="s">
        <v>84</v>
      </c>
      <c r="D19" s="237">
        <f>SUM(Trésorerie!D22:O22)</f>
        <v>0</v>
      </c>
      <c r="E19" s="237">
        <f>SUM(Trésorerie!P22:AA22)</f>
        <v>0</v>
      </c>
      <c r="F19" s="237">
        <f>SUM(Trésorerie!AB22:AM22)</f>
        <v>0</v>
      </c>
      <c r="G19" s="237">
        <f>SUM(Trésorerie!AN22:AY22)</f>
        <v>0</v>
      </c>
      <c r="H19" s="237">
        <f>SUM(Trésorerie!AZ22:BK22)</f>
        <v>0</v>
      </c>
      <c r="I19" s="93"/>
      <c r="L19" s="63"/>
    </row>
    <row r="20" spans="1:12">
      <c r="B20" s="87"/>
      <c r="C20" s="61" t="s">
        <v>60</v>
      </c>
      <c r="D20" s="237">
        <f>Personnel!Q30+'Personnel - Calculs auto'!O31</f>
        <v>0</v>
      </c>
      <c r="E20" s="237">
        <f>Personnel!AD30+'Personnel - Calculs auto'!AB31</f>
        <v>0</v>
      </c>
      <c r="F20" s="237">
        <f>Personnel!AG30+'Personnel - Calculs auto'!AE31</f>
        <v>0</v>
      </c>
      <c r="G20" s="237">
        <f>Personnel!AJ30+'Personnel - Calculs auto'!AH31</f>
        <v>0</v>
      </c>
      <c r="H20" s="237">
        <f>Personnel!AM30+'Personnel - Calculs auto'!AK31</f>
        <v>0</v>
      </c>
      <c r="I20" s="93"/>
      <c r="L20" s="64"/>
    </row>
    <row r="21" spans="1:12">
      <c r="B21" s="87"/>
      <c r="C21" s="62" t="s">
        <v>44</v>
      </c>
      <c r="D21" s="15">
        <f>D15+D19-D18-D20</f>
        <v>-27240.89</v>
      </c>
      <c r="E21" s="15">
        <f t="shared" ref="E21:H21" si="3">E15+E19-E18-E20</f>
        <v>-27240.89</v>
      </c>
      <c r="F21" s="15">
        <f t="shared" si="3"/>
        <v>-27240.89</v>
      </c>
      <c r="G21" s="15">
        <f t="shared" si="3"/>
        <v>-27240.89</v>
      </c>
      <c r="H21" s="15">
        <f t="shared" si="3"/>
        <v>-27240.89</v>
      </c>
      <c r="I21" s="93"/>
      <c r="L21" s="64"/>
    </row>
    <row r="22" spans="1:12">
      <c r="B22" s="87"/>
      <c r="C22" s="91"/>
      <c r="D22" s="27">
        <f>IF(D$8&lt;&gt;0,D21/D$8,)</f>
        <v>0</v>
      </c>
      <c r="E22" s="27">
        <f t="shared" ref="E22" si="4">IF(E$8&lt;&gt;0,E21/E$8,)</f>
        <v>0</v>
      </c>
      <c r="F22" s="27">
        <f t="shared" ref="F22" si="5">IF(F$8&lt;&gt;0,F21/F$8,)</f>
        <v>0</v>
      </c>
      <c r="G22" s="27">
        <f t="shared" ref="G22" si="6">IF(G$8&lt;&gt;0,G21/G$8,)</f>
        <v>0</v>
      </c>
      <c r="H22" s="180">
        <f t="shared" ref="H22" si="7">IF(H$8&lt;&gt;0,H21/H$8,)</f>
        <v>0</v>
      </c>
      <c r="I22" s="93"/>
      <c r="L22" s="64"/>
    </row>
    <row r="23" spans="1:12">
      <c r="B23" s="87"/>
      <c r="C23" s="91"/>
      <c r="D23" s="91"/>
      <c r="E23" s="91"/>
      <c r="F23" s="91"/>
      <c r="G23" s="91"/>
      <c r="H23" s="91"/>
      <c r="I23" s="93"/>
    </row>
    <row r="24" spans="1:12">
      <c r="B24" s="87"/>
      <c r="C24" s="61" t="s">
        <v>47</v>
      </c>
      <c r="D24" s="237">
        <f>Investissements!AO29</f>
        <v>0</v>
      </c>
      <c r="E24" s="237">
        <f>Investissements!AP29</f>
        <v>0</v>
      </c>
      <c r="F24" s="237">
        <f>Investissements!AQ29</f>
        <v>0</v>
      </c>
      <c r="G24" s="237">
        <f>Investissements!AR29</f>
        <v>0</v>
      </c>
      <c r="H24" s="237">
        <f>Investissements!AS29</f>
        <v>0</v>
      </c>
      <c r="I24" s="93"/>
    </row>
    <row r="25" spans="1:12">
      <c r="B25" s="87"/>
      <c r="C25" s="62" t="s">
        <v>48</v>
      </c>
      <c r="D25" s="15">
        <f>D21-D24</f>
        <v>-27240.89</v>
      </c>
      <c r="E25" s="15">
        <f>E21-E24</f>
        <v>-27240.89</v>
      </c>
      <c r="F25" s="15">
        <f>F21-F24</f>
        <v>-27240.89</v>
      </c>
      <c r="G25" s="15">
        <f>G21-G24</f>
        <v>-27240.89</v>
      </c>
      <c r="H25" s="15">
        <f>H21-H24</f>
        <v>-27240.89</v>
      </c>
      <c r="I25" s="93"/>
    </row>
    <row r="26" spans="1:12">
      <c r="B26" s="87"/>
      <c r="C26" s="91"/>
      <c r="D26" s="27">
        <f>IF(D$8&lt;&gt;0,D25/D$8,)</f>
        <v>0</v>
      </c>
      <c r="E26" s="27">
        <f t="shared" ref="E26" si="8">IF(E$8&lt;&gt;0,E25/E$8,)</f>
        <v>0</v>
      </c>
      <c r="F26" s="27">
        <f t="shared" ref="F26" si="9">IF(F$8&lt;&gt;0,F25/F$8,)</f>
        <v>0</v>
      </c>
      <c r="G26" s="27">
        <f t="shared" ref="G26" si="10">IF(G$8&lt;&gt;0,G25/G$8,)</f>
        <v>0</v>
      </c>
      <c r="H26" s="180">
        <f t="shared" ref="H26" si="11">IF(H$8&lt;&gt;0,H25/H$8,)</f>
        <v>0</v>
      </c>
      <c r="I26" s="93"/>
    </row>
    <row r="27" spans="1:12">
      <c r="A27"/>
      <c r="B27" s="87"/>
      <c r="C27" s="91"/>
      <c r="D27" s="91"/>
      <c r="E27" s="91"/>
      <c r="F27" s="91"/>
      <c r="G27" s="91"/>
      <c r="H27" s="91"/>
      <c r="I27" s="93"/>
    </row>
    <row r="28" spans="1:12">
      <c r="B28" s="87"/>
      <c r="C28" s="61" t="s">
        <v>160</v>
      </c>
      <c r="D28" s="237">
        <f>SUM(Trésorerie!D$52:O$52)*(1-1/(1+CONFIG!$D$98))+SUM(Trésorerie!D$53:O$53)*(1-1/(1+CONFIG!$E$98))</f>
        <v>0</v>
      </c>
      <c r="E28" s="237">
        <f>SUM(Trésorerie!P$52:AA$52)*(1-1/(1+CONFIG!$D$98))+SUM(Trésorerie!P$53:AA$53)*(1-1/(1+CONFIG!$E$98))</f>
        <v>0</v>
      </c>
      <c r="F28" s="237">
        <f>SUM(Trésorerie!AB$52:AM$52)*(1-1/(1+CONFIG!$D$98))+SUM(Trésorerie!AB$53:AM$53)*(1-1/(1+CONFIG!$E$98))</f>
        <v>0</v>
      </c>
      <c r="G28" s="237">
        <f>SUM(Trésorerie!AN$52:AY$52)*(1-1/(1+CONFIG!$D$98))+SUM(Trésorerie!AN$53:AY$53)*(1-1/(1+CONFIG!$E$98))</f>
        <v>0</v>
      </c>
      <c r="H28" s="237">
        <f>SUM(Trésorerie!AZ$52:BK$52)*(1-1/(1+CONFIG!$D$98))+SUM(Trésorerie!AZ$53:BK$53)*(1-1/(1+CONFIG!$E$98))</f>
        <v>0</v>
      </c>
      <c r="I28" s="93"/>
    </row>
    <row r="29" spans="1:12">
      <c r="B29" s="87"/>
      <c r="C29" s="62" t="s">
        <v>49</v>
      </c>
      <c r="D29" s="15">
        <f>D25-D28</f>
        <v>-27240.89</v>
      </c>
      <c r="E29" s="15">
        <f>E25-E28</f>
        <v>-27240.89</v>
      </c>
      <c r="F29" s="15">
        <f>F25-F28</f>
        <v>-27240.89</v>
      </c>
      <c r="G29" s="15">
        <f>G25-G28</f>
        <v>-27240.89</v>
      </c>
      <c r="H29" s="15">
        <f>H25-H28</f>
        <v>-27240.89</v>
      </c>
      <c r="I29" s="93"/>
    </row>
    <row r="30" spans="1:12">
      <c r="B30" s="87"/>
      <c r="C30" s="91"/>
      <c r="D30" s="27">
        <f>IF(D$8&lt;&gt;0,D29/D$8,)</f>
        <v>0</v>
      </c>
      <c r="E30" s="27">
        <f t="shared" ref="E30" si="12">IF(E$8&lt;&gt;0,E29/E$8,)</f>
        <v>0</v>
      </c>
      <c r="F30" s="27">
        <f t="shared" ref="F30" si="13">IF(F$8&lt;&gt;0,F29/F$8,)</f>
        <v>0</v>
      </c>
      <c r="G30" s="27">
        <f t="shared" ref="G30" si="14">IF(G$8&lt;&gt;0,G29/G$8,)</f>
        <v>0</v>
      </c>
      <c r="H30" s="180">
        <f t="shared" ref="H30" si="15">IF(H$8&lt;&gt;0,H29/H$8,)</f>
        <v>0</v>
      </c>
      <c r="I30" s="93"/>
    </row>
    <row r="31" spans="1:12">
      <c r="B31" s="87"/>
      <c r="C31" s="91"/>
      <c r="D31" s="91"/>
      <c r="E31" s="91"/>
      <c r="F31" s="91"/>
      <c r="G31" s="91"/>
      <c r="H31" s="91"/>
      <c r="I31" s="93"/>
    </row>
    <row r="32" spans="1:12" s="53" customFormat="1">
      <c r="B32" s="87"/>
      <c r="C32" s="61" t="s">
        <v>112</v>
      </c>
      <c r="D32" s="237">
        <v>0</v>
      </c>
      <c r="E32" s="237">
        <f>IF(D29&lt;0,D29,0)</f>
        <v>-27240.89</v>
      </c>
      <c r="F32" s="237">
        <f>IF(E29+E32&lt;0,E29+E32,0)</f>
        <v>-54481.78</v>
      </c>
      <c r="G32" s="237">
        <f>IF(F29+F32&lt;0,F29+F32,0)</f>
        <v>-81722.67</v>
      </c>
      <c r="H32" s="237">
        <f>IF(G29+G32&lt;0,G29+G32,0)</f>
        <v>-108963.56</v>
      </c>
      <c r="I32" s="93"/>
    </row>
    <row r="33" spans="2:9" s="53" customFormat="1">
      <c r="B33" s="87"/>
      <c r="C33" s="61" t="s">
        <v>170</v>
      </c>
      <c r="D33" s="237">
        <f>IF((D29)&gt;0,IF((D29)&lt;38120,(D29)*0.15,5718+(D29-38120)/3),0)</f>
        <v>0</v>
      </c>
      <c r="E33" s="237">
        <f>IF((E29+E32)&gt;0,IF((E29+E32)&lt;38120,(E29+E32)*0.15,5718+(E29+E32-38120)/3),0)</f>
        <v>0</v>
      </c>
      <c r="F33" s="237">
        <f>IF((F29+F32)&gt;0,IF((F29+F32)&lt;38120,(F29+F32)*0.15,5718+(F29+F32-38120)/3),0)</f>
        <v>0</v>
      </c>
      <c r="G33" s="237">
        <f>IF((G29+G32)&gt;0,IF((G29+G32)&lt;38120,(G29+G32)*0.15,5718+(G29+G32-38120)/3),0)</f>
        <v>0</v>
      </c>
      <c r="H33" s="237">
        <f>IF((H29+H32)&gt;0,IF((H29+H32)&lt;38120,(H29+H32)*0.15,5718+(H29+H32-38120)/3),0)</f>
        <v>0</v>
      </c>
      <c r="I33" s="93"/>
    </row>
    <row r="34" spans="2:9">
      <c r="B34" s="87"/>
      <c r="C34" s="62" t="s">
        <v>50</v>
      </c>
      <c r="D34" s="15">
        <f>D29-D33</f>
        <v>-27240.89</v>
      </c>
      <c r="E34" s="15">
        <f>E29-E33</f>
        <v>-27240.89</v>
      </c>
      <c r="F34" s="15">
        <f>F29-F33</f>
        <v>-27240.89</v>
      </c>
      <c r="G34" s="15">
        <f>G29-G33</f>
        <v>-27240.89</v>
      </c>
      <c r="H34" s="15">
        <f>H29-H33</f>
        <v>-27240.89</v>
      </c>
      <c r="I34" s="93"/>
    </row>
    <row r="35" spans="2:9">
      <c r="B35" s="87"/>
      <c r="C35" s="91"/>
      <c r="D35" s="27">
        <f>IF(D$8&lt;&gt;0,D34/D$8,)</f>
        <v>0</v>
      </c>
      <c r="E35" s="27">
        <f t="shared" ref="E35" si="16">IF(E$8&lt;&gt;0,E34/E$8,)</f>
        <v>0</v>
      </c>
      <c r="F35" s="27">
        <f t="shared" ref="F35" si="17">IF(F$8&lt;&gt;0,F34/F$8,)</f>
        <v>0</v>
      </c>
      <c r="G35" s="27">
        <f t="shared" ref="G35" si="18">IF(G$8&lt;&gt;0,G34/G$8,)</f>
        <v>0</v>
      </c>
      <c r="H35" s="180">
        <f t="shared" ref="H35" si="19">IF(H$8&lt;&gt;0,H34/H$8,)</f>
        <v>0</v>
      </c>
      <c r="I35" s="93"/>
    </row>
    <row r="36" spans="2:9" ht="15.75" thickBot="1">
      <c r="B36" s="88"/>
      <c r="C36" s="89"/>
      <c r="D36" s="89"/>
      <c r="E36" s="89"/>
      <c r="F36" s="89"/>
      <c r="G36" s="89"/>
      <c r="H36" s="89"/>
      <c r="I36" s="90"/>
    </row>
  </sheetData>
  <sheetProtection sheet="1" objects="1" scenarios="1"/>
  <mergeCells count="2">
    <mergeCell ref="C3:D3"/>
    <mergeCell ref="C5:H5"/>
  </mergeCells>
  <conditionalFormatting sqref="D16:H16 D22:H22 D26:H26 D30:H30 D35:H35 D12:H12">
    <cfRule type="cellIs" dxfId="1" priority="2" stopIfTrue="1" operator="greaterThanOrEqual">
      <formula>0</formula>
    </cfRule>
    <cfRule type="cellIs" dxfId="0" priority="1" stopIfTrue="1" operator="lessThan">
      <formula>0</formula>
    </cfRule>
  </conditionalFormatting>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sheetPr codeName="Feuil8">
    <tabColor theme="3" tint="0.59999389629810485"/>
  </sheetPr>
  <dimension ref="B1:I38"/>
  <sheetViews>
    <sheetView showGridLines="0" showRowColHeaders="0" zoomScale="85" zoomScaleNormal="85" workbookViewId="0">
      <selection activeCell="C3" sqref="C3"/>
    </sheetView>
  </sheetViews>
  <sheetFormatPr baseColWidth="10" defaultRowHeight="15"/>
  <cols>
    <col min="1" max="2" width="3.5703125" customWidth="1"/>
    <col min="3" max="3" width="43.5703125" bestFit="1" customWidth="1"/>
    <col min="4" max="8" width="18.28515625" customWidth="1"/>
    <col min="9" max="9" width="3.42578125" customWidth="1"/>
  </cols>
  <sheetData>
    <row r="1" spans="2:9" ht="15.75" thickBot="1"/>
    <row r="2" spans="2:9">
      <c r="B2" s="84"/>
      <c r="C2" s="85"/>
      <c r="D2" s="85"/>
      <c r="E2" s="85"/>
      <c r="F2" s="85"/>
      <c r="G2" s="85"/>
      <c r="H2" s="85"/>
      <c r="I2" s="86"/>
    </row>
    <row r="3" spans="2:9">
      <c r="B3" s="87"/>
      <c r="C3" s="73" t="s">
        <v>253</v>
      </c>
      <c r="D3" s="91"/>
      <c r="E3" s="91"/>
      <c r="F3" s="91"/>
      <c r="G3" s="91"/>
      <c r="H3" s="91"/>
      <c r="I3" s="93"/>
    </row>
    <row r="4" spans="2:9" s="53" customFormat="1">
      <c r="B4" s="87"/>
      <c r="C4" s="91"/>
      <c r="D4" s="91"/>
      <c r="E4" s="91"/>
      <c r="F4" s="91"/>
      <c r="G4" s="91"/>
      <c r="H4" s="91"/>
      <c r="I4" s="93"/>
    </row>
    <row r="5" spans="2:9" s="53" customFormat="1">
      <c r="B5" s="87"/>
      <c r="C5" s="365" t="s">
        <v>247</v>
      </c>
      <c r="D5" s="366"/>
      <c r="E5" s="366"/>
      <c r="F5" s="366"/>
      <c r="G5" s="366"/>
      <c r="H5" s="367"/>
      <c r="I5" s="93"/>
    </row>
    <row r="6" spans="2:9" s="53" customFormat="1">
      <c r="B6" s="87"/>
      <c r="C6" s="91"/>
      <c r="D6" s="91"/>
      <c r="E6" s="91"/>
      <c r="F6" s="91"/>
      <c r="G6" s="91"/>
      <c r="H6" s="91"/>
      <c r="I6" s="93"/>
    </row>
    <row r="7" spans="2:9">
      <c r="B7" s="87"/>
      <c r="C7" s="91"/>
      <c r="D7" s="73" t="s">
        <v>14</v>
      </c>
      <c r="E7" s="73" t="s">
        <v>15</v>
      </c>
      <c r="F7" s="73" t="s">
        <v>16</v>
      </c>
      <c r="G7" s="73" t="s">
        <v>22</v>
      </c>
      <c r="H7" s="73" t="s">
        <v>23</v>
      </c>
      <c r="I7" s="93"/>
    </row>
    <row r="8" spans="2:9">
      <c r="B8" s="87"/>
      <c r="C8" s="91"/>
      <c r="D8" s="91"/>
      <c r="E8" s="91"/>
      <c r="F8" s="91"/>
      <c r="G8" s="91"/>
      <c r="H8" s="91"/>
      <c r="I8" s="93"/>
    </row>
    <row r="9" spans="2:9">
      <c r="B9" s="87"/>
      <c r="C9" s="379" t="s">
        <v>75</v>
      </c>
      <c r="D9" s="380"/>
      <c r="E9" s="380"/>
      <c r="F9" s="380"/>
      <c r="G9" s="380"/>
      <c r="H9" s="381"/>
      <c r="I9" s="93"/>
    </row>
    <row r="10" spans="2:9">
      <c r="B10" s="87"/>
      <c r="C10" s="172" t="s">
        <v>83</v>
      </c>
      <c r="D10" s="239">
        <f>BFR!O22</f>
        <v>450</v>
      </c>
      <c r="E10" s="239">
        <f>BFR!AA22-BFR!O22</f>
        <v>0</v>
      </c>
      <c r="F10" s="239">
        <f>BFR!AM22-BFR!AA22</f>
        <v>0</v>
      </c>
      <c r="G10" s="239">
        <f>BFR!AY22-BFR!AM22</f>
        <v>0</v>
      </c>
      <c r="H10" s="239">
        <f>BFR!BK22-BFR!AY22</f>
        <v>0</v>
      </c>
      <c r="I10" s="93"/>
    </row>
    <row r="11" spans="2:9">
      <c r="B11" s="87"/>
      <c r="C11" s="172" t="s">
        <v>198</v>
      </c>
      <c r="D11" s="239">
        <f>Investissements!P29-Investissements!P9-D13</f>
        <v>0</v>
      </c>
      <c r="E11" s="239">
        <f>Investissements!AC29-Investissements!AC9-E13</f>
        <v>0</v>
      </c>
      <c r="F11" s="239">
        <f>Investissements!AF29-Investissements!AF9-F13</f>
        <v>0</v>
      </c>
      <c r="G11" s="239">
        <f>Investissements!AI29-Investissements!AI9-G13</f>
        <v>0</v>
      </c>
      <c r="H11" s="239">
        <f>Investissements!AL29-Investissements!AL9-H13</f>
        <v>0</v>
      </c>
      <c r="I11" s="93"/>
    </row>
    <row r="12" spans="2:9" s="53" customFormat="1">
      <c r="B12" s="87"/>
      <c r="C12" s="172" t="s">
        <v>214</v>
      </c>
      <c r="D12" s="239">
        <f>Investissements!P9</f>
        <v>0</v>
      </c>
      <c r="E12" s="239">
        <f>Investissements!AC9</f>
        <v>0</v>
      </c>
      <c r="F12" s="234">
        <f>Investissements!AF9</f>
        <v>0</v>
      </c>
      <c r="G12" s="234">
        <f>Investissements!AI9</f>
        <v>0</v>
      </c>
      <c r="H12" s="234">
        <f>Investissements!AL9</f>
        <v>0</v>
      </c>
      <c r="I12" s="93"/>
    </row>
    <row r="13" spans="2:9" s="53" customFormat="1">
      <c r="B13" s="87"/>
      <c r="C13" s="172" t="s">
        <v>215</v>
      </c>
      <c r="D13" s="239">
        <f>D28</f>
        <v>0</v>
      </c>
      <c r="E13" s="239">
        <f t="shared" ref="E13:H13" si="0">E28</f>
        <v>0</v>
      </c>
      <c r="F13" s="239">
        <f t="shared" si="0"/>
        <v>0</v>
      </c>
      <c r="G13" s="239">
        <f t="shared" si="0"/>
        <v>0</v>
      </c>
      <c r="H13" s="239">
        <f t="shared" si="0"/>
        <v>0</v>
      </c>
      <c r="I13" s="93"/>
    </row>
    <row r="14" spans="2:9">
      <c r="B14" s="87"/>
      <c r="C14" s="172" t="s">
        <v>162</v>
      </c>
      <c r="D14" s="239">
        <f>SUM(Trésorerie!D52:O53)-'Comptes de résultats'!D28</f>
        <v>0</v>
      </c>
      <c r="E14" s="239">
        <f>SUM(Trésorerie!P52:AA53)-'Comptes de résultats'!E28</f>
        <v>0</v>
      </c>
      <c r="F14" s="239">
        <f>SUM(Trésorerie!AB52:AM53)-'Comptes de résultats'!F28</f>
        <v>0</v>
      </c>
      <c r="G14" s="239">
        <f>SUM(Trésorerie!AN52:AY53)-'Comptes de résultats'!G28</f>
        <v>0</v>
      </c>
      <c r="H14" s="239">
        <f>SUM(Trésorerie!AZ52:BK53)-'Comptes de résultats'!H28</f>
        <v>0</v>
      </c>
      <c r="I14" s="93"/>
    </row>
    <row r="15" spans="2:9" s="53" customFormat="1">
      <c r="B15" s="87"/>
      <c r="C15" s="172" t="s">
        <v>175</v>
      </c>
      <c r="D15" s="239">
        <f>SUM(Trésorerie!D54:O54)</f>
        <v>0</v>
      </c>
      <c r="E15" s="239">
        <f>SUM(Trésorerie!P54:AA54)</f>
        <v>0</v>
      </c>
      <c r="F15" s="239">
        <f>SUM(Trésorerie!AB54:AM54)</f>
        <v>0</v>
      </c>
      <c r="G15" s="239">
        <f>SUM(Trésorerie!AN54:AY54)</f>
        <v>0</v>
      </c>
      <c r="H15" s="239">
        <f>SUM(Trésorerie!AZ54:BK54)</f>
        <v>0</v>
      </c>
      <c r="I15" s="93"/>
    </row>
    <row r="16" spans="2:9" s="53" customFormat="1">
      <c r="B16" s="87"/>
      <c r="C16" s="172" t="s">
        <v>264</v>
      </c>
      <c r="D16" s="239">
        <f>SUM(Trésorerie!D59:O59)</f>
        <v>0</v>
      </c>
      <c r="E16" s="239">
        <f>SUM(Trésorerie!P59:AA59)</f>
        <v>0</v>
      </c>
      <c r="F16" s="239">
        <f>SUM(Trésorerie!AB59:AM59)</f>
        <v>0</v>
      </c>
      <c r="G16" s="239">
        <f>SUM(Trésorerie!AN59:AY59)</f>
        <v>0</v>
      </c>
      <c r="H16" s="239">
        <f>SUM(Trésorerie!AZ59:BK59)</f>
        <v>0</v>
      </c>
      <c r="I16" s="93"/>
    </row>
    <row r="17" spans="2:9" s="53" customFormat="1">
      <c r="B17" s="87"/>
      <c r="C17" s="172" t="s">
        <v>200</v>
      </c>
      <c r="D17" s="239">
        <f>IF(('Comptes de résultats'!D34+'Comptes de résultats'!D24-'Comptes de résultats'!D19)&lt;0,-('Comptes de résultats'!D34+'Comptes de résultats'!D24-'Comptes de résultats'!D19),0)</f>
        <v>27240.89</v>
      </c>
      <c r="E17" s="239">
        <f>IF(('Comptes de résultats'!E34+'Comptes de résultats'!E24-'Comptes de résultats'!E19)&lt;0,-('Comptes de résultats'!E34+'Comptes de résultats'!E24-'Comptes de résultats'!E19),0)</f>
        <v>27240.89</v>
      </c>
      <c r="F17" s="239">
        <f>IF(('Comptes de résultats'!F34+'Comptes de résultats'!F24-'Comptes de résultats'!F19)&lt;0,-('Comptes de résultats'!F34+'Comptes de résultats'!F24-'Comptes de résultats'!F19),0)</f>
        <v>27240.89</v>
      </c>
      <c r="G17" s="239">
        <f>IF(('Comptes de résultats'!G34+'Comptes de résultats'!G24-'Comptes de résultats'!G19)&lt;0,-('Comptes de résultats'!G34+'Comptes de résultats'!G24-'Comptes de résultats'!G19),0)</f>
        <v>27240.89</v>
      </c>
      <c r="H17" s="239">
        <f>IF(('Comptes de résultats'!H34+'Comptes de résultats'!H24-'Comptes de résultats'!H19)&lt;0,-('Comptes de résultats'!H34+'Comptes de résultats'!H24-'Comptes de résultats'!H19),0)</f>
        <v>27240.89</v>
      </c>
      <c r="I17" s="93"/>
    </row>
    <row r="18" spans="2:9">
      <c r="B18" s="87"/>
      <c r="C18" s="173" t="s">
        <v>70</v>
      </c>
      <c r="D18" s="20">
        <f>SUM(D10:D17)</f>
        <v>27690.89</v>
      </c>
      <c r="E18" s="20">
        <f t="shared" ref="E18:H18" si="1">SUM(E10:E17)</f>
        <v>27240.89</v>
      </c>
      <c r="F18" s="20">
        <f t="shared" si="1"/>
        <v>27240.89</v>
      </c>
      <c r="G18" s="20">
        <f t="shared" si="1"/>
        <v>27240.89</v>
      </c>
      <c r="H18" s="20">
        <f t="shared" si="1"/>
        <v>27240.89</v>
      </c>
      <c r="I18" s="93"/>
    </row>
    <row r="19" spans="2:9">
      <c r="B19" s="87"/>
      <c r="C19" s="91"/>
      <c r="D19" s="91"/>
      <c r="E19" s="91"/>
      <c r="F19" s="91"/>
      <c r="G19" s="91"/>
      <c r="H19" s="91"/>
      <c r="I19" s="93"/>
    </row>
    <row r="20" spans="2:9">
      <c r="B20" s="87"/>
      <c r="C20" s="379" t="s">
        <v>74</v>
      </c>
      <c r="D20" s="380"/>
      <c r="E20" s="380"/>
      <c r="F20" s="380"/>
      <c r="G20" s="380"/>
      <c r="H20" s="381"/>
      <c r="I20" s="93"/>
    </row>
    <row r="21" spans="2:9">
      <c r="B21" s="87"/>
      <c r="C21" s="172" t="s">
        <v>202</v>
      </c>
      <c r="D21" s="239">
        <f>SUM(Trésorerie!D18:O18)</f>
        <v>0</v>
      </c>
      <c r="E21" s="239">
        <f>SUM(Trésorerie!P18:AA18)</f>
        <v>0</v>
      </c>
      <c r="F21" s="239">
        <f>SUM(Trésorerie!AB18:AM18)</f>
        <v>0</v>
      </c>
      <c r="G21" s="239">
        <f>SUM(Trésorerie!AN18:AY18)</f>
        <v>0</v>
      </c>
      <c r="H21" s="239">
        <f>SUM(Trésorerie!AZ18:BK18)</f>
        <v>0</v>
      </c>
      <c r="I21" s="93"/>
    </row>
    <row r="22" spans="2:9" s="53" customFormat="1">
      <c r="B22" s="87"/>
      <c r="C22" s="172" t="s">
        <v>203</v>
      </c>
      <c r="D22" s="239">
        <f>SUM(Trésorerie!D19:O19)</f>
        <v>0</v>
      </c>
      <c r="E22" s="239">
        <f>SUM(Trésorerie!P19:AA19)</f>
        <v>0</v>
      </c>
      <c r="F22" s="239">
        <f>SUM(Trésorerie!AB19:AM19)</f>
        <v>0</v>
      </c>
      <c r="G22" s="239">
        <f>SUM(Trésorerie!AN19:AY19)</f>
        <v>0</v>
      </c>
      <c r="H22" s="239">
        <f>SUM(Trésorerie!AZ19:BK19)</f>
        <v>0</v>
      </c>
      <c r="I22" s="93"/>
    </row>
    <row r="23" spans="2:9" s="53" customFormat="1">
      <c r="B23" s="87"/>
      <c r="C23" s="172" t="s">
        <v>197</v>
      </c>
      <c r="D23" s="239">
        <f>D12</f>
        <v>0</v>
      </c>
      <c r="E23" s="239">
        <f>E12</f>
        <v>0</v>
      </c>
      <c r="F23" s="239">
        <f>F12</f>
        <v>0</v>
      </c>
      <c r="G23" s="239">
        <f>G12</f>
        <v>0</v>
      </c>
      <c r="H23" s="239">
        <f>H12</f>
        <v>0</v>
      </c>
      <c r="I23" s="93"/>
    </row>
    <row r="24" spans="2:9">
      <c r="B24" s="87"/>
      <c r="C24" s="174" t="s">
        <v>157</v>
      </c>
      <c r="D24" s="239">
        <f>SUM(Trésorerie!D27:O27)</f>
        <v>0</v>
      </c>
      <c r="E24" s="239">
        <f>SUM(Trésorerie!P27:AA27)</f>
        <v>0</v>
      </c>
      <c r="F24" s="239">
        <f>SUM(Trésorerie!AB27:AM27)</f>
        <v>0</v>
      </c>
      <c r="G24" s="239">
        <f>SUM(Trésorerie!AN27:AY27)</f>
        <v>0</v>
      </c>
      <c r="H24" s="239">
        <f>SUM(Trésorerie!AZ27:BK27)</f>
        <v>0</v>
      </c>
      <c r="I24" s="93"/>
    </row>
    <row r="25" spans="2:9" s="53" customFormat="1">
      <c r="B25" s="87"/>
      <c r="C25" s="173" t="s">
        <v>204</v>
      </c>
      <c r="D25" s="20">
        <f>SUM(D21:D24)</f>
        <v>0</v>
      </c>
      <c r="E25" s="20">
        <f t="shared" ref="E25:H25" si="2">SUM(E21:E24)</f>
        <v>0</v>
      </c>
      <c r="F25" s="20">
        <f t="shared" si="2"/>
        <v>0</v>
      </c>
      <c r="G25" s="20">
        <f t="shared" si="2"/>
        <v>0</v>
      </c>
      <c r="H25" s="20">
        <f t="shared" si="2"/>
        <v>0</v>
      </c>
      <c r="I25" s="93"/>
    </row>
    <row r="26" spans="2:9" s="53" customFormat="1">
      <c r="B26" s="87"/>
      <c r="C26" s="172" t="s">
        <v>136</v>
      </c>
      <c r="D26" s="239">
        <f>SUM(Trésorerie!D20:O20)</f>
        <v>0</v>
      </c>
      <c r="E26" s="239">
        <f>SUM(Trésorerie!P20:AA20)</f>
        <v>0</v>
      </c>
      <c r="F26" s="239">
        <f>SUM(Trésorerie!AB20:AM20)</f>
        <v>0</v>
      </c>
      <c r="G26" s="239">
        <f>SUM(Trésorerie!AN20:AY20)</f>
        <v>0</v>
      </c>
      <c r="H26" s="239">
        <f>SUM(Trésorerie!AZ20:BK20)</f>
        <v>0</v>
      </c>
      <c r="I26" s="93"/>
    </row>
    <row r="27" spans="2:9">
      <c r="B27" s="87"/>
      <c r="C27" s="171" t="s">
        <v>69</v>
      </c>
      <c r="D27" s="239">
        <f>SUM(Trésorerie!D21:O21)</f>
        <v>0</v>
      </c>
      <c r="E27" s="239">
        <f>SUM(Trésorerie!P21:AA21)</f>
        <v>0</v>
      </c>
      <c r="F27" s="239">
        <f>SUM(Trésorerie!AB21:AM21)</f>
        <v>0</v>
      </c>
      <c r="G27" s="239">
        <f>SUM(Trésorerie!AN21:AY21)</f>
        <v>0</v>
      </c>
      <c r="H27" s="239">
        <f>SUM(Trésorerie!AZ21:BK21)</f>
        <v>0</v>
      </c>
      <c r="I27" s="93"/>
    </row>
    <row r="28" spans="2:9" s="53" customFormat="1">
      <c r="B28" s="87"/>
      <c r="C28" s="172" t="s">
        <v>213</v>
      </c>
      <c r="D28" s="239">
        <f>SUM(Trésorerie!D51:O51)</f>
        <v>0</v>
      </c>
      <c r="E28" s="239">
        <f>SUM(Trésorerie!P51:AA51)</f>
        <v>0</v>
      </c>
      <c r="F28" s="239">
        <f>SUM(Trésorerie!AB51:AM51)</f>
        <v>0</v>
      </c>
      <c r="G28" s="239">
        <f>SUM(Trésorerie!AN51:AY51)</f>
        <v>0</v>
      </c>
      <c r="H28" s="239">
        <f>SUM(Trésorerie!AZ51:BK51)</f>
        <v>0</v>
      </c>
      <c r="I28" s="93"/>
    </row>
    <row r="29" spans="2:9" s="53" customFormat="1">
      <c r="B29" s="87"/>
      <c r="C29" s="172" t="s">
        <v>176</v>
      </c>
      <c r="D29" s="239">
        <f>SUM(Trésorerie!D32:O32)</f>
        <v>0</v>
      </c>
      <c r="E29" s="239">
        <f>SUM(Trésorerie!P32:AA32)</f>
        <v>0</v>
      </c>
      <c r="F29" s="239">
        <f>SUM(Trésorerie!AB32:AM32)</f>
        <v>0</v>
      </c>
      <c r="G29" s="239">
        <f>SUM(Trésorerie!AN32:AY32)</f>
        <v>0</v>
      </c>
      <c r="H29" s="239">
        <f>SUM(Trésorerie!AZ32:BK32)</f>
        <v>0</v>
      </c>
      <c r="I29" s="93"/>
    </row>
    <row r="30" spans="2:9" s="53" customFormat="1">
      <c r="B30" s="87"/>
      <c r="C30" s="172" t="s">
        <v>201</v>
      </c>
      <c r="D30" s="239">
        <f>'Comptes de résultats'!D19</f>
        <v>0</v>
      </c>
      <c r="E30" s="239">
        <f>'Comptes de résultats'!E19</f>
        <v>0</v>
      </c>
      <c r="F30" s="239">
        <f>'Comptes de résultats'!F19</f>
        <v>0</v>
      </c>
      <c r="G30" s="239">
        <f>'Comptes de résultats'!G19</f>
        <v>0</v>
      </c>
      <c r="H30" s="239">
        <f>'Comptes de résultats'!H19</f>
        <v>0</v>
      </c>
      <c r="I30" s="93"/>
    </row>
    <row r="31" spans="2:9">
      <c r="B31" s="87"/>
      <c r="C31" s="172" t="s">
        <v>199</v>
      </c>
      <c r="D31" s="239">
        <f>IF(('Comptes de résultats'!D34+'Comptes de résultats'!D24-'Comptes de résultats'!D19)&gt;0,'Comptes de résultats'!D34+'Comptes de résultats'!D24-'Comptes de résultats'!D19,0)</f>
        <v>0</v>
      </c>
      <c r="E31" s="239">
        <f>IF(('Comptes de résultats'!E34+'Comptes de résultats'!E24-'Comptes de résultats'!E19)&gt;0,'Comptes de résultats'!E34+'Comptes de résultats'!E24-'Comptes de résultats'!E19,0)</f>
        <v>0</v>
      </c>
      <c r="F31" s="239">
        <f>IF(('Comptes de résultats'!F34+'Comptes de résultats'!F24-'Comptes de résultats'!F19)&gt;0,'Comptes de résultats'!F34+'Comptes de résultats'!F24-'Comptes de résultats'!F19,0)</f>
        <v>0</v>
      </c>
      <c r="G31" s="239">
        <f>IF(('Comptes de résultats'!G34+'Comptes de résultats'!G24-'Comptes de résultats'!G19)&gt;0,'Comptes de résultats'!G34+'Comptes de résultats'!G24-'Comptes de résultats'!G19,0)</f>
        <v>0</v>
      </c>
      <c r="H31" s="239">
        <f>IF(('Comptes de résultats'!H34+'Comptes de résultats'!H24-'Comptes de résultats'!H19)&gt;0,'Comptes de résultats'!H34+'Comptes de résultats'!H24-'Comptes de résultats'!H19,0)</f>
        <v>0</v>
      </c>
      <c r="I31" s="93"/>
    </row>
    <row r="32" spans="2:9">
      <c r="B32" s="87"/>
      <c r="C32" s="172" t="s">
        <v>137</v>
      </c>
      <c r="D32" s="239">
        <f>'Comptes de résultats'!D33</f>
        <v>0</v>
      </c>
      <c r="E32" s="239">
        <f>'Comptes de résultats'!E33-(SUM(Trésorerie!P48:AA48)-'Impôts et taxes'!E14)</f>
        <v>2.8421709430404007E-14</v>
      </c>
      <c r="F32" s="239">
        <f>'Comptes de résultats'!F33-(SUM(Trésorerie!AB48:AM48)-'Impôts et taxes'!F14)</f>
        <v>2.8421709430404007E-14</v>
      </c>
      <c r="G32" s="239">
        <f>'Comptes de résultats'!G33-(SUM(Trésorerie!AN48:AY48)-'Impôts et taxes'!G14)</f>
        <v>2.8421709430404007E-14</v>
      </c>
      <c r="H32" s="239">
        <f>'Comptes de résultats'!H33-(SUM(Trésorerie!AZ48:BK48)-'Impôts et taxes'!H14)</f>
        <v>2.8421709430404007E-14</v>
      </c>
      <c r="I32" s="93"/>
    </row>
    <row r="33" spans="2:9">
      <c r="B33" s="87"/>
      <c r="C33" s="173" t="s">
        <v>71</v>
      </c>
      <c r="D33" s="20">
        <f>D25+SUM(D26:D32)</f>
        <v>0</v>
      </c>
      <c r="E33" s="20">
        <f t="shared" ref="E33:H33" si="3">E25+SUM(E26:E32)</f>
        <v>2.8421709430404007E-14</v>
      </c>
      <c r="F33" s="20">
        <f t="shared" si="3"/>
        <v>2.8421709430404007E-14</v>
      </c>
      <c r="G33" s="20">
        <f t="shared" si="3"/>
        <v>2.8421709430404007E-14</v>
      </c>
      <c r="H33" s="20">
        <f t="shared" si="3"/>
        <v>2.8421709430404007E-14</v>
      </c>
      <c r="I33" s="93"/>
    </row>
    <row r="34" spans="2:9">
      <c r="B34" s="87"/>
      <c r="C34" s="91"/>
      <c r="D34" s="91"/>
      <c r="E34" s="91"/>
      <c r="F34" s="91"/>
      <c r="G34" s="91"/>
      <c r="H34" s="91"/>
      <c r="I34" s="93"/>
    </row>
    <row r="35" spans="2:9">
      <c r="B35" s="87"/>
      <c r="C35" s="172" t="s">
        <v>73</v>
      </c>
      <c r="D35" s="239">
        <f>D33-D18</f>
        <v>-27690.89</v>
      </c>
      <c r="E35" s="239">
        <f>E33-E18</f>
        <v>-27240.89</v>
      </c>
      <c r="F35" s="239">
        <f>F33-F18</f>
        <v>-27240.89</v>
      </c>
      <c r="G35" s="239">
        <f>G33-G18</f>
        <v>-27240.89</v>
      </c>
      <c r="H35" s="239">
        <f>H33-H18</f>
        <v>-27240.89</v>
      </c>
      <c r="I35" s="93"/>
    </row>
    <row r="36" spans="2:9">
      <c r="B36" s="87"/>
      <c r="C36" s="172" t="s">
        <v>72</v>
      </c>
      <c r="D36" s="239">
        <v>0</v>
      </c>
      <c r="E36" s="239">
        <f>D37</f>
        <v>-27690.89</v>
      </c>
      <c r="F36" s="239">
        <f>E37</f>
        <v>-54931.78</v>
      </c>
      <c r="G36" s="239">
        <f>F37</f>
        <v>-82172.67</v>
      </c>
      <c r="H36" s="239">
        <f>G37</f>
        <v>-109413.56</v>
      </c>
      <c r="I36" s="93"/>
    </row>
    <row r="37" spans="2:9">
      <c r="B37" s="87"/>
      <c r="C37" s="275" t="s">
        <v>76</v>
      </c>
      <c r="D37" s="240">
        <f>D36+D35</f>
        <v>-27690.89</v>
      </c>
      <c r="E37" s="240">
        <f>E36+E35</f>
        <v>-54931.78</v>
      </c>
      <c r="F37" s="240">
        <f>F36+F35</f>
        <v>-82172.67</v>
      </c>
      <c r="G37" s="240">
        <f>G36+G35</f>
        <v>-109413.56</v>
      </c>
      <c r="H37" s="240">
        <f>H36+H35</f>
        <v>-136654.45000000001</v>
      </c>
      <c r="I37" s="93"/>
    </row>
    <row r="38" spans="2:9" ht="15.75" thickBot="1">
      <c r="B38" s="88"/>
      <c r="C38" s="89"/>
      <c r="D38" s="89"/>
      <c r="E38" s="89"/>
      <c r="F38" s="89"/>
      <c r="G38" s="89"/>
      <c r="H38" s="89"/>
      <c r="I38" s="90"/>
    </row>
  </sheetData>
  <sheetProtection sheet="1" objects="1" scenarios="1"/>
  <mergeCells count="3">
    <mergeCell ref="C20:H20"/>
    <mergeCell ref="C9:H9"/>
    <mergeCell ref="C5:H5"/>
  </mergeCell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Feuil11">
    <tabColor theme="3" tint="0.39997558519241921"/>
  </sheetPr>
  <dimension ref="B1:BL44"/>
  <sheetViews>
    <sheetView showGridLines="0" showRowColHeaders="0" zoomScale="85" zoomScaleNormal="85" workbookViewId="0">
      <selection activeCell="C3" sqref="C3"/>
    </sheetView>
  </sheetViews>
  <sheetFormatPr baseColWidth="10" defaultRowHeight="15"/>
  <cols>
    <col min="1" max="1" width="3.140625" customWidth="1"/>
    <col min="2" max="2" width="3.5703125" customWidth="1"/>
    <col min="3" max="3" width="35.7109375" style="53" customWidth="1"/>
    <col min="4" max="63" width="11.42578125" style="53"/>
    <col min="64" max="64" width="3.5703125" customWidth="1"/>
  </cols>
  <sheetData>
    <row r="1" spans="2:64" s="53" customFormat="1" ht="15.75" thickBot="1"/>
    <row r="2" spans="2:64" s="53" customFormat="1">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s="53" customFormat="1">
      <c r="B3" s="87"/>
      <c r="C3" s="70" t="s">
        <v>120</v>
      </c>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c r="B4" s="87"/>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c r="B5" s="87"/>
      <c r="C5" s="170" t="s">
        <v>123</v>
      </c>
      <c r="D5" s="121"/>
      <c r="E5" s="91"/>
      <c r="F5" s="144"/>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c r="B6" s="87"/>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143"/>
      <c r="D7" s="336" t="s">
        <v>14</v>
      </c>
      <c r="E7" s="336"/>
      <c r="F7" s="336"/>
      <c r="G7" s="336"/>
      <c r="H7" s="336"/>
      <c r="I7" s="336"/>
      <c r="J7" s="336"/>
      <c r="K7" s="336"/>
      <c r="L7" s="336"/>
      <c r="M7" s="336"/>
      <c r="N7" s="336"/>
      <c r="O7" s="336"/>
      <c r="P7" s="336" t="s">
        <v>15</v>
      </c>
      <c r="Q7" s="336"/>
      <c r="R7" s="336"/>
      <c r="S7" s="336"/>
      <c r="T7" s="336"/>
      <c r="U7" s="336"/>
      <c r="V7" s="336"/>
      <c r="W7" s="336"/>
      <c r="X7" s="336"/>
      <c r="Y7" s="336"/>
      <c r="Z7" s="336"/>
      <c r="AA7" s="336"/>
      <c r="AB7" s="336" t="s">
        <v>16</v>
      </c>
      <c r="AC7" s="336"/>
      <c r="AD7" s="336"/>
      <c r="AE7" s="336"/>
      <c r="AF7" s="336"/>
      <c r="AG7" s="336"/>
      <c r="AH7" s="336"/>
      <c r="AI7" s="336"/>
      <c r="AJ7" s="336"/>
      <c r="AK7" s="336"/>
      <c r="AL7" s="336"/>
      <c r="AM7" s="336"/>
      <c r="AN7" s="339" t="s">
        <v>22</v>
      </c>
      <c r="AO7" s="337"/>
      <c r="AP7" s="337"/>
      <c r="AQ7" s="337"/>
      <c r="AR7" s="337"/>
      <c r="AS7" s="337"/>
      <c r="AT7" s="337"/>
      <c r="AU7" s="337"/>
      <c r="AV7" s="337"/>
      <c r="AW7" s="337"/>
      <c r="AX7" s="337"/>
      <c r="AY7" s="338"/>
      <c r="AZ7" s="336" t="s">
        <v>23</v>
      </c>
      <c r="BA7" s="336"/>
      <c r="BB7" s="336"/>
      <c r="BC7" s="336"/>
      <c r="BD7" s="336"/>
      <c r="BE7" s="336"/>
      <c r="BF7" s="336"/>
      <c r="BG7" s="336"/>
      <c r="BH7" s="336"/>
      <c r="BI7" s="336"/>
      <c r="BJ7" s="336"/>
      <c r="BK7" s="336"/>
      <c r="BL7" s="93"/>
    </row>
    <row r="8" spans="2:64">
      <c r="B8" s="87"/>
      <c r="C8" s="73" t="s">
        <v>39</v>
      </c>
      <c r="D8" s="17">
        <f>CONFIG!$D$7</f>
        <v>41640</v>
      </c>
      <c r="E8" s="17">
        <f>DATE(YEAR(D8),MONTH(D8)+1,DAY(D8))</f>
        <v>41671</v>
      </c>
      <c r="F8" s="17">
        <f t="shared" ref="F8:BK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7">
        <f t="shared" si="0"/>
        <v>42005</v>
      </c>
      <c r="Q8" s="17">
        <f t="shared" si="0"/>
        <v>42036</v>
      </c>
      <c r="R8" s="17">
        <f t="shared" si="0"/>
        <v>42064</v>
      </c>
      <c r="S8" s="17">
        <f t="shared" si="0"/>
        <v>42095</v>
      </c>
      <c r="T8" s="17">
        <f t="shared" si="0"/>
        <v>42125</v>
      </c>
      <c r="U8" s="17">
        <f t="shared" si="0"/>
        <v>42156</v>
      </c>
      <c r="V8" s="17">
        <f t="shared" si="0"/>
        <v>42186</v>
      </c>
      <c r="W8" s="17">
        <f t="shared" si="0"/>
        <v>42217</v>
      </c>
      <c r="X8" s="17">
        <f t="shared" si="0"/>
        <v>42248</v>
      </c>
      <c r="Y8" s="17">
        <f t="shared" si="0"/>
        <v>42278</v>
      </c>
      <c r="Z8" s="17">
        <f t="shared" si="0"/>
        <v>42309</v>
      </c>
      <c r="AA8" s="17">
        <f t="shared" si="0"/>
        <v>42339</v>
      </c>
      <c r="AB8" s="17">
        <f t="shared" si="0"/>
        <v>42370</v>
      </c>
      <c r="AC8" s="17">
        <f t="shared" si="0"/>
        <v>42401</v>
      </c>
      <c r="AD8" s="17">
        <f t="shared" si="0"/>
        <v>42430</v>
      </c>
      <c r="AE8" s="17">
        <f t="shared" si="0"/>
        <v>42461</v>
      </c>
      <c r="AF8" s="17">
        <f t="shared" si="0"/>
        <v>42491</v>
      </c>
      <c r="AG8" s="17">
        <f t="shared" si="0"/>
        <v>42522</v>
      </c>
      <c r="AH8" s="17">
        <f t="shared" si="0"/>
        <v>42552</v>
      </c>
      <c r="AI8" s="17">
        <f t="shared" si="0"/>
        <v>42583</v>
      </c>
      <c r="AJ8" s="17">
        <f t="shared" si="0"/>
        <v>42614</v>
      </c>
      <c r="AK8" s="17">
        <f t="shared" si="0"/>
        <v>42644</v>
      </c>
      <c r="AL8" s="17">
        <f t="shared" si="0"/>
        <v>42675</v>
      </c>
      <c r="AM8" s="17">
        <f t="shared" si="0"/>
        <v>42705</v>
      </c>
      <c r="AN8" s="17">
        <f t="shared" si="0"/>
        <v>42736</v>
      </c>
      <c r="AO8" s="17">
        <f t="shared" si="0"/>
        <v>42767</v>
      </c>
      <c r="AP8" s="17">
        <f t="shared" si="0"/>
        <v>42795</v>
      </c>
      <c r="AQ8" s="17">
        <f t="shared" si="0"/>
        <v>42826</v>
      </c>
      <c r="AR8" s="17">
        <f t="shared" si="0"/>
        <v>42856</v>
      </c>
      <c r="AS8" s="17">
        <f t="shared" si="0"/>
        <v>42887</v>
      </c>
      <c r="AT8" s="17">
        <f t="shared" si="0"/>
        <v>42917</v>
      </c>
      <c r="AU8" s="17">
        <f t="shared" si="0"/>
        <v>42948</v>
      </c>
      <c r="AV8" s="17">
        <f t="shared" si="0"/>
        <v>42979</v>
      </c>
      <c r="AW8" s="17">
        <f t="shared" si="0"/>
        <v>43009</v>
      </c>
      <c r="AX8" s="17">
        <f t="shared" si="0"/>
        <v>43040</v>
      </c>
      <c r="AY8" s="17">
        <f t="shared" si="0"/>
        <v>43070</v>
      </c>
      <c r="AZ8" s="17">
        <f t="shared" si="0"/>
        <v>43101</v>
      </c>
      <c r="BA8" s="17">
        <f t="shared" si="0"/>
        <v>43132</v>
      </c>
      <c r="BB8" s="17">
        <f t="shared" si="0"/>
        <v>43160</v>
      </c>
      <c r="BC8" s="17">
        <f t="shared" si="0"/>
        <v>43191</v>
      </c>
      <c r="BD8" s="17">
        <f t="shared" si="0"/>
        <v>43221</v>
      </c>
      <c r="BE8" s="17">
        <f t="shared" si="0"/>
        <v>43252</v>
      </c>
      <c r="BF8" s="17">
        <f t="shared" si="0"/>
        <v>43282</v>
      </c>
      <c r="BG8" s="17">
        <f t="shared" si="0"/>
        <v>43313</v>
      </c>
      <c r="BH8" s="17">
        <f t="shared" si="0"/>
        <v>43344</v>
      </c>
      <c r="BI8" s="17">
        <f t="shared" si="0"/>
        <v>43374</v>
      </c>
      <c r="BJ8" s="17">
        <f t="shared" si="0"/>
        <v>43405</v>
      </c>
      <c r="BK8" s="17">
        <f t="shared" si="0"/>
        <v>43435</v>
      </c>
      <c r="BL8" s="93"/>
    </row>
    <row r="9" spans="2:64">
      <c r="B9" s="87"/>
      <c r="C9" s="215" t="str">
        <f>CONFIG!$C$14</f>
        <v>Activité de revenu 1</v>
      </c>
      <c r="D9" s="226">
        <f>((CONFIG!$G14*Commandes!D9)+IF(ROUND((D$8-CONFIG!$D$7)/31,0)&gt;=(CONFIG!$E14+CONFIG!$F14),INDEX(Commandes!$D9:$BK9,,COLUMN(D$8)-COLUMN($D$8)+1-(CONFIG!$E14+CONFIG!$F14)),0)*CONFIG!$H14)*CONFIG!$D14</f>
        <v>0</v>
      </c>
      <c r="E9" s="226">
        <f>((CONFIG!$G14*Commandes!E9)+IF(ROUND((E$8-CONFIG!$D$7)/31,0)&gt;=(CONFIG!$E14+CONFIG!$F14),INDEX(Commandes!$D9:$BK9,,COLUMN(E$8)-COLUMN($D$8)+1-(CONFIG!$E14+CONFIG!$F14)),0)*CONFIG!$H14)*CONFIG!$D14</f>
        <v>0</v>
      </c>
      <c r="F9" s="226">
        <f>((CONFIG!$G14*Commandes!F9)+IF(ROUND((F$8-CONFIG!$D$7)/31,0)&gt;=(CONFIG!$E14+CONFIG!$F14),INDEX(Commandes!$D9:$BK9,,COLUMN(F$8)-COLUMN($D$8)+1-(CONFIG!$E14+CONFIG!$F14)),0)*CONFIG!$H14)*CONFIG!$D14</f>
        <v>0</v>
      </c>
      <c r="G9" s="226">
        <f>((CONFIG!$G14*Commandes!G9)+IF(ROUND((G$8-CONFIG!$D$7)/31,0)&gt;=(CONFIG!$E14+CONFIG!$F14),INDEX(Commandes!$D9:$BK9,,COLUMN(G$8)-COLUMN($D$8)+1-(CONFIG!$E14+CONFIG!$F14)),0)*CONFIG!$H14)*CONFIG!$D14</f>
        <v>0</v>
      </c>
      <c r="H9" s="226">
        <f>((CONFIG!$G14*Commandes!H9)+IF(ROUND((H$8-CONFIG!$D$7)/31,0)&gt;=(CONFIG!$E14+CONFIG!$F14),INDEX(Commandes!$D9:$BK9,,COLUMN(H$8)-COLUMN($D$8)+1-(CONFIG!$E14+CONFIG!$F14)),0)*CONFIG!$H14)*CONFIG!$D14</f>
        <v>0</v>
      </c>
      <c r="I9" s="226">
        <f>((CONFIG!$G14*Commandes!I9)+IF(ROUND((I$8-CONFIG!$D$7)/31,0)&gt;=(CONFIG!$E14+CONFIG!$F14),INDEX(Commandes!$D9:$BK9,,COLUMN(I$8)-COLUMN($D$8)+1-(CONFIG!$E14+CONFIG!$F14)),0)*CONFIG!$H14)*CONFIG!$D14</f>
        <v>0</v>
      </c>
      <c r="J9" s="226">
        <f>((CONFIG!$G14*Commandes!J9)+IF(ROUND((J$8-CONFIG!$D$7)/31,0)&gt;=(CONFIG!$E14+CONFIG!$F14),INDEX(Commandes!$D9:$BK9,,COLUMN(J$8)-COLUMN($D$8)+1-(CONFIG!$E14+CONFIG!$F14)),0)*CONFIG!$H14)*CONFIG!$D14</f>
        <v>0</v>
      </c>
      <c r="K9" s="226">
        <f>((CONFIG!$G14*Commandes!K9)+IF(ROUND((K$8-CONFIG!$D$7)/31,0)&gt;=(CONFIG!$E14+CONFIG!$F14),INDEX(Commandes!$D9:$BK9,,COLUMN(K$8)-COLUMN($D$8)+1-(CONFIG!$E14+CONFIG!$F14)),0)*CONFIG!$H14)*CONFIG!$D14</f>
        <v>0</v>
      </c>
      <c r="L9" s="226">
        <f>((CONFIG!$G14*Commandes!L9)+IF(ROUND((L$8-CONFIG!$D$7)/31,0)&gt;=(CONFIG!$E14+CONFIG!$F14),INDEX(Commandes!$D9:$BK9,,COLUMN(L$8)-COLUMN($D$8)+1-(CONFIG!$E14+CONFIG!$F14)),0)*CONFIG!$H14)*CONFIG!$D14</f>
        <v>0</v>
      </c>
      <c r="M9" s="226">
        <f>((CONFIG!$G14*Commandes!M9)+IF(ROUND((M$8-CONFIG!$D$7)/31,0)&gt;=(CONFIG!$E14+CONFIG!$F14),INDEX(Commandes!$D9:$BK9,,COLUMN(M$8)-COLUMN($D$8)+1-(CONFIG!$E14+CONFIG!$F14)),0)*CONFIG!$H14)*CONFIG!$D14</f>
        <v>0</v>
      </c>
      <c r="N9" s="226">
        <f>((CONFIG!$G14*Commandes!N9)+IF(ROUND((N$8-CONFIG!$D$7)/31,0)&gt;=(CONFIG!$E14+CONFIG!$F14),INDEX(Commandes!$D9:$BK9,,COLUMN(N$8)-COLUMN($D$8)+1-(CONFIG!$E14+CONFIG!$F14)),0)*CONFIG!$H14)*CONFIG!$D14</f>
        <v>0</v>
      </c>
      <c r="O9" s="226">
        <f>((CONFIG!$G14*Commandes!O9)+IF(ROUND((O$8-CONFIG!$D$7)/31,0)&gt;=(CONFIG!$E14+CONFIG!$F14),INDEX(Commandes!$D9:$BK9,,COLUMN(O$8)-COLUMN($D$8)+1-(CONFIG!$E14+CONFIG!$F14)),0)*CONFIG!$H14)*CONFIG!$D14</f>
        <v>0</v>
      </c>
      <c r="P9" s="226">
        <f>((CONFIG!$G14*Commandes!P9)+IF(ROUND((P$8-CONFIG!$D$7)/31,0)&gt;=(CONFIG!$E14+CONFIG!$F14),INDEX(Commandes!$D9:$BK9,,COLUMN(P$8)-COLUMN($D$8)+1-(CONFIG!$E14+CONFIG!$F14)),0)*CONFIG!$H14)*CONFIG!$D14</f>
        <v>0</v>
      </c>
      <c r="Q9" s="226">
        <f>((CONFIG!$G14*Commandes!Q9)+IF(ROUND((Q$8-CONFIG!$D$7)/31,0)&gt;=(CONFIG!$E14+CONFIG!$F14),INDEX(Commandes!$D9:$BK9,,COLUMN(Q$8)-COLUMN($D$8)+1-(CONFIG!$E14+CONFIG!$F14)),0)*CONFIG!$H14)*CONFIG!$D14</f>
        <v>0</v>
      </c>
      <c r="R9" s="226">
        <f>((CONFIG!$G14*Commandes!R9)+IF(ROUND((R$8-CONFIG!$D$7)/31,0)&gt;=(CONFIG!$E14+CONFIG!$F14),INDEX(Commandes!$D9:$BK9,,COLUMN(R$8)-COLUMN($D$8)+1-(CONFIG!$E14+CONFIG!$F14)),0)*CONFIG!$H14)*CONFIG!$D14</f>
        <v>0</v>
      </c>
      <c r="S9" s="226">
        <f>((CONFIG!$G14*Commandes!S9)+IF(ROUND((S$8-CONFIG!$D$7)/31,0)&gt;=(CONFIG!$E14+CONFIG!$F14),INDEX(Commandes!$D9:$BK9,,COLUMN(S$8)-COLUMN($D$8)+1-(CONFIG!$E14+CONFIG!$F14)),0)*CONFIG!$H14)*CONFIG!$D14</f>
        <v>0</v>
      </c>
      <c r="T9" s="226">
        <f>((CONFIG!$G14*Commandes!T9)+IF(ROUND((T$8-CONFIG!$D$7)/31,0)&gt;=(CONFIG!$E14+CONFIG!$F14),INDEX(Commandes!$D9:$BK9,,COLUMN(T$8)-COLUMN($D$8)+1-(CONFIG!$E14+CONFIG!$F14)),0)*CONFIG!$H14)*CONFIG!$D14</f>
        <v>0</v>
      </c>
      <c r="U9" s="226">
        <f>((CONFIG!$G14*Commandes!U9)+IF(ROUND((U$8-CONFIG!$D$7)/31,0)&gt;=(CONFIG!$E14+CONFIG!$F14),INDEX(Commandes!$D9:$BK9,,COLUMN(U$8)-COLUMN($D$8)+1-(CONFIG!$E14+CONFIG!$F14)),0)*CONFIG!$H14)*CONFIG!$D14</f>
        <v>0</v>
      </c>
      <c r="V9" s="226">
        <f>((CONFIG!$G14*Commandes!V9)+IF(ROUND((V$8-CONFIG!$D$7)/31,0)&gt;=(CONFIG!$E14+CONFIG!$F14),INDEX(Commandes!$D9:$BK9,,COLUMN(V$8)-COLUMN($D$8)+1-(CONFIG!$E14+CONFIG!$F14)),0)*CONFIG!$H14)*CONFIG!$D14</f>
        <v>0</v>
      </c>
      <c r="W9" s="226">
        <f>((CONFIG!$G14*Commandes!W9)+IF(ROUND((W$8-CONFIG!$D$7)/31,0)&gt;=(CONFIG!$E14+CONFIG!$F14),INDEX(Commandes!$D9:$BK9,,COLUMN(W$8)-COLUMN($D$8)+1-(CONFIG!$E14+CONFIG!$F14)),0)*CONFIG!$H14)*CONFIG!$D14</f>
        <v>0</v>
      </c>
      <c r="X9" s="226">
        <f>((CONFIG!$G14*Commandes!X9)+IF(ROUND((X$8-CONFIG!$D$7)/31,0)&gt;=(CONFIG!$E14+CONFIG!$F14),INDEX(Commandes!$D9:$BK9,,COLUMN(X$8)-COLUMN($D$8)+1-(CONFIG!$E14+CONFIG!$F14)),0)*CONFIG!$H14)*CONFIG!$D14</f>
        <v>0</v>
      </c>
      <c r="Y9" s="226">
        <f>((CONFIG!$G14*Commandes!Y9)+IF(ROUND((Y$8-CONFIG!$D$7)/31,0)&gt;=(CONFIG!$E14+CONFIG!$F14),INDEX(Commandes!$D9:$BK9,,COLUMN(Y$8)-COLUMN($D$8)+1-(CONFIG!$E14+CONFIG!$F14)),0)*CONFIG!$H14)*CONFIG!$D14</f>
        <v>0</v>
      </c>
      <c r="Z9" s="226">
        <f>((CONFIG!$G14*Commandes!Z9)+IF(ROUND((Z$8-CONFIG!$D$7)/31,0)&gt;=(CONFIG!$E14+CONFIG!$F14),INDEX(Commandes!$D9:$BK9,,COLUMN(Z$8)-COLUMN($D$8)+1-(CONFIG!$E14+CONFIG!$F14)),0)*CONFIG!$H14)*CONFIG!$D14</f>
        <v>0</v>
      </c>
      <c r="AA9" s="226">
        <f>((CONFIG!$G14*Commandes!AA9)+IF(ROUND((AA$8-CONFIG!$D$7)/31,0)&gt;=(CONFIG!$E14+CONFIG!$F14),INDEX(Commandes!$D9:$BK9,,COLUMN(AA$8)-COLUMN($D$8)+1-(CONFIG!$E14+CONFIG!$F14)),0)*CONFIG!$H14)*CONFIG!$D14</f>
        <v>0</v>
      </c>
      <c r="AB9" s="226">
        <f>((CONFIG!$G14*Commandes!AB9)+IF(ROUND((AB$8-CONFIG!$D$7)/31,0)&gt;=(CONFIG!$E14+CONFIG!$F14),INDEX(Commandes!$D9:$BK9,,COLUMN(AB$8)-COLUMN($D$8)+1-(CONFIG!$E14+CONFIG!$F14)),0)*CONFIG!$H14)*CONFIG!$D14</f>
        <v>0</v>
      </c>
      <c r="AC9" s="226">
        <f>((CONFIG!$G14*Commandes!AC9)+IF(ROUND((AC$8-CONFIG!$D$7)/31,0)&gt;=(CONFIG!$E14+CONFIG!$F14),INDEX(Commandes!$D9:$BK9,,COLUMN(AC$8)-COLUMN($D$8)+1-(CONFIG!$E14+CONFIG!$F14)),0)*CONFIG!$H14)*CONFIG!$D14</f>
        <v>0</v>
      </c>
      <c r="AD9" s="226">
        <f>((CONFIG!$G14*Commandes!AD9)+IF(ROUND((AD$8-CONFIG!$D$7)/31,0)&gt;=(CONFIG!$E14+CONFIG!$F14),INDEX(Commandes!$D9:$BK9,,COLUMN(AD$8)-COLUMN($D$8)+1-(CONFIG!$E14+CONFIG!$F14)),0)*CONFIG!$H14)*CONFIG!$D14</f>
        <v>0</v>
      </c>
      <c r="AE9" s="226">
        <f>((CONFIG!$G14*Commandes!AE9)+IF(ROUND((AE$8-CONFIG!$D$7)/31,0)&gt;=(CONFIG!$E14+CONFIG!$F14),INDEX(Commandes!$D9:$BK9,,COLUMN(AE$8)-COLUMN($D$8)+1-(CONFIG!$E14+CONFIG!$F14)),0)*CONFIG!$H14)*CONFIG!$D14</f>
        <v>0</v>
      </c>
      <c r="AF9" s="226">
        <f>((CONFIG!$G14*Commandes!AF9)+IF(ROUND((AF$8-CONFIG!$D$7)/31,0)&gt;=(CONFIG!$E14+CONFIG!$F14),INDEX(Commandes!$D9:$BK9,,COLUMN(AF$8)-COLUMN($D$8)+1-(CONFIG!$E14+CONFIG!$F14)),0)*CONFIG!$H14)*CONFIG!$D14</f>
        <v>0</v>
      </c>
      <c r="AG9" s="226">
        <f>((CONFIG!$G14*Commandes!AG9)+IF(ROUND((AG$8-CONFIG!$D$7)/31,0)&gt;=(CONFIG!$E14+CONFIG!$F14),INDEX(Commandes!$D9:$BK9,,COLUMN(AG$8)-COLUMN($D$8)+1-(CONFIG!$E14+CONFIG!$F14)),0)*CONFIG!$H14)*CONFIG!$D14</f>
        <v>0</v>
      </c>
      <c r="AH9" s="226">
        <f>((CONFIG!$G14*Commandes!AH9)+IF(ROUND((AH$8-CONFIG!$D$7)/31,0)&gt;=(CONFIG!$E14+CONFIG!$F14),INDEX(Commandes!$D9:$BK9,,COLUMN(AH$8)-COLUMN($D$8)+1-(CONFIG!$E14+CONFIG!$F14)),0)*CONFIG!$H14)*CONFIG!$D14</f>
        <v>0</v>
      </c>
      <c r="AI9" s="226">
        <f>((CONFIG!$G14*Commandes!AI9)+IF(ROUND((AI$8-CONFIG!$D$7)/31,0)&gt;=(CONFIG!$E14+CONFIG!$F14),INDEX(Commandes!$D9:$BK9,,COLUMN(AI$8)-COLUMN($D$8)+1-(CONFIG!$E14+CONFIG!$F14)),0)*CONFIG!$H14)*CONFIG!$D14</f>
        <v>0</v>
      </c>
      <c r="AJ9" s="226">
        <f>((CONFIG!$G14*Commandes!AJ9)+IF(ROUND((AJ$8-CONFIG!$D$7)/31,0)&gt;=(CONFIG!$E14+CONFIG!$F14),INDEX(Commandes!$D9:$BK9,,COLUMN(AJ$8)-COLUMN($D$8)+1-(CONFIG!$E14+CONFIG!$F14)),0)*CONFIG!$H14)*CONFIG!$D14</f>
        <v>0</v>
      </c>
      <c r="AK9" s="226">
        <f>((CONFIG!$G14*Commandes!AK9)+IF(ROUND((AK$8-CONFIG!$D$7)/31,0)&gt;=(CONFIG!$E14+CONFIG!$F14),INDEX(Commandes!$D9:$BK9,,COLUMN(AK$8)-COLUMN($D$8)+1-(CONFIG!$E14+CONFIG!$F14)),0)*CONFIG!$H14)*CONFIG!$D14</f>
        <v>0</v>
      </c>
      <c r="AL9" s="226">
        <f>((CONFIG!$G14*Commandes!AL9)+IF(ROUND((AL$8-CONFIG!$D$7)/31,0)&gt;=(CONFIG!$E14+CONFIG!$F14),INDEX(Commandes!$D9:$BK9,,COLUMN(AL$8)-COLUMN($D$8)+1-(CONFIG!$E14+CONFIG!$F14)),0)*CONFIG!$H14)*CONFIG!$D14</f>
        <v>0</v>
      </c>
      <c r="AM9" s="226">
        <f>((CONFIG!$G14*Commandes!AM9)+IF(ROUND((AM$8-CONFIG!$D$7)/31,0)&gt;=(CONFIG!$E14+CONFIG!$F14),INDEX(Commandes!$D9:$BK9,,COLUMN(AM$8)-COLUMN($D$8)+1-(CONFIG!$E14+CONFIG!$F14)),0)*CONFIG!$H14)*CONFIG!$D14</f>
        <v>0</v>
      </c>
      <c r="AN9" s="226">
        <f>((CONFIG!$G14*Commandes!AN9)+IF(ROUND((AN$8-CONFIG!$D$7)/31,0)&gt;=(CONFIG!$E14+CONFIG!$F14),INDEX(Commandes!$D9:$BK9,,COLUMN(AN$8)-COLUMN($D$8)+1-(CONFIG!$E14+CONFIG!$F14)),0)*CONFIG!$H14)*CONFIG!$D14</f>
        <v>0</v>
      </c>
      <c r="AO9" s="226">
        <f>((CONFIG!$G14*Commandes!AO9)+IF(ROUND((AO$8-CONFIG!$D$7)/31,0)&gt;=(CONFIG!$E14+CONFIG!$F14),INDEX(Commandes!$D9:$BK9,,COLUMN(AO$8)-COLUMN($D$8)+1-(CONFIG!$E14+CONFIG!$F14)),0)*CONFIG!$H14)*CONFIG!$D14</f>
        <v>0</v>
      </c>
      <c r="AP9" s="226">
        <f>((CONFIG!$G14*Commandes!AP9)+IF(ROUND((AP$8-CONFIG!$D$7)/31,0)&gt;=(CONFIG!$E14+CONFIG!$F14),INDEX(Commandes!$D9:$BK9,,COLUMN(AP$8)-COLUMN($D$8)+1-(CONFIG!$E14+CONFIG!$F14)),0)*CONFIG!$H14)*CONFIG!$D14</f>
        <v>0</v>
      </c>
      <c r="AQ9" s="226">
        <f>((CONFIG!$G14*Commandes!AQ9)+IF(ROUND((AQ$8-CONFIG!$D$7)/31,0)&gt;=(CONFIG!$E14+CONFIG!$F14),INDEX(Commandes!$D9:$BK9,,COLUMN(AQ$8)-COLUMN($D$8)+1-(CONFIG!$E14+CONFIG!$F14)),0)*CONFIG!$H14)*CONFIG!$D14</f>
        <v>0</v>
      </c>
      <c r="AR9" s="226">
        <f>((CONFIG!$G14*Commandes!AR9)+IF(ROUND((AR$8-CONFIG!$D$7)/31,0)&gt;=(CONFIG!$E14+CONFIG!$F14),INDEX(Commandes!$D9:$BK9,,COLUMN(AR$8)-COLUMN($D$8)+1-(CONFIG!$E14+CONFIG!$F14)),0)*CONFIG!$H14)*CONFIG!$D14</f>
        <v>0</v>
      </c>
      <c r="AS9" s="226">
        <f>((CONFIG!$G14*Commandes!AS9)+IF(ROUND((AS$8-CONFIG!$D$7)/31,0)&gt;=(CONFIG!$E14+CONFIG!$F14),INDEX(Commandes!$D9:$BK9,,COLUMN(AS$8)-COLUMN($D$8)+1-(CONFIG!$E14+CONFIG!$F14)),0)*CONFIG!$H14)*CONFIG!$D14</f>
        <v>0</v>
      </c>
      <c r="AT9" s="226">
        <f>((CONFIG!$G14*Commandes!AT9)+IF(ROUND((AT$8-CONFIG!$D$7)/31,0)&gt;=(CONFIG!$E14+CONFIG!$F14),INDEX(Commandes!$D9:$BK9,,COLUMN(AT$8)-COLUMN($D$8)+1-(CONFIG!$E14+CONFIG!$F14)),0)*CONFIG!$H14)*CONFIG!$D14</f>
        <v>0</v>
      </c>
      <c r="AU9" s="226">
        <f>((CONFIG!$G14*Commandes!AU9)+IF(ROUND((AU$8-CONFIG!$D$7)/31,0)&gt;=(CONFIG!$E14+CONFIG!$F14),INDEX(Commandes!$D9:$BK9,,COLUMN(AU$8)-COLUMN($D$8)+1-(CONFIG!$E14+CONFIG!$F14)),0)*CONFIG!$H14)*CONFIG!$D14</f>
        <v>0</v>
      </c>
      <c r="AV9" s="226">
        <f>((CONFIG!$G14*Commandes!AV9)+IF(ROUND((AV$8-CONFIG!$D$7)/31,0)&gt;=(CONFIG!$E14+CONFIG!$F14),INDEX(Commandes!$D9:$BK9,,COLUMN(AV$8)-COLUMN($D$8)+1-(CONFIG!$E14+CONFIG!$F14)),0)*CONFIG!$H14)*CONFIG!$D14</f>
        <v>0</v>
      </c>
      <c r="AW9" s="226">
        <f>((CONFIG!$G14*Commandes!AW9)+IF(ROUND((AW$8-CONFIG!$D$7)/31,0)&gt;=(CONFIG!$E14+CONFIG!$F14),INDEX(Commandes!$D9:$BK9,,COLUMN(AW$8)-COLUMN($D$8)+1-(CONFIG!$E14+CONFIG!$F14)),0)*CONFIG!$H14)*CONFIG!$D14</f>
        <v>0</v>
      </c>
      <c r="AX9" s="226">
        <f>((CONFIG!$G14*Commandes!AX9)+IF(ROUND((AX$8-CONFIG!$D$7)/31,0)&gt;=(CONFIG!$E14+CONFIG!$F14),INDEX(Commandes!$D9:$BK9,,COLUMN(AX$8)-COLUMN($D$8)+1-(CONFIG!$E14+CONFIG!$F14)),0)*CONFIG!$H14)*CONFIG!$D14</f>
        <v>0</v>
      </c>
      <c r="AY9" s="226">
        <f>((CONFIG!$G14*Commandes!AY9)+IF(ROUND((AY$8-CONFIG!$D$7)/31,0)&gt;=(CONFIG!$E14+CONFIG!$F14),INDEX(Commandes!$D9:$BK9,,COLUMN(AY$8)-COLUMN($D$8)+1-(CONFIG!$E14+CONFIG!$F14)),0)*CONFIG!$H14)*CONFIG!$D14</f>
        <v>0</v>
      </c>
      <c r="AZ9" s="226">
        <f>((CONFIG!$G14*Commandes!AZ9)+IF(ROUND((AZ$8-CONFIG!$D$7)/31,0)&gt;=(CONFIG!$E14+CONFIG!$F14),INDEX(Commandes!$D9:$BK9,,COLUMN(AZ$8)-COLUMN($D$8)+1-(CONFIG!$E14+CONFIG!$F14)),0)*CONFIG!$H14)*CONFIG!$D14</f>
        <v>0</v>
      </c>
      <c r="BA9" s="226">
        <f>((CONFIG!$G14*Commandes!BA9)+IF(ROUND((BA$8-CONFIG!$D$7)/31,0)&gt;=(CONFIG!$E14+CONFIG!$F14),INDEX(Commandes!$D9:$BK9,,COLUMN(BA$8)-COLUMN($D$8)+1-(CONFIG!$E14+CONFIG!$F14)),0)*CONFIG!$H14)*CONFIG!$D14</f>
        <v>0</v>
      </c>
      <c r="BB9" s="226">
        <f>((CONFIG!$G14*Commandes!BB9)+IF(ROUND((BB$8-CONFIG!$D$7)/31,0)&gt;=(CONFIG!$E14+CONFIG!$F14),INDEX(Commandes!$D9:$BK9,,COLUMN(BB$8)-COLUMN($D$8)+1-(CONFIG!$E14+CONFIG!$F14)),0)*CONFIG!$H14)*CONFIG!$D14</f>
        <v>0</v>
      </c>
      <c r="BC9" s="226">
        <f>((CONFIG!$G14*Commandes!BC9)+IF(ROUND((BC$8-CONFIG!$D$7)/31,0)&gt;=(CONFIG!$E14+CONFIG!$F14),INDEX(Commandes!$D9:$BK9,,COLUMN(BC$8)-COLUMN($D$8)+1-(CONFIG!$E14+CONFIG!$F14)),0)*CONFIG!$H14)*CONFIG!$D14</f>
        <v>0</v>
      </c>
      <c r="BD9" s="226">
        <f>((CONFIG!$G14*Commandes!BD9)+IF(ROUND((BD$8-CONFIG!$D$7)/31,0)&gt;=(CONFIG!$E14+CONFIG!$F14),INDEX(Commandes!$D9:$BK9,,COLUMN(BD$8)-COLUMN($D$8)+1-(CONFIG!$E14+CONFIG!$F14)),0)*CONFIG!$H14)*CONFIG!$D14</f>
        <v>0</v>
      </c>
      <c r="BE9" s="226">
        <f>((CONFIG!$G14*Commandes!BE9)+IF(ROUND((BE$8-CONFIG!$D$7)/31,0)&gt;=(CONFIG!$E14+CONFIG!$F14),INDEX(Commandes!$D9:$BK9,,COLUMN(BE$8)-COLUMN($D$8)+1-(CONFIG!$E14+CONFIG!$F14)),0)*CONFIG!$H14)*CONFIG!$D14</f>
        <v>0</v>
      </c>
      <c r="BF9" s="226">
        <f>((CONFIG!$G14*Commandes!BF9)+IF(ROUND((BF$8-CONFIG!$D$7)/31,0)&gt;=(CONFIG!$E14+CONFIG!$F14),INDEX(Commandes!$D9:$BK9,,COLUMN(BF$8)-COLUMN($D$8)+1-(CONFIG!$E14+CONFIG!$F14)),0)*CONFIG!$H14)*CONFIG!$D14</f>
        <v>0</v>
      </c>
      <c r="BG9" s="226">
        <f>((CONFIG!$G14*Commandes!BG9)+IF(ROUND((BG$8-CONFIG!$D$7)/31,0)&gt;=(CONFIG!$E14+CONFIG!$F14),INDEX(Commandes!$D9:$BK9,,COLUMN(BG$8)-COLUMN($D$8)+1-(CONFIG!$E14+CONFIG!$F14)),0)*CONFIG!$H14)*CONFIG!$D14</f>
        <v>0</v>
      </c>
      <c r="BH9" s="226">
        <f>((CONFIG!$G14*Commandes!BH9)+IF(ROUND((BH$8-CONFIG!$D$7)/31,0)&gt;=(CONFIG!$E14+CONFIG!$F14),INDEX(Commandes!$D9:$BK9,,COLUMN(BH$8)-COLUMN($D$8)+1-(CONFIG!$E14+CONFIG!$F14)),0)*CONFIG!$H14)*CONFIG!$D14</f>
        <v>0</v>
      </c>
      <c r="BI9" s="226">
        <f>((CONFIG!$G14*Commandes!BI9)+IF(ROUND((BI$8-CONFIG!$D$7)/31,0)&gt;=(CONFIG!$E14+CONFIG!$F14),INDEX(Commandes!$D9:$BK9,,COLUMN(BI$8)-COLUMN($D$8)+1-(CONFIG!$E14+CONFIG!$F14)),0)*CONFIG!$H14)*CONFIG!$D14</f>
        <v>0</v>
      </c>
      <c r="BJ9" s="226">
        <f>((CONFIG!$G14*Commandes!BJ9)+IF(ROUND((BJ$8-CONFIG!$D$7)/31,0)&gt;=(CONFIG!$E14+CONFIG!$F14),INDEX(Commandes!$D9:$BK9,,COLUMN(BJ$8)-COLUMN($D$8)+1-(CONFIG!$E14+CONFIG!$F14)),0)*CONFIG!$H14)*CONFIG!$D14</f>
        <v>0</v>
      </c>
      <c r="BK9" s="226">
        <f>((CONFIG!$G14*Commandes!BK9)+IF(ROUND((BK$8-CONFIG!$D$7)/31,0)&gt;=(CONFIG!$E14+CONFIG!$F14),INDEX(Commandes!$D9:$BK9,,COLUMN(BK$8)-COLUMN($D$8)+1-(CONFIG!$E14+CONFIG!$F14)),0)*CONFIG!$H14)*CONFIG!$D14</f>
        <v>0</v>
      </c>
      <c r="BL9" s="93"/>
    </row>
    <row r="10" spans="2:64">
      <c r="B10" s="87"/>
      <c r="C10" s="215" t="str">
        <f>CONFIG!$C$15</f>
        <v>Activité de revenu 2</v>
      </c>
      <c r="D10" s="226">
        <f>((CONFIG!$G15*Commandes!D10)+IF(ROUND((D$8-CONFIG!$D$7)/31,0)&gt;=(CONFIG!$E15+CONFIG!$F15),INDEX(Commandes!$D10:$BK10,,COLUMN(D$8)-COLUMN($D$8)+1-(CONFIG!$E15+CONFIG!$F15)),0)*CONFIG!$H15)*CONFIG!$D15</f>
        <v>0</v>
      </c>
      <c r="E10" s="226">
        <f>((CONFIG!$G15*Commandes!E10)+IF(ROUND((E$8-CONFIG!$D$7)/31,0)&gt;=(CONFIG!$E15+CONFIG!$F15),INDEX(Commandes!$D10:$BK10,,COLUMN(E$8)-COLUMN($D$8)+1-(CONFIG!$E15+CONFIG!$F15)),0)*CONFIG!$H15)*CONFIG!$D15</f>
        <v>0</v>
      </c>
      <c r="F10" s="226">
        <f>((CONFIG!$G15*Commandes!F10)+IF(ROUND((F$8-CONFIG!$D$7)/31,0)&gt;=(CONFIG!$E15+CONFIG!$F15),INDEX(Commandes!$D10:$BK10,,COLUMN(F$8)-COLUMN($D$8)+1-(CONFIG!$E15+CONFIG!$F15)),0)*CONFIG!$H15)*CONFIG!$D15</f>
        <v>0</v>
      </c>
      <c r="G10" s="226">
        <f>((CONFIG!$G15*Commandes!G10)+IF(ROUND((G$8-CONFIG!$D$7)/31,0)&gt;=(CONFIG!$E15+CONFIG!$F15),INDEX(Commandes!$D10:$BK10,,COLUMN(G$8)-COLUMN($D$8)+1-(CONFIG!$E15+CONFIG!$F15)),0)*CONFIG!$H15)*CONFIG!$D15</f>
        <v>0</v>
      </c>
      <c r="H10" s="226">
        <f>((CONFIG!$G15*Commandes!H10)+IF(ROUND((H$8-CONFIG!$D$7)/31,0)&gt;=(CONFIG!$E15+CONFIG!$F15),INDEX(Commandes!$D10:$BK10,,COLUMN(H$8)-COLUMN($D$8)+1-(CONFIG!$E15+CONFIG!$F15)),0)*CONFIG!$H15)*CONFIG!$D15</f>
        <v>0</v>
      </c>
      <c r="I10" s="226">
        <f>((CONFIG!$G15*Commandes!I10)+IF(ROUND((I$8-CONFIG!$D$7)/31,0)&gt;=(CONFIG!$E15+CONFIG!$F15),INDEX(Commandes!$D10:$BK10,,COLUMN(I$8)-COLUMN($D$8)+1-(CONFIG!$E15+CONFIG!$F15)),0)*CONFIG!$H15)*CONFIG!$D15</f>
        <v>0</v>
      </c>
      <c r="J10" s="226">
        <f>((CONFIG!$G15*Commandes!J10)+IF(ROUND((J$8-CONFIG!$D$7)/31,0)&gt;=(CONFIG!$E15+CONFIG!$F15),INDEX(Commandes!$D10:$BK10,,COLUMN(J$8)-COLUMN($D$8)+1-(CONFIG!$E15+CONFIG!$F15)),0)*CONFIG!$H15)*CONFIG!$D15</f>
        <v>0</v>
      </c>
      <c r="K10" s="226">
        <f>((CONFIG!$G15*Commandes!K10)+IF(ROUND((K$8-CONFIG!$D$7)/31,0)&gt;=(CONFIG!$E15+CONFIG!$F15),INDEX(Commandes!$D10:$BK10,,COLUMN(K$8)-COLUMN($D$8)+1-(CONFIG!$E15+CONFIG!$F15)),0)*CONFIG!$H15)*CONFIG!$D15</f>
        <v>0</v>
      </c>
      <c r="L10" s="226">
        <f>((CONFIG!$G15*Commandes!L10)+IF(ROUND((L$8-CONFIG!$D$7)/31,0)&gt;=(CONFIG!$E15+CONFIG!$F15),INDEX(Commandes!$D10:$BK10,,COLUMN(L$8)-COLUMN($D$8)+1-(CONFIG!$E15+CONFIG!$F15)),0)*CONFIG!$H15)*CONFIG!$D15</f>
        <v>0</v>
      </c>
      <c r="M10" s="226">
        <f>((CONFIG!$G15*Commandes!M10)+IF(ROUND((M$8-CONFIG!$D$7)/31,0)&gt;=(CONFIG!$E15+CONFIG!$F15),INDEX(Commandes!$D10:$BK10,,COLUMN(M$8)-COLUMN($D$8)+1-(CONFIG!$E15+CONFIG!$F15)),0)*CONFIG!$H15)*CONFIG!$D15</f>
        <v>0</v>
      </c>
      <c r="N10" s="226">
        <f>((CONFIG!$G15*Commandes!N10)+IF(ROUND((N$8-CONFIG!$D$7)/31,0)&gt;=(CONFIG!$E15+CONFIG!$F15),INDEX(Commandes!$D10:$BK10,,COLUMN(N$8)-COLUMN($D$8)+1-(CONFIG!$E15+CONFIG!$F15)),0)*CONFIG!$H15)*CONFIG!$D15</f>
        <v>0</v>
      </c>
      <c r="O10" s="226">
        <f>((CONFIG!$G15*Commandes!O10)+IF(ROUND((O$8-CONFIG!$D$7)/31,0)&gt;=(CONFIG!$E15+CONFIG!$F15),INDEX(Commandes!$D10:$BK10,,COLUMN(O$8)-COLUMN($D$8)+1-(CONFIG!$E15+CONFIG!$F15)),0)*CONFIG!$H15)*CONFIG!$D15</f>
        <v>0</v>
      </c>
      <c r="P10" s="226">
        <f>((CONFIG!$G15*Commandes!P10)+IF(ROUND((P$8-CONFIG!$D$7)/31,0)&gt;=(CONFIG!$E15+CONFIG!$F15),INDEX(Commandes!$D10:$BK10,,COLUMN(P$8)-COLUMN($D$8)+1-(CONFIG!$E15+CONFIG!$F15)),0)*CONFIG!$H15)*CONFIG!$D15</f>
        <v>0</v>
      </c>
      <c r="Q10" s="226">
        <f>((CONFIG!$G15*Commandes!Q10)+IF(ROUND((Q$8-CONFIG!$D$7)/31,0)&gt;=(CONFIG!$E15+CONFIG!$F15),INDEX(Commandes!$D10:$BK10,,COLUMN(Q$8)-COLUMN($D$8)+1-(CONFIG!$E15+CONFIG!$F15)),0)*CONFIG!$H15)*CONFIG!$D15</f>
        <v>0</v>
      </c>
      <c r="R10" s="226">
        <f>((CONFIG!$G15*Commandes!R10)+IF(ROUND((R$8-CONFIG!$D$7)/31,0)&gt;=(CONFIG!$E15+CONFIG!$F15),INDEX(Commandes!$D10:$BK10,,COLUMN(R$8)-COLUMN($D$8)+1-(CONFIG!$E15+CONFIG!$F15)),0)*CONFIG!$H15)*CONFIG!$D15</f>
        <v>0</v>
      </c>
      <c r="S10" s="226">
        <f>((CONFIG!$G15*Commandes!S10)+IF(ROUND((S$8-CONFIG!$D$7)/31,0)&gt;=(CONFIG!$E15+CONFIG!$F15),INDEX(Commandes!$D10:$BK10,,COLUMN(S$8)-COLUMN($D$8)+1-(CONFIG!$E15+CONFIG!$F15)),0)*CONFIG!$H15)*CONFIG!$D15</f>
        <v>0</v>
      </c>
      <c r="T10" s="226">
        <f>((CONFIG!$G15*Commandes!T10)+IF(ROUND((T$8-CONFIG!$D$7)/31,0)&gt;=(CONFIG!$E15+CONFIG!$F15),INDEX(Commandes!$D10:$BK10,,COLUMN(T$8)-COLUMN($D$8)+1-(CONFIG!$E15+CONFIG!$F15)),0)*CONFIG!$H15)*CONFIG!$D15</f>
        <v>0</v>
      </c>
      <c r="U10" s="226">
        <f>((CONFIG!$G15*Commandes!U10)+IF(ROUND((U$8-CONFIG!$D$7)/31,0)&gt;=(CONFIG!$E15+CONFIG!$F15),INDEX(Commandes!$D10:$BK10,,COLUMN(U$8)-COLUMN($D$8)+1-(CONFIG!$E15+CONFIG!$F15)),0)*CONFIG!$H15)*CONFIG!$D15</f>
        <v>0</v>
      </c>
      <c r="V10" s="226">
        <f>((CONFIG!$G15*Commandes!V10)+IF(ROUND((V$8-CONFIG!$D$7)/31,0)&gt;=(CONFIG!$E15+CONFIG!$F15),INDEX(Commandes!$D10:$BK10,,COLUMN(V$8)-COLUMN($D$8)+1-(CONFIG!$E15+CONFIG!$F15)),0)*CONFIG!$H15)*CONFIG!$D15</f>
        <v>0</v>
      </c>
      <c r="W10" s="226">
        <f>((CONFIG!$G15*Commandes!W10)+IF(ROUND((W$8-CONFIG!$D$7)/31,0)&gt;=(CONFIG!$E15+CONFIG!$F15),INDEX(Commandes!$D10:$BK10,,COLUMN(W$8)-COLUMN($D$8)+1-(CONFIG!$E15+CONFIG!$F15)),0)*CONFIG!$H15)*CONFIG!$D15</f>
        <v>0</v>
      </c>
      <c r="X10" s="226">
        <f>((CONFIG!$G15*Commandes!X10)+IF(ROUND((X$8-CONFIG!$D$7)/31,0)&gt;=(CONFIG!$E15+CONFIG!$F15),INDEX(Commandes!$D10:$BK10,,COLUMN(X$8)-COLUMN($D$8)+1-(CONFIG!$E15+CONFIG!$F15)),0)*CONFIG!$H15)*CONFIG!$D15</f>
        <v>0</v>
      </c>
      <c r="Y10" s="226">
        <f>((CONFIG!$G15*Commandes!Y10)+IF(ROUND((Y$8-CONFIG!$D$7)/31,0)&gt;=(CONFIG!$E15+CONFIG!$F15),INDEX(Commandes!$D10:$BK10,,COLUMN(Y$8)-COLUMN($D$8)+1-(CONFIG!$E15+CONFIG!$F15)),0)*CONFIG!$H15)*CONFIG!$D15</f>
        <v>0</v>
      </c>
      <c r="Z10" s="226">
        <f>((CONFIG!$G15*Commandes!Z10)+IF(ROUND((Z$8-CONFIG!$D$7)/31,0)&gt;=(CONFIG!$E15+CONFIG!$F15),INDEX(Commandes!$D10:$BK10,,COLUMN(Z$8)-COLUMN($D$8)+1-(CONFIG!$E15+CONFIG!$F15)),0)*CONFIG!$H15)*CONFIG!$D15</f>
        <v>0</v>
      </c>
      <c r="AA10" s="226">
        <f>((CONFIG!$G15*Commandes!AA10)+IF(ROUND((AA$8-CONFIG!$D$7)/31,0)&gt;=(CONFIG!$E15+CONFIG!$F15),INDEX(Commandes!$D10:$BK10,,COLUMN(AA$8)-COLUMN($D$8)+1-(CONFIG!$E15+CONFIG!$F15)),0)*CONFIG!$H15)*CONFIG!$D15</f>
        <v>0</v>
      </c>
      <c r="AB10" s="226">
        <f>((CONFIG!$G15*Commandes!AB10)+IF(ROUND((AB$8-CONFIG!$D$7)/31,0)&gt;=(CONFIG!$E15+CONFIG!$F15),INDEX(Commandes!$D10:$BK10,,COLUMN(AB$8)-COLUMN($D$8)+1-(CONFIG!$E15+CONFIG!$F15)),0)*CONFIG!$H15)*CONFIG!$D15</f>
        <v>0</v>
      </c>
      <c r="AC10" s="226">
        <f>((CONFIG!$G15*Commandes!AC10)+IF(ROUND((AC$8-CONFIG!$D$7)/31,0)&gt;=(CONFIG!$E15+CONFIG!$F15),INDEX(Commandes!$D10:$BK10,,COLUMN(AC$8)-COLUMN($D$8)+1-(CONFIG!$E15+CONFIG!$F15)),0)*CONFIG!$H15)*CONFIG!$D15</f>
        <v>0</v>
      </c>
      <c r="AD10" s="226">
        <f>((CONFIG!$G15*Commandes!AD10)+IF(ROUND((AD$8-CONFIG!$D$7)/31,0)&gt;=(CONFIG!$E15+CONFIG!$F15),INDEX(Commandes!$D10:$BK10,,COLUMN(AD$8)-COLUMN($D$8)+1-(CONFIG!$E15+CONFIG!$F15)),0)*CONFIG!$H15)*CONFIG!$D15</f>
        <v>0</v>
      </c>
      <c r="AE10" s="226">
        <f>((CONFIG!$G15*Commandes!AE10)+IF(ROUND((AE$8-CONFIG!$D$7)/31,0)&gt;=(CONFIG!$E15+CONFIG!$F15),INDEX(Commandes!$D10:$BK10,,COLUMN(AE$8)-COLUMN($D$8)+1-(CONFIG!$E15+CONFIG!$F15)),0)*CONFIG!$H15)*CONFIG!$D15</f>
        <v>0</v>
      </c>
      <c r="AF10" s="226">
        <f>((CONFIG!$G15*Commandes!AF10)+IF(ROUND((AF$8-CONFIG!$D$7)/31,0)&gt;=(CONFIG!$E15+CONFIG!$F15),INDEX(Commandes!$D10:$BK10,,COLUMN(AF$8)-COLUMN($D$8)+1-(CONFIG!$E15+CONFIG!$F15)),0)*CONFIG!$H15)*CONFIG!$D15</f>
        <v>0</v>
      </c>
      <c r="AG10" s="226">
        <f>((CONFIG!$G15*Commandes!AG10)+IF(ROUND((AG$8-CONFIG!$D$7)/31,0)&gt;=(CONFIG!$E15+CONFIG!$F15),INDEX(Commandes!$D10:$BK10,,COLUMN(AG$8)-COLUMN($D$8)+1-(CONFIG!$E15+CONFIG!$F15)),0)*CONFIG!$H15)*CONFIG!$D15</f>
        <v>0</v>
      </c>
      <c r="AH10" s="226">
        <f>((CONFIG!$G15*Commandes!AH10)+IF(ROUND((AH$8-CONFIG!$D$7)/31,0)&gt;=(CONFIG!$E15+CONFIG!$F15),INDEX(Commandes!$D10:$BK10,,COLUMN(AH$8)-COLUMN($D$8)+1-(CONFIG!$E15+CONFIG!$F15)),0)*CONFIG!$H15)*CONFIG!$D15</f>
        <v>0</v>
      </c>
      <c r="AI10" s="226">
        <f>((CONFIG!$G15*Commandes!AI10)+IF(ROUND((AI$8-CONFIG!$D$7)/31,0)&gt;=(CONFIG!$E15+CONFIG!$F15),INDEX(Commandes!$D10:$BK10,,COLUMN(AI$8)-COLUMN($D$8)+1-(CONFIG!$E15+CONFIG!$F15)),0)*CONFIG!$H15)*CONFIG!$D15</f>
        <v>0</v>
      </c>
      <c r="AJ10" s="226">
        <f>((CONFIG!$G15*Commandes!AJ10)+IF(ROUND((AJ$8-CONFIG!$D$7)/31,0)&gt;=(CONFIG!$E15+CONFIG!$F15),INDEX(Commandes!$D10:$BK10,,COLUMN(AJ$8)-COLUMN($D$8)+1-(CONFIG!$E15+CONFIG!$F15)),0)*CONFIG!$H15)*CONFIG!$D15</f>
        <v>0</v>
      </c>
      <c r="AK10" s="226">
        <f>((CONFIG!$G15*Commandes!AK10)+IF(ROUND((AK$8-CONFIG!$D$7)/31,0)&gt;=(CONFIG!$E15+CONFIG!$F15),INDEX(Commandes!$D10:$BK10,,COLUMN(AK$8)-COLUMN($D$8)+1-(CONFIG!$E15+CONFIG!$F15)),0)*CONFIG!$H15)*CONFIG!$D15</f>
        <v>0</v>
      </c>
      <c r="AL10" s="226">
        <f>((CONFIG!$G15*Commandes!AL10)+IF(ROUND((AL$8-CONFIG!$D$7)/31,0)&gt;=(CONFIG!$E15+CONFIG!$F15),INDEX(Commandes!$D10:$BK10,,COLUMN(AL$8)-COLUMN($D$8)+1-(CONFIG!$E15+CONFIG!$F15)),0)*CONFIG!$H15)*CONFIG!$D15</f>
        <v>0</v>
      </c>
      <c r="AM10" s="226">
        <f>((CONFIG!$G15*Commandes!AM10)+IF(ROUND((AM$8-CONFIG!$D$7)/31,0)&gt;=(CONFIG!$E15+CONFIG!$F15),INDEX(Commandes!$D10:$BK10,,COLUMN(AM$8)-COLUMN($D$8)+1-(CONFIG!$E15+CONFIG!$F15)),0)*CONFIG!$H15)*CONFIG!$D15</f>
        <v>0</v>
      </c>
      <c r="AN10" s="226">
        <f>((CONFIG!$G15*Commandes!AN10)+IF(ROUND((AN$8-CONFIG!$D$7)/31,0)&gt;=(CONFIG!$E15+CONFIG!$F15),INDEX(Commandes!$D10:$BK10,,COLUMN(AN$8)-COLUMN($D$8)+1-(CONFIG!$E15+CONFIG!$F15)),0)*CONFIG!$H15)*CONFIG!$D15</f>
        <v>0</v>
      </c>
      <c r="AO10" s="226">
        <f>((CONFIG!$G15*Commandes!AO10)+IF(ROUND((AO$8-CONFIG!$D$7)/31,0)&gt;=(CONFIG!$E15+CONFIG!$F15),INDEX(Commandes!$D10:$BK10,,COLUMN(AO$8)-COLUMN($D$8)+1-(CONFIG!$E15+CONFIG!$F15)),0)*CONFIG!$H15)*CONFIG!$D15</f>
        <v>0</v>
      </c>
      <c r="AP10" s="226">
        <f>((CONFIG!$G15*Commandes!AP10)+IF(ROUND((AP$8-CONFIG!$D$7)/31,0)&gt;=(CONFIG!$E15+CONFIG!$F15),INDEX(Commandes!$D10:$BK10,,COLUMN(AP$8)-COLUMN($D$8)+1-(CONFIG!$E15+CONFIG!$F15)),0)*CONFIG!$H15)*CONFIG!$D15</f>
        <v>0</v>
      </c>
      <c r="AQ10" s="226">
        <f>((CONFIG!$G15*Commandes!AQ10)+IF(ROUND((AQ$8-CONFIG!$D$7)/31,0)&gt;=(CONFIG!$E15+CONFIG!$F15),INDEX(Commandes!$D10:$BK10,,COLUMN(AQ$8)-COLUMN($D$8)+1-(CONFIG!$E15+CONFIG!$F15)),0)*CONFIG!$H15)*CONFIG!$D15</f>
        <v>0</v>
      </c>
      <c r="AR10" s="226">
        <f>((CONFIG!$G15*Commandes!AR10)+IF(ROUND((AR$8-CONFIG!$D$7)/31,0)&gt;=(CONFIG!$E15+CONFIG!$F15),INDEX(Commandes!$D10:$BK10,,COLUMN(AR$8)-COLUMN($D$8)+1-(CONFIG!$E15+CONFIG!$F15)),0)*CONFIG!$H15)*CONFIG!$D15</f>
        <v>0</v>
      </c>
      <c r="AS10" s="226">
        <f>((CONFIG!$G15*Commandes!AS10)+IF(ROUND((AS$8-CONFIG!$D$7)/31,0)&gt;=(CONFIG!$E15+CONFIG!$F15),INDEX(Commandes!$D10:$BK10,,COLUMN(AS$8)-COLUMN($D$8)+1-(CONFIG!$E15+CONFIG!$F15)),0)*CONFIG!$H15)*CONFIG!$D15</f>
        <v>0</v>
      </c>
      <c r="AT10" s="226">
        <f>((CONFIG!$G15*Commandes!AT10)+IF(ROUND((AT$8-CONFIG!$D$7)/31,0)&gt;=(CONFIG!$E15+CONFIG!$F15),INDEX(Commandes!$D10:$BK10,,COLUMN(AT$8)-COLUMN($D$8)+1-(CONFIG!$E15+CONFIG!$F15)),0)*CONFIG!$H15)*CONFIG!$D15</f>
        <v>0</v>
      </c>
      <c r="AU10" s="226">
        <f>((CONFIG!$G15*Commandes!AU10)+IF(ROUND((AU$8-CONFIG!$D$7)/31,0)&gt;=(CONFIG!$E15+CONFIG!$F15),INDEX(Commandes!$D10:$BK10,,COLUMN(AU$8)-COLUMN($D$8)+1-(CONFIG!$E15+CONFIG!$F15)),0)*CONFIG!$H15)*CONFIG!$D15</f>
        <v>0</v>
      </c>
      <c r="AV10" s="226">
        <f>((CONFIG!$G15*Commandes!AV10)+IF(ROUND((AV$8-CONFIG!$D$7)/31,0)&gt;=(CONFIG!$E15+CONFIG!$F15),INDEX(Commandes!$D10:$BK10,,COLUMN(AV$8)-COLUMN($D$8)+1-(CONFIG!$E15+CONFIG!$F15)),0)*CONFIG!$H15)*CONFIG!$D15</f>
        <v>0</v>
      </c>
      <c r="AW10" s="226">
        <f>((CONFIG!$G15*Commandes!AW10)+IF(ROUND((AW$8-CONFIG!$D$7)/31,0)&gt;=(CONFIG!$E15+CONFIG!$F15),INDEX(Commandes!$D10:$BK10,,COLUMN(AW$8)-COLUMN($D$8)+1-(CONFIG!$E15+CONFIG!$F15)),0)*CONFIG!$H15)*CONFIG!$D15</f>
        <v>0</v>
      </c>
      <c r="AX10" s="226">
        <f>((CONFIG!$G15*Commandes!AX10)+IF(ROUND((AX$8-CONFIG!$D$7)/31,0)&gt;=(CONFIG!$E15+CONFIG!$F15),INDEX(Commandes!$D10:$BK10,,COLUMN(AX$8)-COLUMN($D$8)+1-(CONFIG!$E15+CONFIG!$F15)),0)*CONFIG!$H15)*CONFIG!$D15</f>
        <v>0</v>
      </c>
      <c r="AY10" s="226">
        <f>((CONFIG!$G15*Commandes!AY10)+IF(ROUND((AY$8-CONFIG!$D$7)/31,0)&gt;=(CONFIG!$E15+CONFIG!$F15),INDEX(Commandes!$D10:$BK10,,COLUMN(AY$8)-COLUMN($D$8)+1-(CONFIG!$E15+CONFIG!$F15)),0)*CONFIG!$H15)*CONFIG!$D15</f>
        <v>0</v>
      </c>
      <c r="AZ10" s="226">
        <f>((CONFIG!$G15*Commandes!AZ10)+IF(ROUND((AZ$8-CONFIG!$D$7)/31,0)&gt;=(CONFIG!$E15+CONFIG!$F15),INDEX(Commandes!$D10:$BK10,,COLUMN(AZ$8)-COLUMN($D$8)+1-(CONFIG!$E15+CONFIG!$F15)),0)*CONFIG!$H15)*CONFIG!$D15</f>
        <v>0</v>
      </c>
      <c r="BA10" s="226">
        <f>((CONFIG!$G15*Commandes!BA10)+IF(ROUND((BA$8-CONFIG!$D$7)/31,0)&gt;=(CONFIG!$E15+CONFIG!$F15),INDEX(Commandes!$D10:$BK10,,COLUMN(BA$8)-COLUMN($D$8)+1-(CONFIG!$E15+CONFIG!$F15)),0)*CONFIG!$H15)*CONFIG!$D15</f>
        <v>0</v>
      </c>
      <c r="BB10" s="226">
        <f>((CONFIG!$G15*Commandes!BB10)+IF(ROUND((BB$8-CONFIG!$D$7)/31,0)&gt;=(CONFIG!$E15+CONFIG!$F15),INDEX(Commandes!$D10:$BK10,,COLUMN(BB$8)-COLUMN($D$8)+1-(CONFIG!$E15+CONFIG!$F15)),0)*CONFIG!$H15)*CONFIG!$D15</f>
        <v>0</v>
      </c>
      <c r="BC10" s="226">
        <f>((CONFIG!$G15*Commandes!BC10)+IF(ROUND((BC$8-CONFIG!$D$7)/31,0)&gt;=(CONFIG!$E15+CONFIG!$F15),INDEX(Commandes!$D10:$BK10,,COLUMN(BC$8)-COLUMN($D$8)+1-(CONFIG!$E15+CONFIG!$F15)),0)*CONFIG!$H15)*CONFIG!$D15</f>
        <v>0</v>
      </c>
      <c r="BD10" s="226">
        <f>((CONFIG!$G15*Commandes!BD10)+IF(ROUND((BD$8-CONFIG!$D$7)/31,0)&gt;=(CONFIG!$E15+CONFIG!$F15),INDEX(Commandes!$D10:$BK10,,COLUMN(BD$8)-COLUMN($D$8)+1-(CONFIG!$E15+CONFIG!$F15)),0)*CONFIG!$H15)*CONFIG!$D15</f>
        <v>0</v>
      </c>
      <c r="BE10" s="226">
        <f>((CONFIG!$G15*Commandes!BE10)+IF(ROUND((BE$8-CONFIG!$D$7)/31,0)&gt;=(CONFIG!$E15+CONFIG!$F15),INDEX(Commandes!$D10:$BK10,,COLUMN(BE$8)-COLUMN($D$8)+1-(CONFIG!$E15+CONFIG!$F15)),0)*CONFIG!$H15)*CONFIG!$D15</f>
        <v>0</v>
      </c>
      <c r="BF10" s="226">
        <f>((CONFIG!$G15*Commandes!BF10)+IF(ROUND((BF$8-CONFIG!$D$7)/31,0)&gt;=(CONFIG!$E15+CONFIG!$F15),INDEX(Commandes!$D10:$BK10,,COLUMN(BF$8)-COLUMN($D$8)+1-(CONFIG!$E15+CONFIG!$F15)),0)*CONFIG!$H15)*CONFIG!$D15</f>
        <v>0</v>
      </c>
      <c r="BG10" s="226">
        <f>((CONFIG!$G15*Commandes!BG10)+IF(ROUND((BG$8-CONFIG!$D$7)/31,0)&gt;=(CONFIG!$E15+CONFIG!$F15),INDEX(Commandes!$D10:$BK10,,COLUMN(BG$8)-COLUMN($D$8)+1-(CONFIG!$E15+CONFIG!$F15)),0)*CONFIG!$H15)*CONFIG!$D15</f>
        <v>0</v>
      </c>
      <c r="BH10" s="226">
        <f>((CONFIG!$G15*Commandes!BH10)+IF(ROUND((BH$8-CONFIG!$D$7)/31,0)&gt;=(CONFIG!$E15+CONFIG!$F15),INDEX(Commandes!$D10:$BK10,,COLUMN(BH$8)-COLUMN($D$8)+1-(CONFIG!$E15+CONFIG!$F15)),0)*CONFIG!$H15)*CONFIG!$D15</f>
        <v>0</v>
      </c>
      <c r="BI10" s="226">
        <f>((CONFIG!$G15*Commandes!BI10)+IF(ROUND((BI$8-CONFIG!$D$7)/31,0)&gt;=(CONFIG!$E15+CONFIG!$F15),INDEX(Commandes!$D10:$BK10,,COLUMN(BI$8)-COLUMN($D$8)+1-(CONFIG!$E15+CONFIG!$F15)),0)*CONFIG!$H15)*CONFIG!$D15</f>
        <v>0</v>
      </c>
      <c r="BJ10" s="226">
        <f>((CONFIG!$G15*Commandes!BJ10)+IF(ROUND((BJ$8-CONFIG!$D$7)/31,0)&gt;=(CONFIG!$E15+CONFIG!$F15),INDEX(Commandes!$D10:$BK10,,COLUMN(BJ$8)-COLUMN($D$8)+1-(CONFIG!$E15+CONFIG!$F15)),0)*CONFIG!$H15)*CONFIG!$D15</f>
        <v>0</v>
      </c>
      <c r="BK10" s="226">
        <f>((CONFIG!$G15*Commandes!BK10)+IF(ROUND((BK$8-CONFIG!$D$7)/31,0)&gt;=(CONFIG!$E15+CONFIG!$F15),INDEX(Commandes!$D10:$BK10,,COLUMN(BK$8)-COLUMN($D$8)+1-(CONFIG!$E15+CONFIG!$F15)),0)*CONFIG!$H15)*CONFIG!$D15</f>
        <v>0</v>
      </c>
      <c r="BL10" s="93"/>
    </row>
    <row r="11" spans="2:64">
      <c r="B11" s="87"/>
      <c r="C11" s="215" t="str">
        <f>CONFIG!$C$16</f>
        <v>ETC …</v>
      </c>
      <c r="D11" s="226">
        <f>((CONFIG!$G16*Commandes!D11)+IF(ROUND((D$8-CONFIG!$D$7)/31,0)&gt;=(CONFIG!$E16+CONFIG!$F16),INDEX(Commandes!$D11:$BK11,,COLUMN(D$8)-COLUMN($D$8)+1-(CONFIG!$E16+CONFIG!$F16)),0)*CONFIG!$H16)*CONFIG!$D16</f>
        <v>0</v>
      </c>
      <c r="E11" s="226">
        <f>((CONFIG!$G16*Commandes!E11)+IF(ROUND((E$8-CONFIG!$D$7)/31,0)&gt;=(CONFIG!$E16+CONFIG!$F16),INDEX(Commandes!$D11:$BK11,,COLUMN(E$8)-COLUMN($D$8)+1-(CONFIG!$E16+CONFIG!$F16)),0)*CONFIG!$H16)*CONFIG!$D16</f>
        <v>0</v>
      </c>
      <c r="F11" s="226">
        <f>((CONFIG!$G16*Commandes!F11)+IF(ROUND((F$8-CONFIG!$D$7)/31,0)&gt;=(CONFIG!$E16+CONFIG!$F16),INDEX(Commandes!$D11:$BK11,,COLUMN(F$8)-COLUMN($D$8)+1-(CONFIG!$E16+CONFIG!$F16)),0)*CONFIG!$H16)*CONFIG!$D16</f>
        <v>0</v>
      </c>
      <c r="G11" s="226">
        <f>((CONFIG!$G16*Commandes!G11)+IF(ROUND((G$8-CONFIG!$D$7)/31,0)&gt;=(CONFIG!$E16+CONFIG!$F16),INDEX(Commandes!$D11:$BK11,,COLUMN(G$8)-COLUMN($D$8)+1-(CONFIG!$E16+CONFIG!$F16)),0)*CONFIG!$H16)*CONFIG!$D16</f>
        <v>0</v>
      </c>
      <c r="H11" s="226">
        <f>((CONFIG!$G16*Commandes!H11)+IF(ROUND((H$8-CONFIG!$D$7)/31,0)&gt;=(CONFIG!$E16+CONFIG!$F16),INDEX(Commandes!$D11:$BK11,,COLUMN(H$8)-COLUMN($D$8)+1-(CONFIG!$E16+CONFIG!$F16)),0)*CONFIG!$H16)*CONFIG!$D16</f>
        <v>0</v>
      </c>
      <c r="I11" s="226">
        <f>((CONFIG!$G16*Commandes!I11)+IF(ROUND((I$8-CONFIG!$D$7)/31,0)&gt;=(CONFIG!$E16+CONFIG!$F16),INDEX(Commandes!$D11:$BK11,,COLUMN(I$8)-COLUMN($D$8)+1-(CONFIG!$E16+CONFIG!$F16)),0)*CONFIG!$H16)*CONFIG!$D16</f>
        <v>0</v>
      </c>
      <c r="J11" s="226">
        <f>((CONFIG!$G16*Commandes!J11)+IF(ROUND((J$8-CONFIG!$D$7)/31,0)&gt;=(CONFIG!$E16+CONFIG!$F16),INDEX(Commandes!$D11:$BK11,,COLUMN(J$8)-COLUMN($D$8)+1-(CONFIG!$E16+CONFIG!$F16)),0)*CONFIG!$H16)*CONFIG!$D16</f>
        <v>0</v>
      </c>
      <c r="K11" s="226">
        <f>((CONFIG!$G16*Commandes!K11)+IF(ROUND((K$8-CONFIG!$D$7)/31,0)&gt;=(CONFIG!$E16+CONFIG!$F16),INDEX(Commandes!$D11:$BK11,,COLUMN(K$8)-COLUMN($D$8)+1-(CONFIG!$E16+CONFIG!$F16)),0)*CONFIG!$H16)*CONFIG!$D16</f>
        <v>0</v>
      </c>
      <c r="L11" s="226">
        <f>((CONFIG!$G16*Commandes!L11)+IF(ROUND((L$8-CONFIG!$D$7)/31,0)&gt;=(CONFIG!$E16+CONFIG!$F16),INDEX(Commandes!$D11:$BK11,,COLUMN(L$8)-COLUMN($D$8)+1-(CONFIG!$E16+CONFIG!$F16)),0)*CONFIG!$H16)*CONFIG!$D16</f>
        <v>0</v>
      </c>
      <c r="M11" s="226">
        <f>((CONFIG!$G16*Commandes!M11)+IF(ROUND((M$8-CONFIG!$D$7)/31,0)&gt;=(CONFIG!$E16+CONFIG!$F16),INDEX(Commandes!$D11:$BK11,,COLUMN(M$8)-COLUMN($D$8)+1-(CONFIG!$E16+CONFIG!$F16)),0)*CONFIG!$H16)*CONFIG!$D16</f>
        <v>0</v>
      </c>
      <c r="N11" s="226">
        <f>((CONFIG!$G16*Commandes!N11)+IF(ROUND((N$8-CONFIG!$D$7)/31,0)&gt;=(CONFIG!$E16+CONFIG!$F16),INDEX(Commandes!$D11:$BK11,,COLUMN(N$8)-COLUMN($D$8)+1-(CONFIG!$E16+CONFIG!$F16)),0)*CONFIG!$H16)*CONFIG!$D16</f>
        <v>0</v>
      </c>
      <c r="O11" s="226">
        <f>((CONFIG!$G16*Commandes!O11)+IF(ROUND((O$8-CONFIG!$D$7)/31,0)&gt;=(CONFIG!$E16+CONFIG!$F16),INDEX(Commandes!$D11:$BK11,,COLUMN(O$8)-COLUMN($D$8)+1-(CONFIG!$E16+CONFIG!$F16)),0)*CONFIG!$H16)*CONFIG!$D16</f>
        <v>0</v>
      </c>
      <c r="P11" s="226">
        <f>((CONFIG!$G16*Commandes!P11)+IF(ROUND((P$8-CONFIG!$D$7)/31,0)&gt;=(CONFIG!$E16+CONFIG!$F16),INDEX(Commandes!$D11:$BK11,,COLUMN(P$8)-COLUMN($D$8)+1-(CONFIG!$E16+CONFIG!$F16)),0)*CONFIG!$H16)*CONFIG!$D16</f>
        <v>0</v>
      </c>
      <c r="Q11" s="226">
        <f>((CONFIG!$G16*Commandes!Q11)+IF(ROUND((Q$8-CONFIG!$D$7)/31,0)&gt;=(CONFIG!$E16+CONFIG!$F16),INDEX(Commandes!$D11:$BK11,,COLUMN(Q$8)-COLUMN($D$8)+1-(CONFIG!$E16+CONFIG!$F16)),0)*CONFIG!$H16)*CONFIG!$D16</f>
        <v>0</v>
      </c>
      <c r="R11" s="226">
        <f>((CONFIG!$G16*Commandes!R11)+IF(ROUND((R$8-CONFIG!$D$7)/31,0)&gt;=(CONFIG!$E16+CONFIG!$F16),INDEX(Commandes!$D11:$BK11,,COLUMN(R$8)-COLUMN($D$8)+1-(CONFIG!$E16+CONFIG!$F16)),0)*CONFIG!$H16)*CONFIG!$D16</f>
        <v>0</v>
      </c>
      <c r="S11" s="226">
        <f>((CONFIG!$G16*Commandes!S11)+IF(ROUND((S$8-CONFIG!$D$7)/31,0)&gt;=(CONFIG!$E16+CONFIG!$F16),INDEX(Commandes!$D11:$BK11,,COLUMN(S$8)-COLUMN($D$8)+1-(CONFIG!$E16+CONFIG!$F16)),0)*CONFIG!$H16)*CONFIG!$D16</f>
        <v>0</v>
      </c>
      <c r="T11" s="226">
        <f>((CONFIG!$G16*Commandes!T11)+IF(ROUND((T$8-CONFIG!$D$7)/31,0)&gt;=(CONFIG!$E16+CONFIG!$F16),INDEX(Commandes!$D11:$BK11,,COLUMN(T$8)-COLUMN($D$8)+1-(CONFIG!$E16+CONFIG!$F16)),0)*CONFIG!$H16)*CONFIG!$D16</f>
        <v>0</v>
      </c>
      <c r="U11" s="226">
        <f>((CONFIG!$G16*Commandes!U11)+IF(ROUND((U$8-CONFIG!$D$7)/31,0)&gt;=(CONFIG!$E16+CONFIG!$F16),INDEX(Commandes!$D11:$BK11,,COLUMN(U$8)-COLUMN($D$8)+1-(CONFIG!$E16+CONFIG!$F16)),0)*CONFIG!$H16)*CONFIG!$D16</f>
        <v>0</v>
      </c>
      <c r="V11" s="226">
        <f>((CONFIG!$G16*Commandes!V11)+IF(ROUND((V$8-CONFIG!$D$7)/31,0)&gt;=(CONFIG!$E16+CONFIG!$F16),INDEX(Commandes!$D11:$BK11,,COLUMN(V$8)-COLUMN($D$8)+1-(CONFIG!$E16+CONFIG!$F16)),0)*CONFIG!$H16)*CONFIG!$D16</f>
        <v>0</v>
      </c>
      <c r="W11" s="226">
        <f>((CONFIG!$G16*Commandes!W11)+IF(ROUND((W$8-CONFIG!$D$7)/31,0)&gt;=(CONFIG!$E16+CONFIG!$F16),INDEX(Commandes!$D11:$BK11,,COLUMN(W$8)-COLUMN($D$8)+1-(CONFIG!$E16+CONFIG!$F16)),0)*CONFIG!$H16)*CONFIG!$D16</f>
        <v>0</v>
      </c>
      <c r="X11" s="226">
        <f>((CONFIG!$G16*Commandes!X11)+IF(ROUND((X$8-CONFIG!$D$7)/31,0)&gt;=(CONFIG!$E16+CONFIG!$F16),INDEX(Commandes!$D11:$BK11,,COLUMN(X$8)-COLUMN($D$8)+1-(CONFIG!$E16+CONFIG!$F16)),0)*CONFIG!$H16)*CONFIG!$D16</f>
        <v>0</v>
      </c>
      <c r="Y11" s="226">
        <f>((CONFIG!$G16*Commandes!Y11)+IF(ROUND((Y$8-CONFIG!$D$7)/31,0)&gt;=(CONFIG!$E16+CONFIG!$F16),INDEX(Commandes!$D11:$BK11,,COLUMN(Y$8)-COLUMN($D$8)+1-(CONFIG!$E16+CONFIG!$F16)),0)*CONFIG!$H16)*CONFIG!$D16</f>
        <v>0</v>
      </c>
      <c r="Z11" s="226">
        <f>((CONFIG!$G16*Commandes!Z11)+IF(ROUND((Z$8-CONFIG!$D$7)/31,0)&gt;=(CONFIG!$E16+CONFIG!$F16),INDEX(Commandes!$D11:$BK11,,COLUMN(Z$8)-COLUMN($D$8)+1-(CONFIG!$E16+CONFIG!$F16)),0)*CONFIG!$H16)*CONFIG!$D16</f>
        <v>0</v>
      </c>
      <c r="AA11" s="226">
        <f>((CONFIG!$G16*Commandes!AA11)+IF(ROUND((AA$8-CONFIG!$D$7)/31,0)&gt;=(CONFIG!$E16+CONFIG!$F16),INDEX(Commandes!$D11:$BK11,,COLUMN(AA$8)-COLUMN($D$8)+1-(CONFIG!$E16+CONFIG!$F16)),0)*CONFIG!$H16)*CONFIG!$D16</f>
        <v>0</v>
      </c>
      <c r="AB11" s="226">
        <f>((CONFIG!$G16*Commandes!AB11)+IF(ROUND((AB$8-CONFIG!$D$7)/31,0)&gt;=(CONFIG!$E16+CONFIG!$F16),INDEX(Commandes!$D11:$BK11,,COLUMN(AB$8)-COLUMN($D$8)+1-(CONFIG!$E16+CONFIG!$F16)),0)*CONFIG!$H16)*CONFIG!$D16</f>
        <v>0</v>
      </c>
      <c r="AC11" s="226">
        <f>((CONFIG!$G16*Commandes!AC11)+IF(ROUND((AC$8-CONFIG!$D$7)/31,0)&gt;=(CONFIG!$E16+CONFIG!$F16),INDEX(Commandes!$D11:$BK11,,COLUMN(AC$8)-COLUMN($D$8)+1-(CONFIG!$E16+CONFIG!$F16)),0)*CONFIG!$H16)*CONFIG!$D16</f>
        <v>0</v>
      </c>
      <c r="AD11" s="226">
        <f>((CONFIG!$G16*Commandes!AD11)+IF(ROUND((AD$8-CONFIG!$D$7)/31,0)&gt;=(CONFIG!$E16+CONFIG!$F16),INDEX(Commandes!$D11:$BK11,,COLUMN(AD$8)-COLUMN($D$8)+1-(CONFIG!$E16+CONFIG!$F16)),0)*CONFIG!$H16)*CONFIG!$D16</f>
        <v>0</v>
      </c>
      <c r="AE11" s="226">
        <f>((CONFIG!$G16*Commandes!AE11)+IF(ROUND((AE$8-CONFIG!$D$7)/31,0)&gt;=(CONFIG!$E16+CONFIG!$F16),INDEX(Commandes!$D11:$BK11,,COLUMN(AE$8)-COLUMN($D$8)+1-(CONFIG!$E16+CONFIG!$F16)),0)*CONFIG!$H16)*CONFIG!$D16</f>
        <v>0</v>
      </c>
      <c r="AF11" s="226">
        <f>((CONFIG!$G16*Commandes!AF11)+IF(ROUND((AF$8-CONFIG!$D$7)/31,0)&gt;=(CONFIG!$E16+CONFIG!$F16),INDEX(Commandes!$D11:$BK11,,COLUMN(AF$8)-COLUMN($D$8)+1-(CONFIG!$E16+CONFIG!$F16)),0)*CONFIG!$H16)*CONFIG!$D16</f>
        <v>0</v>
      </c>
      <c r="AG11" s="226">
        <f>((CONFIG!$G16*Commandes!AG11)+IF(ROUND((AG$8-CONFIG!$D$7)/31,0)&gt;=(CONFIG!$E16+CONFIG!$F16),INDEX(Commandes!$D11:$BK11,,COLUMN(AG$8)-COLUMN($D$8)+1-(CONFIG!$E16+CONFIG!$F16)),0)*CONFIG!$H16)*CONFIG!$D16</f>
        <v>0</v>
      </c>
      <c r="AH11" s="226">
        <f>((CONFIG!$G16*Commandes!AH11)+IF(ROUND((AH$8-CONFIG!$D$7)/31,0)&gt;=(CONFIG!$E16+CONFIG!$F16),INDEX(Commandes!$D11:$BK11,,COLUMN(AH$8)-COLUMN($D$8)+1-(CONFIG!$E16+CONFIG!$F16)),0)*CONFIG!$H16)*CONFIG!$D16</f>
        <v>0</v>
      </c>
      <c r="AI11" s="226">
        <f>((CONFIG!$G16*Commandes!AI11)+IF(ROUND((AI$8-CONFIG!$D$7)/31,0)&gt;=(CONFIG!$E16+CONFIG!$F16),INDEX(Commandes!$D11:$BK11,,COLUMN(AI$8)-COLUMN($D$8)+1-(CONFIG!$E16+CONFIG!$F16)),0)*CONFIG!$H16)*CONFIG!$D16</f>
        <v>0</v>
      </c>
      <c r="AJ11" s="226">
        <f>((CONFIG!$G16*Commandes!AJ11)+IF(ROUND((AJ$8-CONFIG!$D$7)/31,0)&gt;=(CONFIG!$E16+CONFIG!$F16),INDEX(Commandes!$D11:$BK11,,COLUMN(AJ$8)-COLUMN($D$8)+1-(CONFIG!$E16+CONFIG!$F16)),0)*CONFIG!$H16)*CONFIG!$D16</f>
        <v>0</v>
      </c>
      <c r="AK11" s="226">
        <f>((CONFIG!$G16*Commandes!AK11)+IF(ROUND((AK$8-CONFIG!$D$7)/31,0)&gt;=(CONFIG!$E16+CONFIG!$F16),INDEX(Commandes!$D11:$BK11,,COLUMN(AK$8)-COLUMN($D$8)+1-(CONFIG!$E16+CONFIG!$F16)),0)*CONFIG!$H16)*CONFIG!$D16</f>
        <v>0</v>
      </c>
      <c r="AL11" s="226">
        <f>((CONFIG!$G16*Commandes!AL11)+IF(ROUND((AL$8-CONFIG!$D$7)/31,0)&gt;=(CONFIG!$E16+CONFIG!$F16),INDEX(Commandes!$D11:$BK11,,COLUMN(AL$8)-COLUMN($D$8)+1-(CONFIG!$E16+CONFIG!$F16)),0)*CONFIG!$H16)*CONFIG!$D16</f>
        <v>0</v>
      </c>
      <c r="AM11" s="226">
        <f>((CONFIG!$G16*Commandes!AM11)+IF(ROUND((AM$8-CONFIG!$D$7)/31,0)&gt;=(CONFIG!$E16+CONFIG!$F16),INDEX(Commandes!$D11:$BK11,,COLUMN(AM$8)-COLUMN($D$8)+1-(CONFIG!$E16+CONFIG!$F16)),0)*CONFIG!$H16)*CONFIG!$D16</f>
        <v>0</v>
      </c>
      <c r="AN11" s="226">
        <f>((CONFIG!$G16*Commandes!AN11)+IF(ROUND((AN$8-CONFIG!$D$7)/31,0)&gt;=(CONFIG!$E16+CONFIG!$F16),INDEX(Commandes!$D11:$BK11,,COLUMN(AN$8)-COLUMN($D$8)+1-(CONFIG!$E16+CONFIG!$F16)),0)*CONFIG!$H16)*CONFIG!$D16</f>
        <v>0</v>
      </c>
      <c r="AO11" s="226">
        <f>((CONFIG!$G16*Commandes!AO11)+IF(ROUND((AO$8-CONFIG!$D$7)/31,0)&gt;=(CONFIG!$E16+CONFIG!$F16),INDEX(Commandes!$D11:$BK11,,COLUMN(AO$8)-COLUMN($D$8)+1-(CONFIG!$E16+CONFIG!$F16)),0)*CONFIG!$H16)*CONFIG!$D16</f>
        <v>0</v>
      </c>
      <c r="AP11" s="226">
        <f>((CONFIG!$G16*Commandes!AP11)+IF(ROUND((AP$8-CONFIG!$D$7)/31,0)&gt;=(CONFIG!$E16+CONFIG!$F16),INDEX(Commandes!$D11:$BK11,,COLUMN(AP$8)-COLUMN($D$8)+1-(CONFIG!$E16+CONFIG!$F16)),0)*CONFIG!$H16)*CONFIG!$D16</f>
        <v>0</v>
      </c>
      <c r="AQ11" s="226">
        <f>((CONFIG!$G16*Commandes!AQ11)+IF(ROUND((AQ$8-CONFIG!$D$7)/31,0)&gt;=(CONFIG!$E16+CONFIG!$F16),INDEX(Commandes!$D11:$BK11,,COLUMN(AQ$8)-COLUMN($D$8)+1-(CONFIG!$E16+CONFIG!$F16)),0)*CONFIG!$H16)*CONFIG!$D16</f>
        <v>0</v>
      </c>
      <c r="AR11" s="226">
        <f>((CONFIG!$G16*Commandes!AR11)+IF(ROUND((AR$8-CONFIG!$D$7)/31,0)&gt;=(CONFIG!$E16+CONFIG!$F16),INDEX(Commandes!$D11:$BK11,,COLUMN(AR$8)-COLUMN($D$8)+1-(CONFIG!$E16+CONFIG!$F16)),0)*CONFIG!$H16)*CONFIG!$D16</f>
        <v>0</v>
      </c>
      <c r="AS11" s="226">
        <f>((CONFIG!$G16*Commandes!AS11)+IF(ROUND((AS$8-CONFIG!$D$7)/31,0)&gt;=(CONFIG!$E16+CONFIG!$F16),INDEX(Commandes!$D11:$BK11,,COLUMN(AS$8)-COLUMN($D$8)+1-(CONFIG!$E16+CONFIG!$F16)),0)*CONFIG!$H16)*CONFIG!$D16</f>
        <v>0</v>
      </c>
      <c r="AT11" s="226">
        <f>((CONFIG!$G16*Commandes!AT11)+IF(ROUND((AT$8-CONFIG!$D$7)/31,0)&gt;=(CONFIG!$E16+CONFIG!$F16),INDEX(Commandes!$D11:$BK11,,COLUMN(AT$8)-COLUMN($D$8)+1-(CONFIG!$E16+CONFIG!$F16)),0)*CONFIG!$H16)*CONFIG!$D16</f>
        <v>0</v>
      </c>
      <c r="AU11" s="226">
        <f>((CONFIG!$G16*Commandes!AU11)+IF(ROUND((AU$8-CONFIG!$D$7)/31,0)&gt;=(CONFIG!$E16+CONFIG!$F16),INDEX(Commandes!$D11:$BK11,,COLUMN(AU$8)-COLUMN($D$8)+1-(CONFIG!$E16+CONFIG!$F16)),0)*CONFIG!$H16)*CONFIG!$D16</f>
        <v>0</v>
      </c>
      <c r="AV11" s="226">
        <f>((CONFIG!$G16*Commandes!AV11)+IF(ROUND((AV$8-CONFIG!$D$7)/31,0)&gt;=(CONFIG!$E16+CONFIG!$F16),INDEX(Commandes!$D11:$BK11,,COLUMN(AV$8)-COLUMN($D$8)+1-(CONFIG!$E16+CONFIG!$F16)),0)*CONFIG!$H16)*CONFIG!$D16</f>
        <v>0</v>
      </c>
      <c r="AW11" s="226">
        <f>((CONFIG!$G16*Commandes!AW11)+IF(ROUND((AW$8-CONFIG!$D$7)/31,0)&gt;=(CONFIG!$E16+CONFIG!$F16),INDEX(Commandes!$D11:$BK11,,COLUMN(AW$8)-COLUMN($D$8)+1-(CONFIG!$E16+CONFIG!$F16)),0)*CONFIG!$H16)*CONFIG!$D16</f>
        <v>0</v>
      </c>
      <c r="AX11" s="226">
        <f>((CONFIG!$G16*Commandes!AX11)+IF(ROUND((AX$8-CONFIG!$D$7)/31,0)&gt;=(CONFIG!$E16+CONFIG!$F16),INDEX(Commandes!$D11:$BK11,,COLUMN(AX$8)-COLUMN($D$8)+1-(CONFIG!$E16+CONFIG!$F16)),0)*CONFIG!$H16)*CONFIG!$D16</f>
        <v>0</v>
      </c>
      <c r="AY11" s="226">
        <f>((CONFIG!$G16*Commandes!AY11)+IF(ROUND((AY$8-CONFIG!$D$7)/31,0)&gt;=(CONFIG!$E16+CONFIG!$F16),INDEX(Commandes!$D11:$BK11,,COLUMN(AY$8)-COLUMN($D$8)+1-(CONFIG!$E16+CONFIG!$F16)),0)*CONFIG!$H16)*CONFIG!$D16</f>
        <v>0</v>
      </c>
      <c r="AZ11" s="226">
        <f>((CONFIG!$G16*Commandes!AZ11)+IF(ROUND((AZ$8-CONFIG!$D$7)/31,0)&gt;=(CONFIG!$E16+CONFIG!$F16),INDEX(Commandes!$D11:$BK11,,COLUMN(AZ$8)-COLUMN($D$8)+1-(CONFIG!$E16+CONFIG!$F16)),0)*CONFIG!$H16)*CONFIG!$D16</f>
        <v>0</v>
      </c>
      <c r="BA11" s="226">
        <f>((CONFIG!$G16*Commandes!BA11)+IF(ROUND((BA$8-CONFIG!$D$7)/31,0)&gt;=(CONFIG!$E16+CONFIG!$F16),INDEX(Commandes!$D11:$BK11,,COLUMN(BA$8)-COLUMN($D$8)+1-(CONFIG!$E16+CONFIG!$F16)),0)*CONFIG!$H16)*CONFIG!$D16</f>
        <v>0</v>
      </c>
      <c r="BB11" s="226">
        <f>((CONFIG!$G16*Commandes!BB11)+IF(ROUND((BB$8-CONFIG!$D$7)/31,0)&gt;=(CONFIG!$E16+CONFIG!$F16),INDEX(Commandes!$D11:$BK11,,COLUMN(BB$8)-COLUMN($D$8)+1-(CONFIG!$E16+CONFIG!$F16)),0)*CONFIG!$H16)*CONFIG!$D16</f>
        <v>0</v>
      </c>
      <c r="BC11" s="226">
        <f>((CONFIG!$G16*Commandes!BC11)+IF(ROUND((BC$8-CONFIG!$D$7)/31,0)&gt;=(CONFIG!$E16+CONFIG!$F16),INDEX(Commandes!$D11:$BK11,,COLUMN(BC$8)-COLUMN($D$8)+1-(CONFIG!$E16+CONFIG!$F16)),0)*CONFIG!$H16)*CONFIG!$D16</f>
        <v>0</v>
      </c>
      <c r="BD11" s="226">
        <f>((CONFIG!$G16*Commandes!BD11)+IF(ROUND((BD$8-CONFIG!$D$7)/31,0)&gt;=(CONFIG!$E16+CONFIG!$F16),INDEX(Commandes!$D11:$BK11,,COLUMN(BD$8)-COLUMN($D$8)+1-(CONFIG!$E16+CONFIG!$F16)),0)*CONFIG!$H16)*CONFIG!$D16</f>
        <v>0</v>
      </c>
      <c r="BE11" s="226">
        <f>((CONFIG!$G16*Commandes!BE11)+IF(ROUND((BE$8-CONFIG!$D$7)/31,0)&gt;=(CONFIG!$E16+CONFIG!$F16),INDEX(Commandes!$D11:$BK11,,COLUMN(BE$8)-COLUMN($D$8)+1-(CONFIG!$E16+CONFIG!$F16)),0)*CONFIG!$H16)*CONFIG!$D16</f>
        <v>0</v>
      </c>
      <c r="BF11" s="226">
        <f>((CONFIG!$G16*Commandes!BF11)+IF(ROUND((BF$8-CONFIG!$D$7)/31,0)&gt;=(CONFIG!$E16+CONFIG!$F16),INDEX(Commandes!$D11:$BK11,,COLUMN(BF$8)-COLUMN($D$8)+1-(CONFIG!$E16+CONFIG!$F16)),0)*CONFIG!$H16)*CONFIG!$D16</f>
        <v>0</v>
      </c>
      <c r="BG11" s="226">
        <f>((CONFIG!$G16*Commandes!BG11)+IF(ROUND((BG$8-CONFIG!$D$7)/31,0)&gt;=(CONFIG!$E16+CONFIG!$F16),INDEX(Commandes!$D11:$BK11,,COLUMN(BG$8)-COLUMN($D$8)+1-(CONFIG!$E16+CONFIG!$F16)),0)*CONFIG!$H16)*CONFIG!$D16</f>
        <v>0</v>
      </c>
      <c r="BH11" s="226">
        <f>((CONFIG!$G16*Commandes!BH11)+IF(ROUND((BH$8-CONFIG!$D$7)/31,0)&gt;=(CONFIG!$E16+CONFIG!$F16),INDEX(Commandes!$D11:$BK11,,COLUMN(BH$8)-COLUMN($D$8)+1-(CONFIG!$E16+CONFIG!$F16)),0)*CONFIG!$H16)*CONFIG!$D16</f>
        <v>0</v>
      </c>
      <c r="BI11" s="226">
        <f>((CONFIG!$G16*Commandes!BI11)+IF(ROUND((BI$8-CONFIG!$D$7)/31,0)&gt;=(CONFIG!$E16+CONFIG!$F16),INDEX(Commandes!$D11:$BK11,,COLUMN(BI$8)-COLUMN($D$8)+1-(CONFIG!$E16+CONFIG!$F16)),0)*CONFIG!$H16)*CONFIG!$D16</f>
        <v>0</v>
      </c>
      <c r="BJ11" s="226">
        <f>((CONFIG!$G16*Commandes!BJ11)+IF(ROUND((BJ$8-CONFIG!$D$7)/31,0)&gt;=(CONFIG!$E16+CONFIG!$F16),INDEX(Commandes!$D11:$BK11,,COLUMN(BJ$8)-COLUMN($D$8)+1-(CONFIG!$E16+CONFIG!$F16)),0)*CONFIG!$H16)*CONFIG!$D16</f>
        <v>0</v>
      </c>
      <c r="BK11" s="226">
        <f>((CONFIG!$G16*Commandes!BK11)+IF(ROUND((BK$8-CONFIG!$D$7)/31,0)&gt;=(CONFIG!$E16+CONFIG!$F16),INDEX(Commandes!$D11:$BK11,,COLUMN(BK$8)-COLUMN($D$8)+1-(CONFIG!$E16+CONFIG!$F16)),0)*CONFIG!$H16)*CONFIG!$D16</f>
        <v>0</v>
      </c>
      <c r="BL11" s="93"/>
    </row>
    <row r="12" spans="2:64">
      <c r="B12" s="87"/>
      <c r="C12" s="215">
        <f>CONFIG!$C$17</f>
        <v>0</v>
      </c>
      <c r="D12" s="226">
        <f>((CONFIG!$G17*Commandes!D12)+IF(ROUND((D$8-CONFIG!$D$7)/31,0)&gt;=(CONFIG!$E17+CONFIG!$F17),INDEX(Commandes!$D12:$BK12,,COLUMN(D$8)-COLUMN($D$8)+1-(CONFIG!$E17+CONFIG!$F17)),0)*CONFIG!$H17)*CONFIG!$D17</f>
        <v>0</v>
      </c>
      <c r="E12" s="226">
        <f>((CONFIG!$G17*Commandes!E12)+IF(ROUND((E$8-CONFIG!$D$7)/31,0)&gt;=(CONFIG!$E17+CONFIG!$F17),INDEX(Commandes!$D12:$BK12,,COLUMN(E$8)-COLUMN($D$8)+1-(CONFIG!$E17+CONFIG!$F17)),0)*CONFIG!$H17)*CONFIG!$D17</f>
        <v>0</v>
      </c>
      <c r="F12" s="226">
        <f>((CONFIG!$G17*Commandes!F12)+IF(ROUND((F$8-CONFIG!$D$7)/31,0)&gt;=(CONFIG!$E17+CONFIG!$F17),INDEX(Commandes!$D12:$BK12,,COLUMN(F$8)-COLUMN($D$8)+1-(CONFIG!$E17+CONFIG!$F17)),0)*CONFIG!$H17)*CONFIG!$D17</f>
        <v>0</v>
      </c>
      <c r="G12" s="226">
        <f>((CONFIG!$G17*Commandes!G12)+IF(ROUND((G$8-CONFIG!$D$7)/31,0)&gt;=(CONFIG!$E17+CONFIG!$F17),INDEX(Commandes!$D12:$BK12,,COLUMN(G$8)-COLUMN($D$8)+1-(CONFIG!$E17+CONFIG!$F17)),0)*CONFIG!$H17)*CONFIG!$D17</f>
        <v>0</v>
      </c>
      <c r="H12" s="226">
        <f>((CONFIG!$G17*Commandes!H12)+IF(ROUND((H$8-CONFIG!$D$7)/31,0)&gt;=(CONFIG!$E17+CONFIG!$F17),INDEX(Commandes!$D12:$BK12,,COLUMN(H$8)-COLUMN($D$8)+1-(CONFIG!$E17+CONFIG!$F17)),0)*CONFIG!$H17)*CONFIG!$D17</f>
        <v>0</v>
      </c>
      <c r="I12" s="226">
        <f>((CONFIG!$G17*Commandes!I12)+IF(ROUND((I$8-CONFIG!$D$7)/31,0)&gt;=(CONFIG!$E17+CONFIG!$F17),INDEX(Commandes!$D12:$BK12,,COLUMN(I$8)-COLUMN($D$8)+1-(CONFIG!$E17+CONFIG!$F17)),0)*CONFIG!$H17)*CONFIG!$D17</f>
        <v>0</v>
      </c>
      <c r="J12" s="226">
        <f>((CONFIG!$G17*Commandes!J12)+IF(ROUND((J$8-CONFIG!$D$7)/31,0)&gt;=(CONFIG!$E17+CONFIG!$F17),INDEX(Commandes!$D12:$BK12,,COLUMN(J$8)-COLUMN($D$8)+1-(CONFIG!$E17+CONFIG!$F17)),0)*CONFIG!$H17)*CONFIG!$D17</f>
        <v>0</v>
      </c>
      <c r="K12" s="226">
        <f>((CONFIG!$G17*Commandes!K12)+IF(ROUND((K$8-CONFIG!$D$7)/31,0)&gt;=(CONFIG!$E17+CONFIG!$F17),INDEX(Commandes!$D12:$BK12,,COLUMN(K$8)-COLUMN($D$8)+1-(CONFIG!$E17+CONFIG!$F17)),0)*CONFIG!$H17)*CONFIG!$D17</f>
        <v>0</v>
      </c>
      <c r="L12" s="226">
        <f>((CONFIG!$G17*Commandes!L12)+IF(ROUND((L$8-CONFIG!$D$7)/31,0)&gt;=(CONFIG!$E17+CONFIG!$F17),INDEX(Commandes!$D12:$BK12,,COLUMN(L$8)-COLUMN($D$8)+1-(CONFIG!$E17+CONFIG!$F17)),0)*CONFIG!$H17)*CONFIG!$D17</f>
        <v>0</v>
      </c>
      <c r="M12" s="226">
        <f>((CONFIG!$G17*Commandes!M12)+IF(ROUND((M$8-CONFIG!$D$7)/31,0)&gt;=(CONFIG!$E17+CONFIG!$F17),INDEX(Commandes!$D12:$BK12,,COLUMN(M$8)-COLUMN($D$8)+1-(CONFIG!$E17+CONFIG!$F17)),0)*CONFIG!$H17)*CONFIG!$D17</f>
        <v>0</v>
      </c>
      <c r="N12" s="226">
        <f>((CONFIG!$G17*Commandes!N12)+IF(ROUND((N$8-CONFIG!$D$7)/31,0)&gt;=(CONFIG!$E17+CONFIG!$F17),INDEX(Commandes!$D12:$BK12,,COLUMN(N$8)-COLUMN($D$8)+1-(CONFIG!$E17+CONFIG!$F17)),0)*CONFIG!$H17)*CONFIG!$D17</f>
        <v>0</v>
      </c>
      <c r="O12" s="226">
        <f>((CONFIG!$G17*Commandes!O12)+IF(ROUND((O$8-CONFIG!$D$7)/31,0)&gt;=(CONFIG!$E17+CONFIG!$F17),INDEX(Commandes!$D12:$BK12,,COLUMN(O$8)-COLUMN($D$8)+1-(CONFIG!$E17+CONFIG!$F17)),0)*CONFIG!$H17)*CONFIG!$D17</f>
        <v>0</v>
      </c>
      <c r="P12" s="226">
        <f>((CONFIG!$G17*Commandes!P12)+IF(ROUND((P$8-CONFIG!$D$7)/31,0)&gt;=(CONFIG!$E17+CONFIG!$F17),INDEX(Commandes!$D12:$BK12,,COLUMN(P$8)-COLUMN($D$8)+1-(CONFIG!$E17+CONFIG!$F17)),0)*CONFIG!$H17)*CONFIG!$D17</f>
        <v>0</v>
      </c>
      <c r="Q12" s="226">
        <f>((CONFIG!$G17*Commandes!Q12)+IF(ROUND((Q$8-CONFIG!$D$7)/31,0)&gt;=(CONFIG!$E17+CONFIG!$F17),INDEX(Commandes!$D12:$BK12,,COLUMN(Q$8)-COLUMN($D$8)+1-(CONFIG!$E17+CONFIG!$F17)),0)*CONFIG!$H17)*CONFIG!$D17</f>
        <v>0</v>
      </c>
      <c r="R12" s="226">
        <f>((CONFIG!$G17*Commandes!R12)+IF(ROUND((R$8-CONFIG!$D$7)/31,0)&gt;=(CONFIG!$E17+CONFIG!$F17),INDEX(Commandes!$D12:$BK12,,COLUMN(R$8)-COLUMN($D$8)+1-(CONFIG!$E17+CONFIG!$F17)),0)*CONFIG!$H17)*CONFIG!$D17</f>
        <v>0</v>
      </c>
      <c r="S12" s="226">
        <f>((CONFIG!$G17*Commandes!S12)+IF(ROUND((S$8-CONFIG!$D$7)/31,0)&gt;=(CONFIG!$E17+CONFIG!$F17),INDEX(Commandes!$D12:$BK12,,COLUMN(S$8)-COLUMN($D$8)+1-(CONFIG!$E17+CONFIG!$F17)),0)*CONFIG!$H17)*CONFIG!$D17</f>
        <v>0</v>
      </c>
      <c r="T12" s="226">
        <f>((CONFIG!$G17*Commandes!T12)+IF(ROUND((T$8-CONFIG!$D$7)/31,0)&gt;=(CONFIG!$E17+CONFIG!$F17),INDEX(Commandes!$D12:$BK12,,COLUMN(T$8)-COLUMN($D$8)+1-(CONFIG!$E17+CONFIG!$F17)),0)*CONFIG!$H17)*CONFIG!$D17</f>
        <v>0</v>
      </c>
      <c r="U12" s="226">
        <f>((CONFIG!$G17*Commandes!U12)+IF(ROUND((U$8-CONFIG!$D$7)/31,0)&gt;=(CONFIG!$E17+CONFIG!$F17),INDEX(Commandes!$D12:$BK12,,COLUMN(U$8)-COLUMN($D$8)+1-(CONFIG!$E17+CONFIG!$F17)),0)*CONFIG!$H17)*CONFIG!$D17</f>
        <v>0</v>
      </c>
      <c r="V12" s="226">
        <f>((CONFIG!$G17*Commandes!V12)+IF(ROUND((V$8-CONFIG!$D$7)/31,0)&gt;=(CONFIG!$E17+CONFIG!$F17),INDEX(Commandes!$D12:$BK12,,COLUMN(V$8)-COLUMN($D$8)+1-(CONFIG!$E17+CONFIG!$F17)),0)*CONFIG!$H17)*CONFIG!$D17</f>
        <v>0</v>
      </c>
      <c r="W12" s="226">
        <f>((CONFIG!$G17*Commandes!W12)+IF(ROUND((W$8-CONFIG!$D$7)/31,0)&gt;=(CONFIG!$E17+CONFIG!$F17),INDEX(Commandes!$D12:$BK12,,COLUMN(W$8)-COLUMN($D$8)+1-(CONFIG!$E17+CONFIG!$F17)),0)*CONFIG!$H17)*CONFIG!$D17</f>
        <v>0</v>
      </c>
      <c r="X12" s="226">
        <f>((CONFIG!$G17*Commandes!X12)+IF(ROUND((X$8-CONFIG!$D$7)/31,0)&gt;=(CONFIG!$E17+CONFIG!$F17),INDEX(Commandes!$D12:$BK12,,COLUMN(X$8)-COLUMN($D$8)+1-(CONFIG!$E17+CONFIG!$F17)),0)*CONFIG!$H17)*CONFIG!$D17</f>
        <v>0</v>
      </c>
      <c r="Y12" s="226">
        <f>((CONFIG!$G17*Commandes!Y12)+IF(ROUND((Y$8-CONFIG!$D$7)/31,0)&gt;=(CONFIG!$E17+CONFIG!$F17),INDEX(Commandes!$D12:$BK12,,COLUMN(Y$8)-COLUMN($D$8)+1-(CONFIG!$E17+CONFIG!$F17)),0)*CONFIG!$H17)*CONFIG!$D17</f>
        <v>0</v>
      </c>
      <c r="Z12" s="226">
        <f>((CONFIG!$G17*Commandes!Z12)+IF(ROUND((Z$8-CONFIG!$D$7)/31,0)&gt;=(CONFIG!$E17+CONFIG!$F17),INDEX(Commandes!$D12:$BK12,,COLUMN(Z$8)-COLUMN($D$8)+1-(CONFIG!$E17+CONFIG!$F17)),0)*CONFIG!$H17)*CONFIG!$D17</f>
        <v>0</v>
      </c>
      <c r="AA12" s="226">
        <f>((CONFIG!$G17*Commandes!AA12)+IF(ROUND((AA$8-CONFIG!$D$7)/31,0)&gt;=(CONFIG!$E17+CONFIG!$F17),INDEX(Commandes!$D12:$BK12,,COLUMN(AA$8)-COLUMN($D$8)+1-(CONFIG!$E17+CONFIG!$F17)),0)*CONFIG!$H17)*CONFIG!$D17</f>
        <v>0</v>
      </c>
      <c r="AB12" s="226">
        <f>((CONFIG!$G17*Commandes!AB12)+IF(ROUND((AB$8-CONFIG!$D$7)/31,0)&gt;=(CONFIG!$E17+CONFIG!$F17),INDEX(Commandes!$D12:$BK12,,COLUMN(AB$8)-COLUMN($D$8)+1-(CONFIG!$E17+CONFIG!$F17)),0)*CONFIG!$H17)*CONFIG!$D17</f>
        <v>0</v>
      </c>
      <c r="AC12" s="226">
        <f>((CONFIG!$G17*Commandes!AC12)+IF(ROUND((AC$8-CONFIG!$D$7)/31,0)&gt;=(CONFIG!$E17+CONFIG!$F17),INDEX(Commandes!$D12:$BK12,,COLUMN(AC$8)-COLUMN($D$8)+1-(CONFIG!$E17+CONFIG!$F17)),0)*CONFIG!$H17)*CONFIG!$D17</f>
        <v>0</v>
      </c>
      <c r="AD12" s="226">
        <f>((CONFIG!$G17*Commandes!AD12)+IF(ROUND((AD$8-CONFIG!$D$7)/31,0)&gt;=(CONFIG!$E17+CONFIG!$F17),INDEX(Commandes!$D12:$BK12,,COLUMN(AD$8)-COLUMN($D$8)+1-(CONFIG!$E17+CONFIG!$F17)),0)*CONFIG!$H17)*CONFIG!$D17</f>
        <v>0</v>
      </c>
      <c r="AE12" s="226">
        <f>((CONFIG!$G17*Commandes!AE12)+IF(ROUND((AE$8-CONFIG!$D$7)/31,0)&gt;=(CONFIG!$E17+CONFIG!$F17),INDEX(Commandes!$D12:$BK12,,COLUMN(AE$8)-COLUMN($D$8)+1-(CONFIG!$E17+CONFIG!$F17)),0)*CONFIG!$H17)*CONFIG!$D17</f>
        <v>0</v>
      </c>
      <c r="AF12" s="226">
        <f>((CONFIG!$G17*Commandes!AF12)+IF(ROUND((AF$8-CONFIG!$D$7)/31,0)&gt;=(CONFIG!$E17+CONFIG!$F17),INDEX(Commandes!$D12:$BK12,,COLUMN(AF$8)-COLUMN($D$8)+1-(CONFIG!$E17+CONFIG!$F17)),0)*CONFIG!$H17)*CONFIG!$D17</f>
        <v>0</v>
      </c>
      <c r="AG12" s="226">
        <f>((CONFIG!$G17*Commandes!AG12)+IF(ROUND((AG$8-CONFIG!$D$7)/31,0)&gt;=(CONFIG!$E17+CONFIG!$F17),INDEX(Commandes!$D12:$BK12,,COLUMN(AG$8)-COLUMN($D$8)+1-(CONFIG!$E17+CONFIG!$F17)),0)*CONFIG!$H17)*CONFIG!$D17</f>
        <v>0</v>
      </c>
      <c r="AH12" s="226">
        <f>((CONFIG!$G17*Commandes!AH12)+IF(ROUND((AH$8-CONFIG!$D$7)/31,0)&gt;=(CONFIG!$E17+CONFIG!$F17),INDEX(Commandes!$D12:$BK12,,COLUMN(AH$8)-COLUMN($D$8)+1-(CONFIG!$E17+CONFIG!$F17)),0)*CONFIG!$H17)*CONFIG!$D17</f>
        <v>0</v>
      </c>
      <c r="AI12" s="226">
        <f>((CONFIG!$G17*Commandes!AI12)+IF(ROUND((AI$8-CONFIG!$D$7)/31,0)&gt;=(CONFIG!$E17+CONFIG!$F17),INDEX(Commandes!$D12:$BK12,,COLUMN(AI$8)-COLUMN($D$8)+1-(CONFIG!$E17+CONFIG!$F17)),0)*CONFIG!$H17)*CONFIG!$D17</f>
        <v>0</v>
      </c>
      <c r="AJ12" s="226">
        <f>((CONFIG!$G17*Commandes!AJ12)+IF(ROUND((AJ$8-CONFIG!$D$7)/31,0)&gt;=(CONFIG!$E17+CONFIG!$F17),INDEX(Commandes!$D12:$BK12,,COLUMN(AJ$8)-COLUMN($D$8)+1-(CONFIG!$E17+CONFIG!$F17)),0)*CONFIG!$H17)*CONFIG!$D17</f>
        <v>0</v>
      </c>
      <c r="AK12" s="226">
        <f>((CONFIG!$G17*Commandes!AK12)+IF(ROUND((AK$8-CONFIG!$D$7)/31,0)&gt;=(CONFIG!$E17+CONFIG!$F17),INDEX(Commandes!$D12:$BK12,,COLUMN(AK$8)-COLUMN($D$8)+1-(CONFIG!$E17+CONFIG!$F17)),0)*CONFIG!$H17)*CONFIG!$D17</f>
        <v>0</v>
      </c>
      <c r="AL12" s="226">
        <f>((CONFIG!$G17*Commandes!AL12)+IF(ROUND((AL$8-CONFIG!$D$7)/31,0)&gt;=(CONFIG!$E17+CONFIG!$F17),INDEX(Commandes!$D12:$BK12,,COLUMN(AL$8)-COLUMN($D$8)+1-(CONFIG!$E17+CONFIG!$F17)),0)*CONFIG!$H17)*CONFIG!$D17</f>
        <v>0</v>
      </c>
      <c r="AM12" s="226">
        <f>((CONFIG!$G17*Commandes!AM12)+IF(ROUND((AM$8-CONFIG!$D$7)/31,0)&gt;=(CONFIG!$E17+CONFIG!$F17),INDEX(Commandes!$D12:$BK12,,COLUMN(AM$8)-COLUMN($D$8)+1-(CONFIG!$E17+CONFIG!$F17)),0)*CONFIG!$H17)*CONFIG!$D17</f>
        <v>0</v>
      </c>
      <c r="AN12" s="226">
        <f>((CONFIG!$G17*Commandes!AN12)+IF(ROUND((AN$8-CONFIG!$D$7)/31,0)&gt;=(CONFIG!$E17+CONFIG!$F17),INDEX(Commandes!$D12:$BK12,,COLUMN(AN$8)-COLUMN($D$8)+1-(CONFIG!$E17+CONFIG!$F17)),0)*CONFIG!$H17)*CONFIG!$D17</f>
        <v>0</v>
      </c>
      <c r="AO12" s="226">
        <f>((CONFIG!$G17*Commandes!AO12)+IF(ROUND((AO$8-CONFIG!$D$7)/31,0)&gt;=(CONFIG!$E17+CONFIG!$F17),INDEX(Commandes!$D12:$BK12,,COLUMN(AO$8)-COLUMN($D$8)+1-(CONFIG!$E17+CONFIG!$F17)),0)*CONFIG!$H17)*CONFIG!$D17</f>
        <v>0</v>
      </c>
      <c r="AP12" s="226">
        <f>((CONFIG!$G17*Commandes!AP12)+IF(ROUND((AP$8-CONFIG!$D$7)/31,0)&gt;=(CONFIG!$E17+CONFIG!$F17),INDEX(Commandes!$D12:$BK12,,COLUMN(AP$8)-COLUMN($D$8)+1-(CONFIG!$E17+CONFIG!$F17)),0)*CONFIG!$H17)*CONFIG!$D17</f>
        <v>0</v>
      </c>
      <c r="AQ12" s="226">
        <f>((CONFIG!$G17*Commandes!AQ12)+IF(ROUND((AQ$8-CONFIG!$D$7)/31,0)&gt;=(CONFIG!$E17+CONFIG!$F17),INDEX(Commandes!$D12:$BK12,,COLUMN(AQ$8)-COLUMN($D$8)+1-(CONFIG!$E17+CONFIG!$F17)),0)*CONFIG!$H17)*CONFIG!$D17</f>
        <v>0</v>
      </c>
      <c r="AR12" s="226">
        <f>((CONFIG!$G17*Commandes!AR12)+IF(ROUND((AR$8-CONFIG!$D$7)/31,0)&gt;=(CONFIG!$E17+CONFIG!$F17),INDEX(Commandes!$D12:$BK12,,COLUMN(AR$8)-COLUMN($D$8)+1-(CONFIG!$E17+CONFIG!$F17)),0)*CONFIG!$H17)*CONFIG!$D17</f>
        <v>0</v>
      </c>
      <c r="AS12" s="226">
        <f>((CONFIG!$G17*Commandes!AS12)+IF(ROUND((AS$8-CONFIG!$D$7)/31,0)&gt;=(CONFIG!$E17+CONFIG!$F17),INDEX(Commandes!$D12:$BK12,,COLUMN(AS$8)-COLUMN($D$8)+1-(CONFIG!$E17+CONFIG!$F17)),0)*CONFIG!$H17)*CONFIG!$D17</f>
        <v>0</v>
      </c>
      <c r="AT12" s="226">
        <f>((CONFIG!$G17*Commandes!AT12)+IF(ROUND((AT$8-CONFIG!$D$7)/31,0)&gt;=(CONFIG!$E17+CONFIG!$F17),INDEX(Commandes!$D12:$BK12,,COLUMN(AT$8)-COLUMN($D$8)+1-(CONFIG!$E17+CONFIG!$F17)),0)*CONFIG!$H17)*CONFIG!$D17</f>
        <v>0</v>
      </c>
      <c r="AU12" s="226">
        <f>((CONFIG!$G17*Commandes!AU12)+IF(ROUND((AU$8-CONFIG!$D$7)/31,0)&gt;=(CONFIG!$E17+CONFIG!$F17),INDEX(Commandes!$D12:$BK12,,COLUMN(AU$8)-COLUMN($D$8)+1-(CONFIG!$E17+CONFIG!$F17)),0)*CONFIG!$H17)*CONFIG!$D17</f>
        <v>0</v>
      </c>
      <c r="AV12" s="226">
        <f>((CONFIG!$G17*Commandes!AV12)+IF(ROUND((AV$8-CONFIG!$D$7)/31,0)&gt;=(CONFIG!$E17+CONFIG!$F17),INDEX(Commandes!$D12:$BK12,,COLUMN(AV$8)-COLUMN($D$8)+1-(CONFIG!$E17+CONFIG!$F17)),0)*CONFIG!$H17)*CONFIG!$D17</f>
        <v>0</v>
      </c>
      <c r="AW12" s="226">
        <f>((CONFIG!$G17*Commandes!AW12)+IF(ROUND((AW$8-CONFIG!$D$7)/31,0)&gt;=(CONFIG!$E17+CONFIG!$F17),INDEX(Commandes!$D12:$BK12,,COLUMN(AW$8)-COLUMN($D$8)+1-(CONFIG!$E17+CONFIG!$F17)),0)*CONFIG!$H17)*CONFIG!$D17</f>
        <v>0</v>
      </c>
      <c r="AX12" s="226">
        <f>((CONFIG!$G17*Commandes!AX12)+IF(ROUND((AX$8-CONFIG!$D$7)/31,0)&gt;=(CONFIG!$E17+CONFIG!$F17),INDEX(Commandes!$D12:$BK12,,COLUMN(AX$8)-COLUMN($D$8)+1-(CONFIG!$E17+CONFIG!$F17)),0)*CONFIG!$H17)*CONFIG!$D17</f>
        <v>0</v>
      </c>
      <c r="AY12" s="226">
        <f>((CONFIG!$G17*Commandes!AY12)+IF(ROUND((AY$8-CONFIG!$D$7)/31,0)&gt;=(CONFIG!$E17+CONFIG!$F17),INDEX(Commandes!$D12:$BK12,,COLUMN(AY$8)-COLUMN($D$8)+1-(CONFIG!$E17+CONFIG!$F17)),0)*CONFIG!$H17)*CONFIG!$D17</f>
        <v>0</v>
      </c>
      <c r="AZ12" s="226">
        <f>((CONFIG!$G17*Commandes!AZ12)+IF(ROUND((AZ$8-CONFIG!$D$7)/31,0)&gt;=(CONFIG!$E17+CONFIG!$F17),INDEX(Commandes!$D12:$BK12,,COLUMN(AZ$8)-COLUMN($D$8)+1-(CONFIG!$E17+CONFIG!$F17)),0)*CONFIG!$H17)*CONFIG!$D17</f>
        <v>0</v>
      </c>
      <c r="BA12" s="226">
        <f>((CONFIG!$G17*Commandes!BA12)+IF(ROUND((BA$8-CONFIG!$D$7)/31,0)&gt;=(CONFIG!$E17+CONFIG!$F17),INDEX(Commandes!$D12:$BK12,,COLUMN(BA$8)-COLUMN($D$8)+1-(CONFIG!$E17+CONFIG!$F17)),0)*CONFIG!$H17)*CONFIG!$D17</f>
        <v>0</v>
      </c>
      <c r="BB12" s="226">
        <f>((CONFIG!$G17*Commandes!BB12)+IF(ROUND((BB$8-CONFIG!$D$7)/31,0)&gt;=(CONFIG!$E17+CONFIG!$F17),INDEX(Commandes!$D12:$BK12,,COLUMN(BB$8)-COLUMN($D$8)+1-(CONFIG!$E17+CONFIG!$F17)),0)*CONFIG!$H17)*CONFIG!$D17</f>
        <v>0</v>
      </c>
      <c r="BC12" s="226">
        <f>((CONFIG!$G17*Commandes!BC12)+IF(ROUND((BC$8-CONFIG!$D$7)/31,0)&gt;=(CONFIG!$E17+CONFIG!$F17),INDEX(Commandes!$D12:$BK12,,COLUMN(BC$8)-COLUMN($D$8)+1-(CONFIG!$E17+CONFIG!$F17)),0)*CONFIG!$H17)*CONFIG!$D17</f>
        <v>0</v>
      </c>
      <c r="BD12" s="226">
        <f>((CONFIG!$G17*Commandes!BD12)+IF(ROUND((BD$8-CONFIG!$D$7)/31,0)&gt;=(CONFIG!$E17+CONFIG!$F17),INDEX(Commandes!$D12:$BK12,,COLUMN(BD$8)-COLUMN($D$8)+1-(CONFIG!$E17+CONFIG!$F17)),0)*CONFIG!$H17)*CONFIG!$D17</f>
        <v>0</v>
      </c>
      <c r="BE12" s="226">
        <f>((CONFIG!$G17*Commandes!BE12)+IF(ROUND((BE$8-CONFIG!$D$7)/31,0)&gt;=(CONFIG!$E17+CONFIG!$F17),INDEX(Commandes!$D12:$BK12,,COLUMN(BE$8)-COLUMN($D$8)+1-(CONFIG!$E17+CONFIG!$F17)),0)*CONFIG!$H17)*CONFIG!$D17</f>
        <v>0</v>
      </c>
      <c r="BF12" s="226">
        <f>((CONFIG!$G17*Commandes!BF12)+IF(ROUND((BF$8-CONFIG!$D$7)/31,0)&gt;=(CONFIG!$E17+CONFIG!$F17),INDEX(Commandes!$D12:$BK12,,COLUMN(BF$8)-COLUMN($D$8)+1-(CONFIG!$E17+CONFIG!$F17)),0)*CONFIG!$H17)*CONFIG!$D17</f>
        <v>0</v>
      </c>
      <c r="BG12" s="226">
        <f>((CONFIG!$G17*Commandes!BG12)+IF(ROUND((BG$8-CONFIG!$D$7)/31,0)&gt;=(CONFIG!$E17+CONFIG!$F17),INDEX(Commandes!$D12:$BK12,,COLUMN(BG$8)-COLUMN($D$8)+1-(CONFIG!$E17+CONFIG!$F17)),0)*CONFIG!$H17)*CONFIG!$D17</f>
        <v>0</v>
      </c>
      <c r="BH12" s="226">
        <f>((CONFIG!$G17*Commandes!BH12)+IF(ROUND((BH$8-CONFIG!$D$7)/31,0)&gt;=(CONFIG!$E17+CONFIG!$F17),INDEX(Commandes!$D12:$BK12,,COLUMN(BH$8)-COLUMN($D$8)+1-(CONFIG!$E17+CONFIG!$F17)),0)*CONFIG!$H17)*CONFIG!$D17</f>
        <v>0</v>
      </c>
      <c r="BI12" s="226">
        <f>((CONFIG!$G17*Commandes!BI12)+IF(ROUND((BI$8-CONFIG!$D$7)/31,0)&gt;=(CONFIG!$E17+CONFIG!$F17),INDEX(Commandes!$D12:$BK12,,COLUMN(BI$8)-COLUMN($D$8)+1-(CONFIG!$E17+CONFIG!$F17)),0)*CONFIG!$H17)*CONFIG!$D17</f>
        <v>0</v>
      </c>
      <c r="BJ12" s="226">
        <f>((CONFIG!$G17*Commandes!BJ12)+IF(ROUND((BJ$8-CONFIG!$D$7)/31,0)&gt;=(CONFIG!$E17+CONFIG!$F17),INDEX(Commandes!$D12:$BK12,,COLUMN(BJ$8)-COLUMN($D$8)+1-(CONFIG!$E17+CONFIG!$F17)),0)*CONFIG!$H17)*CONFIG!$D17</f>
        <v>0</v>
      </c>
      <c r="BK12" s="226">
        <f>((CONFIG!$G17*Commandes!BK12)+IF(ROUND((BK$8-CONFIG!$D$7)/31,0)&gt;=(CONFIG!$E17+CONFIG!$F17),INDEX(Commandes!$D12:$BK12,,COLUMN(BK$8)-COLUMN($D$8)+1-(CONFIG!$E17+CONFIG!$F17)),0)*CONFIG!$H17)*CONFIG!$D17</f>
        <v>0</v>
      </c>
      <c r="BL12" s="93"/>
    </row>
    <row r="13" spans="2:64">
      <c r="B13" s="87"/>
      <c r="C13" s="215">
        <f>CONFIG!$C$18</f>
        <v>0</v>
      </c>
      <c r="D13" s="226">
        <f>((CONFIG!$G18*Commandes!D13)+IF(ROUND((D$8-CONFIG!$D$7)/31,0)&gt;=(CONFIG!$E18+CONFIG!$F18),INDEX(Commandes!$D13:$BK13,,COLUMN(D$8)-COLUMN($D$8)+1-(CONFIG!$E18+CONFIG!$F18)),0)*CONFIG!$H18)*CONFIG!$D18</f>
        <v>0</v>
      </c>
      <c r="E13" s="226">
        <f>((CONFIG!$G18*Commandes!E13)+IF(ROUND((E$8-CONFIG!$D$7)/31,0)&gt;=(CONFIG!$E18+CONFIG!$F18),INDEX(Commandes!$D13:$BK13,,COLUMN(E$8)-COLUMN($D$8)+1-(CONFIG!$E18+CONFIG!$F18)),0)*CONFIG!$H18)*CONFIG!$D18</f>
        <v>0</v>
      </c>
      <c r="F13" s="226">
        <f>((CONFIG!$G18*Commandes!F13)+IF(ROUND((F$8-CONFIG!$D$7)/31,0)&gt;=(CONFIG!$E18+CONFIG!$F18),INDEX(Commandes!$D13:$BK13,,COLUMN(F$8)-COLUMN($D$8)+1-(CONFIG!$E18+CONFIG!$F18)),0)*CONFIG!$H18)*CONFIG!$D18</f>
        <v>0</v>
      </c>
      <c r="G13" s="226">
        <f>((CONFIG!$G18*Commandes!G13)+IF(ROUND((G$8-CONFIG!$D$7)/31,0)&gt;=(CONFIG!$E18+CONFIG!$F18),INDEX(Commandes!$D13:$BK13,,COLUMN(G$8)-COLUMN($D$8)+1-(CONFIG!$E18+CONFIG!$F18)),0)*CONFIG!$H18)*CONFIG!$D18</f>
        <v>0</v>
      </c>
      <c r="H13" s="226">
        <f>((CONFIG!$G18*Commandes!H13)+IF(ROUND((H$8-CONFIG!$D$7)/31,0)&gt;=(CONFIG!$E18+CONFIG!$F18),INDEX(Commandes!$D13:$BK13,,COLUMN(H$8)-COLUMN($D$8)+1-(CONFIG!$E18+CONFIG!$F18)),0)*CONFIG!$H18)*CONFIG!$D18</f>
        <v>0</v>
      </c>
      <c r="I13" s="226">
        <f>((CONFIG!$G18*Commandes!I13)+IF(ROUND((I$8-CONFIG!$D$7)/31,0)&gt;=(CONFIG!$E18+CONFIG!$F18),INDEX(Commandes!$D13:$BK13,,COLUMN(I$8)-COLUMN($D$8)+1-(CONFIG!$E18+CONFIG!$F18)),0)*CONFIG!$H18)*CONFIG!$D18</f>
        <v>0</v>
      </c>
      <c r="J13" s="226">
        <f>((CONFIG!$G18*Commandes!J13)+IF(ROUND((J$8-CONFIG!$D$7)/31,0)&gt;=(CONFIG!$E18+CONFIG!$F18),INDEX(Commandes!$D13:$BK13,,COLUMN(J$8)-COLUMN($D$8)+1-(CONFIG!$E18+CONFIG!$F18)),0)*CONFIG!$H18)*CONFIG!$D18</f>
        <v>0</v>
      </c>
      <c r="K13" s="226">
        <f>((CONFIG!$G18*Commandes!K13)+IF(ROUND((K$8-CONFIG!$D$7)/31,0)&gt;=(CONFIG!$E18+CONFIG!$F18),INDEX(Commandes!$D13:$BK13,,COLUMN(K$8)-COLUMN($D$8)+1-(CONFIG!$E18+CONFIG!$F18)),0)*CONFIG!$H18)*CONFIG!$D18</f>
        <v>0</v>
      </c>
      <c r="L13" s="226">
        <f>((CONFIG!$G18*Commandes!L13)+IF(ROUND((L$8-CONFIG!$D$7)/31,0)&gt;=(CONFIG!$E18+CONFIG!$F18),INDEX(Commandes!$D13:$BK13,,COLUMN(L$8)-COLUMN($D$8)+1-(CONFIG!$E18+CONFIG!$F18)),0)*CONFIG!$H18)*CONFIG!$D18</f>
        <v>0</v>
      </c>
      <c r="M13" s="226">
        <f>((CONFIG!$G18*Commandes!M13)+IF(ROUND((M$8-CONFIG!$D$7)/31,0)&gt;=(CONFIG!$E18+CONFIG!$F18),INDEX(Commandes!$D13:$BK13,,COLUMN(M$8)-COLUMN($D$8)+1-(CONFIG!$E18+CONFIG!$F18)),0)*CONFIG!$H18)*CONFIG!$D18</f>
        <v>0</v>
      </c>
      <c r="N13" s="226">
        <f>((CONFIG!$G18*Commandes!N13)+IF(ROUND((N$8-CONFIG!$D$7)/31,0)&gt;=(CONFIG!$E18+CONFIG!$F18),INDEX(Commandes!$D13:$BK13,,COLUMN(N$8)-COLUMN($D$8)+1-(CONFIG!$E18+CONFIG!$F18)),0)*CONFIG!$H18)*CONFIG!$D18</f>
        <v>0</v>
      </c>
      <c r="O13" s="226">
        <f>((CONFIG!$G18*Commandes!O13)+IF(ROUND((O$8-CONFIG!$D$7)/31,0)&gt;=(CONFIG!$E18+CONFIG!$F18),INDEX(Commandes!$D13:$BK13,,COLUMN(O$8)-COLUMN($D$8)+1-(CONFIG!$E18+CONFIG!$F18)),0)*CONFIG!$H18)*CONFIG!$D18</f>
        <v>0</v>
      </c>
      <c r="P13" s="226">
        <f>((CONFIG!$G18*Commandes!P13)+IF(ROUND((P$8-CONFIG!$D$7)/31,0)&gt;=(CONFIG!$E18+CONFIG!$F18),INDEX(Commandes!$D13:$BK13,,COLUMN(P$8)-COLUMN($D$8)+1-(CONFIG!$E18+CONFIG!$F18)),0)*CONFIG!$H18)*CONFIG!$D18</f>
        <v>0</v>
      </c>
      <c r="Q13" s="226">
        <f>((CONFIG!$G18*Commandes!Q13)+IF(ROUND((Q$8-CONFIG!$D$7)/31,0)&gt;=(CONFIG!$E18+CONFIG!$F18),INDEX(Commandes!$D13:$BK13,,COLUMN(Q$8)-COLUMN($D$8)+1-(CONFIG!$E18+CONFIG!$F18)),0)*CONFIG!$H18)*CONFIG!$D18</f>
        <v>0</v>
      </c>
      <c r="R13" s="226">
        <f>((CONFIG!$G18*Commandes!R13)+IF(ROUND((R$8-CONFIG!$D$7)/31,0)&gt;=(CONFIG!$E18+CONFIG!$F18),INDEX(Commandes!$D13:$BK13,,COLUMN(R$8)-COLUMN($D$8)+1-(CONFIG!$E18+CONFIG!$F18)),0)*CONFIG!$H18)*CONFIG!$D18</f>
        <v>0</v>
      </c>
      <c r="S13" s="226">
        <f>((CONFIG!$G18*Commandes!S13)+IF(ROUND((S$8-CONFIG!$D$7)/31,0)&gt;=(CONFIG!$E18+CONFIG!$F18),INDEX(Commandes!$D13:$BK13,,COLUMN(S$8)-COLUMN($D$8)+1-(CONFIG!$E18+CONFIG!$F18)),0)*CONFIG!$H18)*CONFIG!$D18</f>
        <v>0</v>
      </c>
      <c r="T13" s="226">
        <f>((CONFIG!$G18*Commandes!T13)+IF(ROUND((T$8-CONFIG!$D$7)/31,0)&gt;=(CONFIG!$E18+CONFIG!$F18),INDEX(Commandes!$D13:$BK13,,COLUMN(T$8)-COLUMN($D$8)+1-(CONFIG!$E18+CONFIG!$F18)),0)*CONFIG!$H18)*CONFIG!$D18</f>
        <v>0</v>
      </c>
      <c r="U13" s="226">
        <f>((CONFIG!$G18*Commandes!U13)+IF(ROUND((U$8-CONFIG!$D$7)/31,0)&gt;=(CONFIG!$E18+CONFIG!$F18),INDEX(Commandes!$D13:$BK13,,COLUMN(U$8)-COLUMN($D$8)+1-(CONFIG!$E18+CONFIG!$F18)),0)*CONFIG!$H18)*CONFIG!$D18</f>
        <v>0</v>
      </c>
      <c r="V13" s="226">
        <f>((CONFIG!$G18*Commandes!V13)+IF(ROUND((V$8-CONFIG!$D$7)/31,0)&gt;=(CONFIG!$E18+CONFIG!$F18),INDEX(Commandes!$D13:$BK13,,COLUMN(V$8)-COLUMN($D$8)+1-(CONFIG!$E18+CONFIG!$F18)),0)*CONFIG!$H18)*CONFIG!$D18</f>
        <v>0</v>
      </c>
      <c r="W13" s="226">
        <f>((CONFIG!$G18*Commandes!W13)+IF(ROUND((W$8-CONFIG!$D$7)/31,0)&gt;=(CONFIG!$E18+CONFIG!$F18),INDEX(Commandes!$D13:$BK13,,COLUMN(W$8)-COLUMN($D$8)+1-(CONFIG!$E18+CONFIG!$F18)),0)*CONFIG!$H18)*CONFIG!$D18</f>
        <v>0</v>
      </c>
      <c r="X13" s="226">
        <f>((CONFIG!$G18*Commandes!X13)+IF(ROUND((X$8-CONFIG!$D$7)/31,0)&gt;=(CONFIG!$E18+CONFIG!$F18),INDEX(Commandes!$D13:$BK13,,COLUMN(X$8)-COLUMN($D$8)+1-(CONFIG!$E18+CONFIG!$F18)),0)*CONFIG!$H18)*CONFIG!$D18</f>
        <v>0</v>
      </c>
      <c r="Y13" s="226">
        <f>((CONFIG!$G18*Commandes!Y13)+IF(ROUND((Y$8-CONFIG!$D$7)/31,0)&gt;=(CONFIG!$E18+CONFIG!$F18),INDEX(Commandes!$D13:$BK13,,COLUMN(Y$8)-COLUMN($D$8)+1-(CONFIG!$E18+CONFIG!$F18)),0)*CONFIG!$H18)*CONFIG!$D18</f>
        <v>0</v>
      </c>
      <c r="Z13" s="226">
        <f>((CONFIG!$G18*Commandes!Z13)+IF(ROUND((Z$8-CONFIG!$D$7)/31,0)&gt;=(CONFIG!$E18+CONFIG!$F18),INDEX(Commandes!$D13:$BK13,,COLUMN(Z$8)-COLUMN($D$8)+1-(CONFIG!$E18+CONFIG!$F18)),0)*CONFIG!$H18)*CONFIG!$D18</f>
        <v>0</v>
      </c>
      <c r="AA13" s="226">
        <f>((CONFIG!$G18*Commandes!AA13)+IF(ROUND((AA$8-CONFIG!$D$7)/31,0)&gt;=(CONFIG!$E18+CONFIG!$F18),INDEX(Commandes!$D13:$BK13,,COLUMN(AA$8)-COLUMN($D$8)+1-(CONFIG!$E18+CONFIG!$F18)),0)*CONFIG!$H18)*CONFIG!$D18</f>
        <v>0</v>
      </c>
      <c r="AB13" s="226">
        <f>((CONFIG!$G18*Commandes!AB13)+IF(ROUND((AB$8-CONFIG!$D$7)/31,0)&gt;=(CONFIG!$E18+CONFIG!$F18),INDEX(Commandes!$D13:$BK13,,COLUMN(AB$8)-COLUMN($D$8)+1-(CONFIG!$E18+CONFIG!$F18)),0)*CONFIG!$H18)*CONFIG!$D18</f>
        <v>0</v>
      </c>
      <c r="AC13" s="226">
        <f>((CONFIG!$G18*Commandes!AC13)+IF(ROUND((AC$8-CONFIG!$D$7)/31,0)&gt;=(CONFIG!$E18+CONFIG!$F18),INDEX(Commandes!$D13:$BK13,,COLUMN(AC$8)-COLUMN($D$8)+1-(CONFIG!$E18+CONFIG!$F18)),0)*CONFIG!$H18)*CONFIG!$D18</f>
        <v>0</v>
      </c>
      <c r="AD13" s="226">
        <f>((CONFIG!$G18*Commandes!AD13)+IF(ROUND((AD$8-CONFIG!$D$7)/31,0)&gt;=(CONFIG!$E18+CONFIG!$F18),INDEX(Commandes!$D13:$BK13,,COLUMN(AD$8)-COLUMN($D$8)+1-(CONFIG!$E18+CONFIG!$F18)),0)*CONFIG!$H18)*CONFIG!$D18</f>
        <v>0</v>
      </c>
      <c r="AE13" s="226">
        <f>((CONFIG!$G18*Commandes!AE13)+IF(ROUND((AE$8-CONFIG!$D$7)/31,0)&gt;=(CONFIG!$E18+CONFIG!$F18),INDEX(Commandes!$D13:$BK13,,COLUMN(AE$8)-COLUMN($D$8)+1-(CONFIG!$E18+CONFIG!$F18)),0)*CONFIG!$H18)*CONFIG!$D18</f>
        <v>0</v>
      </c>
      <c r="AF13" s="226">
        <f>((CONFIG!$G18*Commandes!AF13)+IF(ROUND((AF$8-CONFIG!$D$7)/31,0)&gt;=(CONFIG!$E18+CONFIG!$F18),INDEX(Commandes!$D13:$BK13,,COLUMN(AF$8)-COLUMN($D$8)+1-(CONFIG!$E18+CONFIG!$F18)),0)*CONFIG!$H18)*CONFIG!$D18</f>
        <v>0</v>
      </c>
      <c r="AG13" s="226">
        <f>((CONFIG!$G18*Commandes!AG13)+IF(ROUND((AG$8-CONFIG!$D$7)/31,0)&gt;=(CONFIG!$E18+CONFIG!$F18),INDEX(Commandes!$D13:$BK13,,COLUMN(AG$8)-COLUMN($D$8)+1-(CONFIG!$E18+CONFIG!$F18)),0)*CONFIG!$H18)*CONFIG!$D18</f>
        <v>0</v>
      </c>
      <c r="AH13" s="226">
        <f>((CONFIG!$G18*Commandes!AH13)+IF(ROUND((AH$8-CONFIG!$D$7)/31,0)&gt;=(CONFIG!$E18+CONFIG!$F18),INDEX(Commandes!$D13:$BK13,,COLUMN(AH$8)-COLUMN($D$8)+1-(CONFIG!$E18+CONFIG!$F18)),0)*CONFIG!$H18)*CONFIG!$D18</f>
        <v>0</v>
      </c>
      <c r="AI13" s="226">
        <f>((CONFIG!$G18*Commandes!AI13)+IF(ROUND((AI$8-CONFIG!$D$7)/31,0)&gt;=(CONFIG!$E18+CONFIG!$F18),INDEX(Commandes!$D13:$BK13,,COLUMN(AI$8)-COLUMN($D$8)+1-(CONFIG!$E18+CONFIG!$F18)),0)*CONFIG!$H18)*CONFIG!$D18</f>
        <v>0</v>
      </c>
      <c r="AJ13" s="226">
        <f>((CONFIG!$G18*Commandes!AJ13)+IF(ROUND((AJ$8-CONFIG!$D$7)/31,0)&gt;=(CONFIG!$E18+CONFIG!$F18),INDEX(Commandes!$D13:$BK13,,COLUMN(AJ$8)-COLUMN($D$8)+1-(CONFIG!$E18+CONFIG!$F18)),0)*CONFIG!$H18)*CONFIG!$D18</f>
        <v>0</v>
      </c>
      <c r="AK13" s="226">
        <f>((CONFIG!$G18*Commandes!AK13)+IF(ROUND((AK$8-CONFIG!$D$7)/31,0)&gt;=(CONFIG!$E18+CONFIG!$F18),INDEX(Commandes!$D13:$BK13,,COLUMN(AK$8)-COLUMN($D$8)+1-(CONFIG!$E18+CONFIG!$F18)),0)*CONFIG!$H18)*CONFIG!$D18</f>
        <v>0</v>
      </c>
      <c r="AL13" s="226">
        <f>((CONFIG!$G18*Commandes!AL13)+IF(ROUND((AL$8-CONFIG!$D$7)/31,0)&gt;=(CONFIG!$E18+CONFIG!$F18),INDEX(Commandes!$D13:$BK13,,COLUMN(AL$8)-COLUMN($D$8)+1-(CONFIG!$E18+CONFIG!$F18)),0)*CONFIG!$H18)*CONFIG!$D18</f>
        <v>0</v>
      </c>
      <c r="AM13" s="226">
        <f>((CONFIG!$G18*Commandes!AM13)+IF(ROUND((AM$8-CONFIG!$D$7)/31,0)&gt;=(CONFIG!$E18+CONFIG!$F18),INDEX(Commandes!$D13:$BK13,,COLUMN(AM$8)-COLUMN($D$8)+1-(CONFIG!$E18+CONFIG!$F18)),0)*CONFIG!$H18)*CONFIG!$D18</f>
        <v>0</v>
      </c>
      <c r="AN13" s="226">
        <f>((CONFIG!$G18*Commandes!AN13)+IF(ROUND((AN$8-CONFIG!$D$7)/31,0)&gt;=(CONFIG!$E18+CONFIG!$F18),INDEX(Commandes!$D13:$BK13,,COLUMN(AN$8)-COLUMN($D$8)+1-(CONFIG!$E18+CONFIG!$F18)),0)*CONFIG!$H18)*CONFIG!$D18</f>
        <v>0</v>
      </c>
      <c r="AO13" s="226">
        <f>((CONFIG!$G18*Commandes!AO13)+IF(ROUND((AO$8-CONFIG!$D$7)/31,0)&gt;=(CONFIG!$E18+CONFIG!$F18),INDEX(Commandes!$D13:$BK13,,COLUMN(AO$8)-COLUMN($D$8)+1-(CONFIG!$E18+CONFIG!$F18)),0)*CONFIG!$H18)*CONFIG!$D18</f>
        <v>0</v>
      </c>
      <c r="AP13" s="226">
        <f>((CONFIG!$G18*Commandes!AP13)+IF(ROUND((AP$8-CONFIG!$D$7)/31,0)&gt;=(CONFIG!$E18+CONFIG!$F18),INDEX(Commandes!$D13:$BK13,,COLUMN(AP$8)-COLUMN($D$8)+1-(CONFIG!$E18+CONFIG!$F18)),0)*CONFIG!$H18)*CONFIG!$D18</f>
        <v>0</v>
      </c>
      <c r="AQ13" s="226">
        <f>((CONFIG!$G18*Commandes!AQ13)+IF(ROUND((AQ$8-CONFIG!$D$7)/31,0)&gt;=(CONFIG!$E18+CONFIG!$F18),INDEX(Commandes!$D13:$BK13,,COLUMN(AQ$8)-COLUMN($D$8)+1-(CONFIG!$E18+CONFIG!$F18)),0)*CONFIG!$H18)*CONFIG!$D18</f>
        <v>0</v>
      </c>
      <c r="AR13" s="226">
        <f>((CONFIG!$G18*Commandes!AR13)+IF(ROUND((AR$8-CONFIG!$D$7)/31,0)&gt;=(CONFIG!$E18+CONFIG!$F18),INDEX(Commandes!$D13:$BK13,,COLUMN(AR$8)-COLUMN($D$8)+1-(CONFIG!$E18+CONFIG!$F18)),0)*CONFIG!$H18)*CONFIG!$D18</f>
        <v>0</v>
      </c>
      <c r="AS13" s="226">
        <f>((CONFIG!$G18*Commandes!AS13)+IF(ROUND((AS$8-CONFIG!$D$7)/31,0)&gt;=(CONFIG!$E18+CONFIG!$F18),INDEX(Commandes!$D13:$BK13,,COLUMN(AS$8)-COLUMN($D$8)+1-(CONFIG!$E18+CONFIG!$F18)),0)*CONFIG!$H18)*CONFIG!$D18</f>
        <v>0</v>
      </c>
      <c r="AT13" s="226">
        <f>((CONFIG!$G18*Commandes!AT13)+IF(ROUND((AT$8-CONFIG!$D$7)/31,0)&gt;=(CONFIG!$E18+CONFIG!$F18),INDEX(Commandes!$D13:$BK13,,COLUMN(AT$8)-COLUMN($D$8)+1-(CONFIG!$E18+CONFIG!$F18)),0)*CONFIG!$H18)*CONFIG!$D18</f>
        <v>0</v>
      </c>
      <c r="AU13" s="226">
        <f>((CONFIG!$G18*Commandes!AU13)+IF(ROUND((AU$8-CONFIG!$D$7)/31,0)&gt;=(CONFIG!$E18+CONFIG!$F18),INDEX(Commandes!$D13:$BK13,,COLUMN(AU$8)-COLUMN($D$8)+1-(CONFIG!$E18+CONFIG!$F18)),0)*CONFIG!$H18)*CONFIG!$D18</f>
        <v>0</v>
      </c>
      <c r="AV13" s="226">
        <f>((CONFIG!$G18*Commandes!AV13)+IF(ROUND((AV$8-CONFIG!$D$7)/31,0)&gt;=(CONFIG!$E18+CONFIG!$F18),INDEX(Commandes!$D13:$BK13,,COLUMN(AV$8)-COLUMN($D$8)+1-(CONFIG!$E18+CONFIG!$F18)),0)*CONFIG!$H18)*CONFIG!$D18</f>
        <v>0</v>
      </c>
      <c r="AW13" s="226">
        <f>((CONFIG!$G18*Commandes!AW13)+IF(ROUND((AW$8-CONFIG!$D$7)/31,0)&gt;=(CONFIG!$E18+CONFIG!$F18),INDEX(Commandes!$D13:$BK13,,COLUMN(AW$8)-COLUMN($D$8)+1-(CONFIG!$E18+CONFIG!$F18)),0)*CONFIG!$H18)*CONFIG!$D18</f>
        <v>0</v>
      </c>
      <c r="AX13" s="226">
        <f>((CONFIG!$G18*Commandes!AX13)+IF(ROUND((AX$8-CONFIG!$D$7)/31,0)&gt;=(CONFIG!$E18+CONFIG!$F18),INDEX(Commandes!$D13:$BK13,,COLUMN(AX$8)-COLUMN($D$8)+1-(CONFIG!$E18+CONFIG!$F18)),0)*CONFIG!$H18)*CONFIG!$D18</f>
        <v>0</v>
      </c>
      <c r="AY13" s="226">
        <f>((CONFIG!$G18*Commandes!AY13)+IF(ROUND((AY$8-CONFIG!$D$7)/31,0)&gt;=(CONFIG!$E18+CONFIG!$F18),INDEX(Commandes!$D13:$BK13,,COLUMN(AY$8)-COLUMN($D$8)+1-(CONFIG!$E18+CONFIG!$F18)),0)*CONFIG!$H18)*CONFIG!$D18</f>
        <v>0</v>
      </c>
      <c r="AZ13" s="226">
        <f>((CONFIG!$G18*Commandes!AZ13)+IF(ROUND((AZ$8-CONFIG!$D$7)/31,0)&gt;=(CONFIG!$E18+CONFIG!$F18),INDEX(Commandes!$D13:$BK13,,COLUMN(AZ$8)-COLUMN($D$8)+1-(CONFIG!$E18+CONFIG!$F18)),0)*CONFIG!$H18)*CONFIG!$D18</f>
        <v>0</v>
      </c>
      <c r="BA13" s="226">
        <f>((CONFIG!$G18*Commandes!BA13)+IF(ROUND((BA$8-CONFIG!$D$7)/31,0)&gt;=(CONFIG!$E18+CONFIG!$F18),INDEX(Commandes!$D13:$BK13,,COLUMN(BA$8)-COLUMN($D$8)+1-(CONFIG!$E18+CONFIG!$F18)),0)*CONFIG!$H18)*CONFIG!$D18</f>
        <v>0</v>
      </c>
      <c r="BB13" s="226">
        <f>((CONFIG!$G18*Commandes!BB13)+IF(ROUND((BB$8-CONFIG!$D$7)/31,0)&gt;=(CONFIG!$E18+CONFIG!$F18),INDEX(Commandes!$D13:$BK13,,COLUMN(BB$8)-COLUMN($D$8)+1-(CONFIG!$E18+CONFIG!$F18)),0)*CONFIG!$H18)*CONFIG!$D18</f>
        <v>0</v>
      </c>
      <c r="BC13" s="226">
        <f>((CONFIG!$G18*Commandes!BC13)+IF(ROUND((BC$8-CONFIG!$D$7)/31,0)&gt;=(CONFIG!$E18+CONFIG!$F18),INDEX(Commandes!$D13:$BK13,,COLUMN(BC$8)-COLUMN($D$8)+1-(CONFIG!$E18+CONFIG!$F18)),0)*CONFIG!$H18)*CONFIG!$D18</f>
        <v>0</v>
      </c>
      <c r="BD13" s="226">
        <f>((CONFIG!$G18*Commandes!BD13)+IF(ROUND((BD$8-CONFIG!$D$7)/31,0)&gt;=(CONFIG!$E18+CONFIG!$F18),INDEX(Commandes!$D13:$BK13,,COLUMN(BD$8)-COLUMN($D$8)+1-(CONFIG!$E18+CONFIG!$F18)),0)*CONFIG!$H18)*CONFIG!$D18</f>
        <v>0</v>
      </c>
      <c r="BE13" s="226">
        <f>((CONFIG!$G18*Commandes!BE13)+IF(ROUND((BE$8-CONFIG!$D$7)/31,0)&gt;=(CONFIG!$E18+CONFIG!$F18),INDEX(Commandes!$D13:$BK13,,COLUMN(BE$8)-COLUMN($D$8)+1-(CONFIG!$E18+CONFIG!$F18)),0)*CONFIG!$H18)*CONFIG!$D18</f>
        <v>0</v>
      </c>
      <c r="BF13" s="226">
        <f>((CONFIG!$G18*Commandes!BF13)+IF(ROUND((BF$8-CONFIG!$D$7)/31,0)&gt;=(CONFIG!$E18+CONFIG!$F18),INDEX(Commandes!$D13:$BK13,,COLUMN(BF$8)-COLUMN($D$8)+1-(CONFIG!$E18+CONFIG!$F18)),0)*CONFIG!$H18)*CONFIG!$D18</f>
        <v>0</v>
      </c>
      <c r="BG13" s="226">
        <f>((CONFIG!$G18*Commandes!BG13)+IF(ROUND((BG$8-CONFIG!$D$7)/31,0)&gt;=(CONFIG!$E18+CONFIG!$F18),INDEX(Commandes!$D13:$BK13,,COLUMN(BG$8)-COLUMN($D$8)+1-(CONFIG!$E18+CONFIG!$F18)),0)*CONFIG!$H18)*CONFIG!$D18</f>
        <v>0</v>
      </c>
      <c r="BH13" s="226">
        <f>((CONFIG!$G18*Commandes!BH13)+IF(ROUND((BH$8-CONFIG!$D$7)/31,0)&gt;=(CONFIG!$E18+CONFIG!$F18),INDEX(Commandes!$D13:$BK13,,COLUMN(BH$8)-COLUMN($D$8)+1-(CONFIG!$E18+CONFIG!$F18)),0)*CONFIG!$H18)*CONFIG!$D18</f>
        <v>0</v>
      </c>
      <c r="BI13" s="226">
        <f>((CONFIG!$G18*Commandes!BI13)+IF(ROUND((BI$8-CONFIG!$D$7)/31,0)&gt;=(CONFIG!$E18+CONFIG!$F18),INDEX(Commandes!$D13:$BK13,,COLUMN(BI$8)-COLUMN($D$8)+1-(CONFIG!$E18+CONFIG!$F18)),0)*CONFIG!$H18)*CONFIG!$D18</f>
        <v>0</v>
      </c>
      <c r="BJ13" s="226">
        <f>((CONFIG!$G18*Commandes!BJ13)+IF(ROUND((BJ$8-CONFIG!$D$7)/31,0)&gt;=(CONFIG!$E18+CONFIG!$F18),INDEX(Commandes!$D13:$BK13,,COLUMN(BJ$8)-COLUMN($D$8)+1-(CONFIG!$E18+CONFIG!$F18)),0)*CONFIG!$H18)*CONFIG!$D18</f>
        <v>0</v>
      </c>
      <c r="BK13" s="226">
        <f>((CONFIG!$G18*Commandes!BK13)+IF(ROUND((BK$8-CONFIG!$D$7)/31,0)&gt;=(CONFIG!$E18+CONFIG!$F18),INDEX(Commandes!$D13:$BK13,,COLUMN(BK$8)-COLUMN($D$8)+1-(CONFIG!$E18+CONFIG!$F18)),0)*CONFIG!$H18)*CONFIG!$D18</f>
        <v>0</v>
      </c>
      <c r="BL13" s="93"/>
    </row>
    <row r="14" spans="2:64">
      <c r="B14" s="87"/>
      <c r="C14" s="215">
        <f>CONFIG!$C$19</f>
        <v>0</v>
      </c>
      <c r="D14" s="226">
        <f>((CONFIG!$G19*Commandes!D14)+IF(ROUND((D$8-CONFIG!$D$7)/31,0)&gt;=(CONFIG!$E19+CONFIG!$F19),INDEX(Commandes!$D14:$BK14,,COLUMN(D$8)-COLUMN($D$8)+1-(CONFIG!$E19+CONFIG!$F19)),0)*CONFIG!$H19)*CONFIG!$D19</f>
        <v>0</v>
      </c>
      <c r="E14" s="226">
        <f>((CONFIG!$G19*Commandes!E14)+IF(ROUND((E$8-CONFIG!$D$7)/31,0)&gt;=(CONFIG!$E19+CONFIG!$F19),INDEX(Commandes!$D14:$BK14,,COLUMN(E$8)-COLUMN($D$8)+1-(CONFIG!$E19+CONFIG!$F19)),0)*CONFIG!$H19)*CONFIG!$D19</f>
        <v>0</v>
      </c>
      <c r="F14" s="226">
        <f>((CONFIG!$G19*Commandes!F14)+IF(ROUND((F$8-CONFIG!$D$7)/31,0)&gt;=(CONFIG!$E19+CONFIG!$F19),INDEX(Commandes!$D14:$BK14,,COLUMN(F$8)-COLUMN($D$8)+1-(CONFIG!$E19+CONFIG!$F19)),0)*CONFIG!$H19)*CONFIG!$D19</f>
        <v>0</v>
      </c>
      <c r="G14" s="226">
        <f>((CONFIG!$G19*Commandes!G14)+IF(ROUND((G$8-CONFIG!$D$7)/31,0)&gt;=(CONFIG!$E19+CONFIG!$F19),INDEX(Commandes!$D14:$BK14,,COLUMN(G$8)-COLUMN($D$8)+1-(CONFIG!$E19+CONFIG!$F19)),0)*CONFIG!$H19)*CONFIG!$D19</f>
        <v>0</v>
      </c>
      <c r="H14" s="226">
        <f>((CONFIG!$G19*Commandes!H14)+IF(ROUND((H$8-CONFIG!$D$7)/31,0)&gt;=(CONFIG!$E19+CONFIG!$F19),INDEX(Commandes!$D14:$BK14,,COLUMN(H$8)-COLUMN($D$8)+1-(CONFIG!$E19+CONFIG!$F19)),0)*CONFIG!$H19)*CONFIG!$D19</f>
        <v>0</v>
      </c>
      <c r="I14" s="226">
        <f>((CONFIG!$G19*Commandes!I14)+IF(ROUND((I$8-CONFIG!$D$7)/31,0)&gt;=(CONFIG!$E19+CONFIG!$F19),INDEX(Commandes!$D14:$BK14,,COLUMN(I$8)-COLUMN($D$8)+1-(CONFIG!$E19+CONFIG!$F19)),0)*CONFIG!$H19)*CONFIG!$D19</f>
        <v>0</v>
      </c>
      <c r="J14" s="226">
        <f>((CONFIG!$G19*Commandes!J14)+IF(ROUND((J$8-CONFIG!$D$7)/31,0)&gt;=(CONFIG!$E19+CONFIG!$F19),INDEX(Commandes!$D14:$BK14,,COLUMN(J$8)-COLUMN($D$8)+1-(CONFIG!$E19+CONFIG!$F19)),0)*CONFIG!$H19)*CONFIG!$D19</f>
        <v>0</v>
      </c>
      <c r="K14" s="226">
        <f>((CONFIG!$G19*Commandes!K14)+IF(ROUND((K$8-CONFIG!$D$7)/31,0)&gt;=(CONFIG!$E19+CONFIG!$F19),INDEX(Commandes!$D14:$BK14,,COLUMN(K$8)-COLUMN($D$8)+1-(CONFIG!$E19+CONFIG!$F19)),0)*CONFIG!$H19)*CONFIG!$D19</f>
        <v>0</v>
      </c>
      <c r="L14" s="226">
        <f>((CONFIG!$G19*Commandes!L14)+IF(ROUND((L$8-CONFIG!$D$7)/31,0)&gt;=(CONFIG!$E19+CONFIG!$F19),INDEX(Commandes!$D14:$BK14,,COLUMN(L$8)-COLUMN($D$8)+1-(CONFIG!$E19+CONFIG!$F19)),0)*CONFIG!$H19)*CONFIG!$D19</f>
        <v>0</v>
      </c>
      <c r="M14" s="226">
        <f>((CONFIG!$G19*Commandes!M14)+IF(ROUND((M$8-CONFIG!$D$7)/31,0)&gt;=(CONFIG!$E19+CONFIG!$F19),INDEX(Commandes!$D14:$BK14,,COLUMN(M$8)-COLUMN($D$8)+1-(CONFIG!$E19+CONFIG!$F19)),0)*CONFIG!$H19)*CONFIG!$D19</f>
        <v>0</v>
      </c>
      <c r="N14" s="226">
        <f>((CONFIG!$G19*Commandes!N14)+IF(ROUND((N$8-CONFIG!$D$7)/31,0)&gt;=(CONFIG!$E19+CONFIG!$F19),INDEX(Commandes!$D14:$BK14,,COLUMN(N$8)-COLUMN($D$8)+1-(CONFIG!$E19+CONFIG!$F19)),0)*CONFIG!$H19)*CONFIG!$D19</f>
        <v>0</v>
      </c>
      <c r="O14" s="226">
        <f>((CONFIG!$G19*Commandes!O14)+IF(ROUND((O$8-CONFIG!$D$7)/31,0)&gt;=(CONFIG!$E19+CONFIG!$F19),INDEX(Commandes!$D14:$BK14,,COLUMN(O$8)-COLUMN($D$8)+1-(CONFIG!$E19+CONFIG!$F19)),0)*CONFIG!$H19)*CONFIG!$D19</f>
        <v>0</v>
      </c>
      <c r="P14" s="226">
        <f>((CONFIG!$G19*Commandes!P14)+IF(ROUND((P$8-CONFIG!$D$7)/31,0)&gt;=(CONFIG!$E19+CONFIG!$F19),INDEX(Commandes!$D14:$BK14,,COLUMN(P$8)-COLUMN($D$8)+1-(CONFIG!$E19+CONFIG!$F19)),0)*CONFIG!$H19)*CONFIG!$D19</f>
        <v>0</v>
      </c>
      <c r="Q14" s="226">
        <f>((CONFIG!$G19*Commandes!Q14)+IF(ROUND((Q$8-CONFIG!$D$7)/31,0)&gt;=(CONFIG!$E19+CONFIG!$F19),INDEX(Commandes!$D14:$BK14,,COLUMN(Q$8)-COLUMN($D$8)+1-(CONFIG!$E19+CONFIG!$F19)),0)*CONFIG!$H19)*CONFIG!$D19</f>
        <v>0</v>
      </c>
      <c r="R14" s="226">
        <f>((CONFIG!$G19*Commandes!R14)+IF(ROUND((R$8-CONFIG!$D$7)/31,0)&gt;=(CONFIG!$E19+CONFIG!$F19),INDEX(Commandes!$D14:$BK14,,COLUMN(R$8)-COLUMN($D$8)+1-(CONFIG!$E19+CONFIG!$F19)),0)*CONFIG!$H19)*CONFIG!$D19</f>
        <v>0</v>
      </c>
      <c r="S14" s="226">
        <f>((CONFIG!$G19*Commandes!S14)+IF(ROUND((S$8-CONFIG!$D$7)/31,0)&gt;=(CONFIG!$E19+CONFIG!$F19),INDEX(Commandes!$D14:$BK14,,COLUMN(S$8)-COLUMN($D$8)+1-(CONFIG!$E19+CONFIG!$F19)),0)*CONFIG!$H19)*CONFIG!$D19</f>
        <v>0</v>
      </c>
      <c r="T14" s="226">
        <f>((CONFIG!$G19*Commandes!T14)+IF(ROUND((T$8-CONFIG!$D$7)/31,0)&gt;=(CONFIG!$E19+CONFIG!$F19),INDEX(Commandes!$D14:$BK14,,COLUMN(T$8)-COLUMN($D$8)+1-(CONFIG!$E19+CONFIG!$F19)),0)*CONFIG!$H19)*CONFIG!$D19</f>
        <v>0</v>
      </c>
      <c r="U14" s="226">
        <f>((CONFIG!$G19*Commandes!U14)+IF(ROUND((U$8-CONFIG!$D$7)/31,0)&gt;=(CONFIG!$E19+CONFIG!$F19),INDEX(Commandes!$D14:$BK14,,COLUMN(U$8)-COLUMN($D$8)+1-(CONFIG!$E19+CONFIG!$F19)),0)*CONFIG!$H19)*CONFIG!$D19</f>
        <v>0</v>
      </c>
      <c r="V14" s="226">
        <f>((CONFIG!$G19*Commandes!V14)+IF(ROUND((V$8-CONFIG!$D$7)/31,0)&gt;=(CONFIG!$E19+CONFIG!$F19),INDEX(Commandes!$D14:$BK14,,COLUMN(V$8)-COLUMN($D$8)+1-(CONFIG!$E19+CONFIG!$F19)),0)*CONFIG!$H19)*CONFIG!$D19</f>
        <v>0</v>
      </c>
      <c r="W14" s="226">
        <f>((CONFIG!$G19*Commandes!W14)+IF(ROUND((W$8-CONFIG!$D$7)/31,0)&gt;=(CONFIG!$E19+CONFIG!$F19),INDEX(Commandes!$D14:$BK14,,COLUMN(W$8)-COLUMN($D$8)+1-(CONFIG!$E19+CONFIG!$F19)),0)*CONFIG!$H19)*CONFIG!$D19</f>
        <v>0</v>
      </c>
      <c r="X14" s="226">
        <f>((CONFIG!$G19*Commandes!X14)+IF(ROUND((X$8-CONFIG!$D$7)/31,0)&gt;=(CONFIG!$E19+CONFIG!$F19),INDEX(Commandes!$D14:$BK14,,COLUMN(X$8)-COLUMN($D$8)+1-(CONFIG!$E19+CONFIG!$F19)),0)*CONFIG!$H19)*CONFIG!$D19</f>
        <v>0</v>
      </c>
      <c r="Y14" s="226">
        <f>((CONFIG!$G19*Commandes!Y14)+IF(ROUND((Y$8-CONFIG!$D$7)/31,0)&gt;=(CONFIG!$E19+CONFIG!$F19),INDEX(Commandes!$D14:$BK14,,COLUMN(Y$8)-COLUMN($D$8)+1-(CONFIG!$E19+CONFIG!$F19)),0)*CONFIG!$H19)*CONFIG!$D19</f>
        <v>0</v>
      </c>
      <c r="Z14" s="226">
        <f>((CONFIG!$G19*Commandes!Z14)+IF(ROUND((Z$8-CONFIG!$D$7)/31,0)&gt;=(CONFIG!$E19+CONFIG!$F19),INDEX(Commandes!$D14:$BK14,,COLUMN(Z$8)-COLUMN($D$8)+1-(CONFIG!$E19+CONFIG!$F19)),0)*CONFIG!$H19)*CONFIG!$D19</f>
        <v>0</v>
      </c>
      <c r="AA14" s="226">
        <f>((CONFIG!$G19*Commandes!AA14)+IF(ROUND((AA$8-CONFIG!$D$7)/31,0)&gt;=(CONFIG!$E19+CONFIG!$F19),INDEX(Commandes!$D14:$BK14,,COLUMN(AA$8)-COLUMN($D$8)+1-(CONFIG!$E19+CONFIG!$F19)),0)*CONFIG!$H19)*CONFIG!$D19</f>
        <v>0</v>
      </c>
      <c r="AB14" s="226">
        <f>((CONFIG!$G19*Commandes!AB14)+IF(ROUND((AB$8-CONFIG!$D$7)/31,0)&gt;=(CONFIG!$E19+CONFIG!$F19),INDEX(Commandes!$D14:$BK14,,COLUMN(AB$8)-COLUMN($D$8)+1-(CONFIG!$E19+CONFIG!$F19)),0)*CONFIG!$H19)*CONFIG!$D19</f>
        <v>0</v>
      </c>
      <c r="AC14" s="226">
        <f>((CONFIG!$G19*Commandes!AC14)+IF(ROUND((AC$8-CONFIG!$D$7)/31,0)&gt;=(CONFIG!$E19+CONFIG!$F19),INDEX(Commandes!$D14:$BK14,,COLUMN(AC$8)-COLUMN($D$8)+1-(CONFIG!$E19+CONFIG!$F19)),0)*CONFIG!$H19)*CONFIG!$D19</f>
        <v>0</v>
      </c>
      <c r="AD14" s="226">
        <f>((CONFIG!$G19*Commandes!AD14)+IF(ROUND((AD$8-CONFIG!$D$7)/31,0)&gt;=(CONFIG!$E19+CONFIG!$F19),INDEX(Commandes!$D14:$BK14,,COLUMN(AD$8)-COLUMN($D$8)+1-(CONFIG!$E19+CONFIG!$F19)),0)*CONFIG!$H19)*CONFIG!$D19</f>
        <v>0</v>
      </c>
      <c r="AE14" s="226">
        <f>((CONFIG!$G19*Commandes!AE14)+IF(ROUND((AE$8-CONFIG!$D$7)/31,0)&gt;=(CONFIG!$E19+CONFIG!$F19),INDEX(Commandes!$D14:$BK14,,COLUMN(AE$8)-COLUMN($D$8)+1-(CONFIG!$E19+CONFIG!$F19)),0)*CONFIG!$H19)*CONFIG!$D19</f>
        <v>0</v>
      </c>
      <c r="AF14" s="226">
        <f>((CONFIG!$G19*Commandes!AF14)+IF(ROUND((AF$8-CONFIG!$D$7)/31,0)&gt;=(CONFIG!$E19+CONFIG!$F19),INDEX(Commandes!$D14:$BK14,,COLUMN(AF$8)-COLUMN($D$8)+1-(CONFIG!$E19+CONFIG!$F19)),0)*CONFIG!$H19)*CONFIG!$D19</f>
        <v>0</v>
      </c>
      <c r="AG14" s="226">
        <f>((CONFIG!$G19*Commandes!AG14)+IF(ROUND((AG$8-CONFIG!$D$7)/31,0)&gt;=(CONFIG!$E19+CONFIG!$F19),INDEX(Commandes!$D14:$BK14,,COLUMN(AG$8)-COLUMN($D$8)+1-(CONFIG!$E19+CONFIG!$F19)),0)*CONFIG!$H19)*CONFIG!$D19</f>
        <v>0</v>
      </c>
      <c r="AH14" s="226">
        <f>((CONFIG!$G19*Commandes!AH14)+IF(ROUND((AH$8-CONFIG!$D$7)/31,0)&gt;=(CONFIG!$E19+CONFIG!$F19),INDEX(Commandes!$D14:$BK14,,COLUMN(AH$8)-COLUMN($D$8)+1-(CONFIG!$E19+CONFIG!$F19)),0)*CONFIG!$H19)*CONFIG!$D19</f>
        <v>0</v>
      </c>
      <c r="AI14" s="226">
        <f>((CONFIG!$G19*Commandes!AI14)+IF(ROUND((AI$8-CONFIG!$D$7)/31,0)&gt;=(CONFIG!$E19+CONFIG!$F19),INDEX(Commandes!$D14:$BK14,,COLUMN(AI$8)-COLUMN($D$8)+1-(CONFIG!$E19+CONFIG!$F19)),0)*CONFIG!$H19)*CONFIG!$D19</f>
        <v>0</v>
      </c>
      <c r="AJ14" s="226">
        <f>((CONFIG!$G19*Commandes!AJ14)+IF(ROUND((AJ$8-CONFIG!$D$7)/31,0)&gt;=(CONFIG!$E19+CONFIG!$F19),INDEX(Commandes!$D14:$BK14,,COLUMN(AJ$8)-COLUMN($D$8)+1-(CONFIG!$E19+CONFIG!$F19)),0)*CONFIG!$H19)*CONFIG!$D19</f>
        <v>0</v>
      </c>
      <c r="AK14" s="226">
        <f>((CONFIG!$G19*Commandes!AK14)+IF(ROUND((AK$8-CONFIG!$D$7)/31,0)&gt;=(CONFIG!$E19+CONFIG!$F19),INDEX(Commandes!$D14:$BK14,,COLUMN(AK$8)-COLUMN($D$8)+1-(CONFIG!$E19+CONFIG!$F19)),0)*CONFIG!$H19)*CONFIG!$D19</f>
        <v>0</v>
      </c>
      <c r="AL14" s="226">
        <f>((CONFIG!$G19*Commandes!AL14)+IF(ROUND((AL$8-CONFIG!$D$7)/31,0)&gt;=(CONFIG!$E19+CONFIG!$F19),INDEX(Commandes!$D14:$BK14,,COLUMN(AL$8)-COLUMN($D$8)+1-(CONFIG!$E19+CONFIG!$F19)),0)*CONFIG!$H19)*CONFIG!$D19</f>
        <v>0</v>
      </c>
      <c r="AM14" s="226">
        <f>((CONFIG!$G19*Commandes!AM14)+IF(ROUND((AM$8-CONFIG!$D$7)/31,0)&gt;=(CONFIG!$E19+CONFIG!$F19),INDEX(Commandes!$D14:$BK14,,COLUMN(AM$8)-COLUMN($D$8)+1-(CONFIG!$E19+CONFIG!$F19)),0)*CONFIG!$H19)*CONFIG!$D19</f>
        <v>0</v>
      </c>
      <c r="AN14" s="226">
        <f>((CONFIG!$G19*Commandes!AN14)+IF(ROUND((AN$8-CONFIG!$D$7)/31,0)&gt;=(CONFIG!$E19+CONFIG!$F19),INDEX(Commandes!$D14:$BK14,,COLUMN(AN$8)-COLUMN($D$8)+1-(CONFIG!$E19+CONFIG!$F19)),0)*CONFIG!$H19)*CONFIG!$D19</f>
        <v>0</v>
      </c>
      <c r="AO14" s="226">
        <f>((CONFIG!$G19*Commandes!AO14)+IF(ROUND((AO$8-CONFIG!$D$7)/31,0)&gt;=(CONFIG!$E19+CONFIG!$F19),INDEX(Commandes!$D14:$BK14,,COLUMN(AO$8)-COLUMN($D$8)+1-(CONFIG!$E19+CONFIG!$F19)),0)*CONFIG!$H19)*CONFIG!$D19</f>
        <v>0</v>
      </c>
      <c r="AP14" s="226">
        <f>((CONFIG!$G19*Commandes!AP14)+IF(ROUND((AP$8-CONFIG!$D$7)/31,0)&gt;=(CONFIG!$E19+CONFIG!$F19),INDEX(Commandes!$D14:$BK14,,COLUMN(AP$8)-COLUMN($D$8)+1-(CONFIG!$E19+CONFIG!$F19)),0)*CONFIG!$H19)*CONFIG!$D19</f>
        <v>0</v>
      </c>
      <c r="AQ14" s="226">
        <f>((CONFIG!$G19*Commandes!AQ14)+IF(ROUND((AQ$8-CONFIG!$D$7)/31,0)&gt;=(CONFIG!$E19+CONFIG!$F19),INDEX(Commandes!$D14:$BK14,,COLUMN(AQ$8)-COLUMN($D$8)+1-(CONFIG!$E19+CONFIG!$F19)),0)*CONFIG!$H19)*CONFIG!$D19</f>
        <v>0</v>
      </c>
      <c r="AR14" s="226">
        <f>((CONFIG!$G19*Commandes!AR14)+IF(ROUND((AR$8-CONFIG!$D$7)/31,0)&gt;=(CONFIG!$E19+CONFIG!$F19),INDEX(Commandes!$D14:$BK14,,COLUMN(AR$8)-COLUMN($D$8)+1-(CONFIG!$E19+CONFIG!$F19)),0)*CONFIG!$H19)*CONFIG!$D19</f>
        <v>0</v>
      </c>
      <c r="AS14" s="226">
        <f>((CONFIG!$G19*Commandes!AS14)+IF(ROUND((AS$8-CONFIG!$D$7)/31,0)&gt;=(CONFIG!$E19+CONFIG!$F19),INDEX(Commandes!$D14:$BK14,,COLUMN(AS$8)-COLUMN($D$8)+1-(CONFIG!$E19+CONFIG!$F19)),0)*CONFIG!$H19)*CONFIG!$D19</f>
        <v>0</v>
      </c>
      <c r="AT14" s="226">
        <f>((CONFIG!$G19*Commandes!AT14)+IF(ROUND((AT$8-CONFIG!$D$7)/31,0)&gt;=(CONFIG!$E19+CONFIG!$F19),INDEX(Commandes!$D14:$BK14,,COLUMN(AT$8)-COLUMN($D$8)+1-(CONFIG!$E19+CONFIG!$F19)),0)*CONFIG!$H19)*CONFIG!$D19</f>
        <v>0</v>
      </c>
      <c r="AU14" s="226">
        <f>((CONFIG!$G19*Commandes!AU14)+IF(ROUND((AU$8-CONFIG!$D$7)/31,0)&gt;=(CONFIG!$E19+CONFIG!$F19),INDEX(Commandes!$D14:$BK14,,COLUMN(AU$8)-COLUMN($D$8)+1-(CONFIG!$E19+CONFIG!$F19)),0)*CONFIG!$H19)*CONFIG!$D19</f>
        <v>0</v>
      </c>
      <c r="AV14" s="226">
        <f>((CONFIG!$G19*Commandes!AV14)+IF(ROUND((AV$8-CONFIG!$D$7)/31,0)&gt;=(CONFIG!$E19+CONFIG!$F19),INDEX(Commandes!$D14:$BK14,,COLUMN(AV$8)-COLUMN($D$8)+1-(CONFIG!$E19+CONFIG!$F19)),0)*CONFIG!$H19)*CONFIG!$D19</f>
        <v>0</v>
      </c>
      <c r="AW14" s="226">
        <f>((CONFIG!$G19*Commandes!AW14)+IF(ROUND((AW$8-CONFIG!$D$7)/31,0)&gt;=(CONFIG!$E19+CONFIG!$F19),INDEX(Commandes!$D14:$BK14,,COLUMN(AW$8)-COLUMN($D$8)+1-(CONFIG!$E19+CONFIG!$F19)),0)*CONFIG!$H19)*CONFIG!$D19</f>
        <v>0</v>
      </c>
      <c r="AX14" s="226">
        <f>((CONFIG!$G19*Commandes!AX14)+IF(ROUND((AX$8-CONFIG!$D$7)/31,0)&gt;=(CONFIG!$E19+CONFIG!$F19),INDEX(Commandes!$D14:$BK14,,COLUMN(AX$8)-COLUMN($D$8)+1-(CONFIG!$E19+CONFIG!$F19)),0)*CONFIG!$H19)*CONFIG!$D19</f>
        <v>0</v>
      </c>
      <c r="AY14" s="226">
        <f>((CONFIG!$G19*Commandes!AY14)+IF(ROUND((AY$8-CONFIG!$D$7)/31,0)&gt;=(CONFIG!$E19+CONFIG!$F19),INDEX(Commandes!$D14:$BK14,,COLUMN(AY$8)-COLUMN($D$8)+1-(CONFIG!$E19+CONFIG!$F19)),0)*CONFIG!$H19)*CONFIG!$D19</f>
        <v>0</v>
      </c>
      <c r="AZ14" s="226">
        <f>((CONFIG!$G19*Commandes!AZ14)+IF(ROUND((AZ$8-CONFIG!$D$7)/31,0)&gt;=(CONFIG!$E19+CONFIG!$F19),INDEX(Commandes!$D14:$BK14,,COLUMN(AZ$8)-COLUMN($D$8)+1-(CONFIG!$E19+CONFIG!$F19)),0)*CONFIG!$H19)*CONFIG!$D19</f>
        <v>0</v>
      </c>
      <c r="BA14" s="226">
        <f>((CONFIG!$G19*Commandes!BA14)+IF(ROUND((BA$8-CONFIG!$D$7)/31,0)&gt;=(CONFIG!$E19+CONFIG!$F19),INDEX(Commandes!$D14:$BK14,,COLUMN(BA$8)-COLUMN($D$8)+1-(CONFIG!$E19+CONFIG!$F19)),0)*CONFIG!$H19)*CONFIG!$D19</f>
        <v>0</v>
      </c>
      <c r="BB14" s="226">
        <f>((CONFIG!$G19*Commandes!BB14)+IF(ROUND((BB$8-CONFIG!$D$7)/31,0)&gt;=(CONFIG!$E19+CONFIG!$F19),INDEX(Commandes!$D14:$BK14,,COLUMN(BB$8)-COLUMN($D$8)+1-(CONFIG!$E19+CONFIG!$F19)),0)*CONFIG!$H19)*CONFIG!$D19</f>
        <v>0</v>
      </c>
      <c r="BC14" s="226">
        <f>((CONFIG!$G19*Commandes!BC14)+IF(ROUND((BC$8-CONFIG!$D$7)/31,0)&gt;=(CONFIG!$E19+CONFIG!$F19),INDEX(Commandes!$D14:$BK14,,COLUMN(BC$8)-COLUMN($D$8)+1-(CONFIG!$E19+CONFIG!$F19)),0)*CONFIG!$H19)*CONFIG!$D19</f>
        <v>0</v>
      </c>
      <c r="BD14" s="226">
        <f>((CONFIG!$G19*Commandes!BD14)+IF(ROUND((BD$8-CONFIG!$D$7)/31,0)&gt;=(CONFIG!$E19+CONFIG!$F19),INDEX(Commandes!$D14:$BK14,,COLUMN(BD$8)-COLUMN($D$8)+1-(CONFIG!$E19+CONFIG!$F19)),0)*CONFIG!$H19)*CONFIG!$D19</f>
        <v>0</v>
      </c>
      <c r="BE14" s="226">
        <f>((CONFIG!$G19*Commandes!BE14)+IF(ROUND((BE$8-CONFIG!$D$7)/31,0)&gt;=(CONFIG!$E19+CONFIG!$F19),INDEX(Commandes!$D14:$BK14,,COLUMN(BE$8)-COLUMN($D$8)+1-(CONFIG!$E19+CONFIG!$F19)),0)*CONFIG!$H19)*CONFIG!$D19</f>
        <v>0</v>
      </c>
      <c r="BF14" s="226">
        <f>((CONFIG!$G19*Commandes!BF14)+IF(ROUND((BF$8-CONFIG!$D$7)/31,0)&gt;=(CONFIG!$E19+CONFIG!$F19),INDEX(Commandes!$D14:$BK14,,COLUMN(BF$8)-COLUMN($D$8)+1-(CONFIG!$E19+CONFIG!$F19)),0)*CONFIG!$H19)*CONFIG!$D19</f>
        <v>0</v>
      </c>
      <c r="BG14" s="226">
        <f>((CONFIG!$G19*Commandes!BG14)+IF(ROUND((BG$8-CONFIG!$D$7)/31,0)&gt;=(CONFIG!$E19+CONFIG!$F19),INDEX(Commandes!$D14:$BK14,,COLUMN(BG$8)-COLUMN($D$8)+1-(CONFIG!$E19+CONFIG!$F19)),0)*CONFIG!$H19)*CONFIG!$D19</f>
        <v>0</v>
      </c>
      <c r="BH14" s="226">
        <f>((CONFIG!$G19*Commandes!BH14)+IF(ROUND((BH$8-CONFIG!$D$7)/31,0)&gt;=(CONFIG!$E19+CONFIG!$F19),INDEX(Commandes!$D14:$BK14,,COLUMN(BH$8)-COLUMN($D$8)+1-(CONFIG!$E19+CONFIG!$F19)),0)*CONFIG!$H19)*CONFIG!$D19</f>
        <v>0</v>
      </c>
      <c r="BI14" s="226">
        <f>((CONFIG!$G19*Commandes!BI14)+IF(ROUND((BI$8-CONFIG!$D$7)/31,0)&gt;=(CONFIG!$E19+CONFIG!$F19),INDEX(Commandes!$D14:$BK14,,COLUMN(BI$8)-COLUMN($D$8)+1-(CONFIG!$E19+CONFIG!$F19)),0)*CONFIG!$H19)*CONFIG!$D19</f>
        <v>0</v>
      </c>
      <c r="BJ14" s="226">
        <f>((CONFIG!$G19*Commandes!BJ14)+IF(ROUND((BJ$8-CONFIG!$D$7)/31,0)&gt;=(CONFIG!$E19+CONFIG!$F19),INDEX(Commandes!$D14:$BK14,,COLUMN(BJ$8)-COLUMN($D$8)+1-(CONFIG!$E19+CONFIG!$F19)),0)*CONFIG!$H19)*CONFIG!$D19</f>
        <v>0</v>
      </c>
      <c r="BK14" s="226">
        <f>((CONFIG!$G19*Commandes!BK14)+IF(ROUND((BK$8-CONFIG!$D$7)/31,0)&gt;=(CONFIG!$E19+CONFIG!$F19),INDEX(Commandes!$D14:$BK14,,COLUMN(BK$8)-COLUMN($D$8)+1-(CONFIG!$E19+CONFIG!$F19)),0)*CONFIG!$H19)*CONFIG!$D19</f>
        <v>0</v>
      </c>
      <c r="BL14" s="93"/>
    </row>
    <row r="15" spans="2:64">
      <c r="B15" s="87"/>
      <c r="C15" s="215">
        <f>CONFIG!$C$20</f>
        <v>0</v>
      </c>
      <c r="D15" s="226">
        <f>((CONFIG!$G20*Commandes!D15)+IF(ROUND((D$8-CONFIG!$D$7)/31,0)&gt;=(CONFIG!$E20+CONFIG!$F20),INDEX(Commandes!$D15:$BK15,,COLUMN(D$8)-COLUMN($D$8)+1-(CONFIG!$E20+CONFIG!$F20)),0)*CONFIG!$H20)*CONFIG!$D20</f>
        <v>0</v>
      </c>
      <c r="E15" s="226">
        <f>((CONFIG!$G20*Commandes!E15)+IF(ROUND((E$8-CONFIG!$D$7)/31,0)&gt;=(CONFIG!$E20+CONFIG!$F20),INDEX(Commandes!$D15:$BK15,,COLUMN(E$8)-COLUMN($D$8)+1-(CONFIG!$E20+CONFIG!$F20)),0)*CONFIG!$H20)*CONFIG!$D20</f>
        <v>0</v>
      </c>
      <c r="F15" s="226">
        <f>((CONFIG!$G20*Commandes!F15)+IF(ROUND((F$8-CONFIG!$D$7)/31,0)&gt;=(CONFIG!$E20+CONFIG!$F20),INDEX(Commandes!$D15:$BK15,,COLUMN(F$8)-COLUMN($D$8)+1-(CONFIG!$E20+CONFIG!$F20)),0)*CONFIG!$H20)*CONFIG!$D20</f>
        <v>0</v>
      </c>
      <c r="G15" s="226">
        <f>((CONFIG!$G20*Commandes!G15)+IF(ROUND((G$8-CONFIG!$D$7)/31,0)&gt;=(CONFIG!$E20+CONFIG!$F20),INDEX(Commandes!$D15:$BK15,,COLUMN(G$8)-COLUMN($D$8)+1-(CONFIG!$E20+CONFIG!$F20)),0)*CONFIG!$H20)*CONFIG!$D20</f>
        <v>0</v>
      </c>
      <c r="H15" s="226">
        <f>((CONFIG!$G20*Commandes!H15)+IF(ROUND((H$8-CONFIG!$D$7)/31,0)&gt;=(CONFIG!$E20+CONFIG!$F20),INDEX(Commandes!$D15:$BK15,,COLUMN(H$8)-COLUMN($D$8)+1-(CONFIG!$E20+CONFIG!$F20)),0)*CONFIG!$H20)*CONFIG!$D20</f>
        <v>0</v>
      </c>
      <c r="I15" s="226">
        <f>((CONFIG!$G20*Commandes!I15)+IF(ROUND((I$8-CONFIG!$D$7)/31,0)&gt;=(CONFIG!$E20+CONFIG!$F20),INDEX(Commandes!$D15:$BK15,,COLUMN(I$8)-COLUMN($D$8)+1-(CONFIG!$E20+CONFIG!$F20)),0)*CONFIG!$H20)*CONFIG!$D20</f>
        <v>0</v>
      </c>
      <c r="J15" s="226">
        <f>((CONFIG!$G20*Commandes!J15)+IF(ROUND((J$8-CONFIG!$D$7)/31,0)&gt;=(CONFIG!$E20+CONFIG!$F20),INDEX(Commandes!$D15:$BK15,,COLUMN(J$8)-COLUMN($D$8)+1-(CONFIG!$E20+CONFIG!$F20)),0)*CONFIG!$H20)*CONFIG!$D20</f>
        <v>0</v>
      </c>
      <c r="K15" s="226">
        <f>((CONFIG!$G20*Commandes!K15)+IF(ROUND((K$8-CONFIG!$D$7)/31,0)&gt;=(CONFIG!$E20+CONFIG!$F20),INDEX(Commandes!$D15:$BK15,,COLUMN(K$8)-COLUMN($D$8)+1-(CONFIG!$E20+CONFIG!$F20)),0)*CONFIG!$H20)*CONFIG!$D20</f>
        <v>0</v>
      </c>
      <c r="L15" s="226">
        <f>((CONFIG!$G20*Commandes!L15)+IF(ROUND((L$8-CONFIG!$D$7)/31,0)&gt;=(CONFIG!$E20+CONFIG!$F20),INDEX(Commandes!$D15:$BK15,,COLUMN(L$8)-COLUMN($D$8)+1-(CONFIG!$E20+CONFIG!$F20)),0)*CONFIG!$H20)*CONFIG!$D20</f>
        <v>0</v>
      </c>
      <c r="M15" s="226">
        <f>((CONFIG!$G20*Commandes!M15)+IF(ROUND((M$8-CONFIG!$D$7)/31,0)&gt;=(CONFIG!$E20+CONFIG!$F20),INDEX(Commandes!$D15:$BK15,,COLUMN(M$8)-COLUMN($D$8)+1-(CONFIG!$E20+CONFIG!$F20)),0)*CONFIG!$H20)*CONFIG!$D20</f>
        <v>0</v>
      </c>
      <c r="N15" s="226">
        <f>((CONFIG!$G20*Commandes!N15)+IF(ROUND((N$8-CONFIG!$D$7)/31,0)&gt;=(CONFIG!$E20+CONFIG!$F20),INDEX(Commandes!$D15:$BK15,,COLUMN(N$8)-COLUMN($D$8)+1-(CONFIG!$E20+CONFIG!$F20)),0)*CONFIG!$H20)*CONFIG!$D20</f>
        <v>0</v>
      </c>
      <c r="O15" s="226">
        <f>((CONFIG!$G20*Commandes!O15)+IF(ROUND((O$8-CONFIG!$D$7)/31,0)&gt;=(CONFIG!$E20+CONFIG!$F20),INDEX(Commandes!$D15:$BK15,,COLUMN(O$8)-COLUMN($D$8)+1-(CONFIG!$E20+CONFIG!$F20)),0)*CONFIG!$H20)*CONFIG!$D20</f>
        <v>0</v>
      </c>
      <c r="P15" s="226">
        <f>((CONFIG!$G20*Commandes!P15)+IF(ROUND((P$8-CONFIG!$D$7)/31,0)&gt;=(CONFIG!$E20+CONFIG!$F20),INDEX(Commandes!$D15:$BK15,,COLUMN(P$8)-COLUMN($D$8)+1-(CONFIG!$E20+CONFIG!$F20)),0)*CONFIG!$H20)*CONFIG!$D20</f>
        <v>0</v>
      </c>
      <c r="Q15" s="226">
        <f>((CONFIG!$G20*Commandes!Q15)+IF(ROUND((Q$8-CONFIG!$D$7)/31,0)&gt;=(CONFIG!$E20+CONFIG!$F20),INDEX(Commandes!$D15:$BK15,,COLUMN(Q$8)-COLUMN($D$8)+1-(CONFIG!$E20+CONFIG!$F20)),0)*CONFIG!$H20)*CONFIG!$D20</f>
        <v>0</v>
      </c>
      <c r="R15" s="226">
        <f>((CONFIG!$G20*Commandes!R15)+IF(ROUND((R$8-CONFIG!$D$7)/31,0)&gt;=(CONFIG!$E20+CONFIG!$F20),INDEX(Commandes!$D15:$BK15,,COLUMN(R$8)-COLUMN($D$8)+1-(CONFIG!$E20+CONFIG!$F20)),0)*CONFIG!$H20)*CONFIG!$D20</f>
        <v>0</v>
      </c>
      <c r="S15" s="226">
        <f>((CONFIG!$G20*Commandes!S15)+IF(ROUND((S$8-CONFIG!$D$7)/31,0)&gt;=(CONFIG!$E20+CONFIG!$F20),INDEX(Commandes!$D15:$BK15,,COLUMN(S$8)-COLUMN($D$8)+1-(CONFIG!$E20+CONFIG!$F20)),0)*CONFIG!$H20)*CONFIG!$D20</f>
        <v>0</v>
      </c>
      <c r="T15" s="226">
        <f>((CONFIG!$G20*Commandes!T15)+IF(ROUND((T$8-CONFIG!$D$7)/31,0)&gt;=(CONFIG!$E20+CONFIG!$F20),INDEX(Commandes!$D15:$BK15,,COLUMN(T$8)-COLUMN($D$8)+1-(CONFIG!$E20+CONFIG!$F20)),0)*CONFIG!$H20)*CONFIG!$D20</f>
        <v>0</v>
      </c>
      <c r="U15" s="226">
        <f>((CONFIG!$G20*Commandes!U15)+IF(ROUND((U$8-CONFIG!$D$7)/31,0)&gt;=(CONFIG!$E20+CONFIG!$F20),INDEX(Commandes!$D15:$BK15,,COLUMN(U$8)-COLUMN($D$8)+1-(CONFIG!$E20+CONFIG!$F20)),0)*CONFIG!$H20)*CONFIG!$D20</f>
        <v>0</v>
      </c>
      <c r="V15" s="226">
        <f>((CONFIG!$G20*Commandes!V15)+IF(ROUND((V$8-CONFIG!$D$7)/31,0)&gt;=(CONFIG!$E20+CONFIG!$F20),INDEX(Commandes!$D15:$BK15,,COLUMN(V$8)-COLUMN($D$8)+1-(CONFIG!$E20+CONFIG!$F20)),0)*CONFIG!$H20)*CONFIG!$D20</f>
        <v>0</v>
      </c>
      <c r="W15" s="226">
        <f>((CONFIG!$G20*Commandes!W15)+IF(ROUND((W$8-CONFIG!$D$7)/31,0)&gt;=(CONFIG!$E20+CONFIG!$F20),INDEX(Commandes!$D15:$BK15,,COLUMN(W$8)-COLUMN($D$8)+1-(CONFIG!$E20+CONFIG!$F20)),0)*CONFIG!$H20)*CONFIG!$D20</f>
        <v>0</v>
      </c>
      <c r="X15" s="226">
        <f>((CONFIG!$G20*Commandes!X15)+IF(ROUND((X$8-CONFIG!$D$7)/31,0)&gt;=(CONFIG!$E20+CONFIG!$F20),INDEX(Commandes!$D15:$BK15,,COLUMN(X$8)-COLUMN($D$8)+1-(CONFIG!$E20+CONFIG!$F20)),0)*CONFIG!$H20)*CONFIG!$D20</f>
        <v>0</v>
      </c>
      <c r="Y15" s="226">
        <f>((CONFIG!$G20*Commandes!Y15)+IF(ROUND((Y$8-CONFIG!$D$7)/31,0)&gt;=(CONFIG!$E20+CONFIG!$F20),INDEX(Commandes!$D15:$BK15,,COLUMN(Y$8)-COLUMN($D$8)+1-(CONFIG!$E20+CONFIG!$F20)),0)*CONFIG!$H20)*CONFIG!$D20</f>
        <v>0</v>
      </c>
      <c r="Z15" s="226">
        <f>((CONFIG!$G20*Commandes!Z15)+IF(ROUND((Z$8-CONFIG!$D$7)/31,0)&gt;=(CONFIG!$E20+CONFIG!$F20),INDEX(Commandes!$D15:$BK15,,COLUMN(Z$8)-COLUMN($D$8)+1-(CONFIG!$E20+CONFIG!$F20)),0)*CONFIG!$H20)*CONFIG!$D20</f>
        <v>0</v>
      </c>
      <c r="AA15" s="226">
        <f>((CONFIG!$G20*Commandes!AA15)+IF(ROUND((AA$8-CONFIG!$D$7)/31,0)&gt;=(CONFIG!$E20+CONFIG!$F20),INDEX(Commandes!$D15:$BK15,,COLUMN(AA$8)-COLUMN($D$8)+1-(CONFIG!$E20+CONFIG!$F20)),0)*CONFIG!$H20)*CONFIG!$D20</f>
        <v>0</v>
      </c>
      <c r="AB15" s="226">
        <f>((CONFIG!$G20*Commandes!AB15)+IF(ROUND((AB$8-CONFIG!$D$7)/31,0)&gt;=(CONFIG!$E20+CONFIG!$F20),INDEX(Commandes!$D15:$BK15,,COLUMN(AB$8)-COLUMN($D$8)+1-(CONFIG!$E20+CONFIG!$F20)),0)*CONFIG!$H20)*CONFIG!$D20</f>
        <v>0</v>
      </c>
      <c r="AC15" s="226">
        <f>((CONFIG!$G20*Commandes!AC15)+IF(ROUND((AC$8-CONFIG!$D$7)/31,0)&gt;=(CONFIG!$E20+CONFIG!$F20),INDEX(Commandes!$D15:$BK15,,COLUMN(AC$8)-COLUMN($D$8)+1-(CONFIG!$E20+CONFIG!$F20)),0)*CONFIG!$H20)*CONFIG!$D20</f>
        <v>0</v>
      </c>
      <c r="AD15" s="226">
        <f>((CONFIG!$G20*Commandes!AD15)+IF(ROUND((AD$8-CONFIG!$D$7)/31,0)&gt;=(CONFIG!$E20+CONFIG!$F20),INDEX(Commandes!$D15:$BK15,,COLUMN(AD$8)-COLUMN($D$8)+1-(CONFIG!$E20+CONFIG!$F20)),0)*CONFIG!$H20)*CONFIG!$D20</f>
        <v>0</v>
      </c>
      <c r="AE15" s="226">
        <f>((CONFIG!$G20*Commandes!AE15)+IF(ROUND((AE$8-CONFIG!$D$7)/31,0)&gt;=(CONFIG!$E20+CONFIG!$F20),INDEX(Commandes!$D15:$BK15,,COLUMN(AE$8)-COLUMN($D$8)+1-(CONFIG!$E20+CONFIG!$F20)),0)*CONFIG!$H20)*CONFIG!$D20</f>
        <v>0</v>
      </c>
      <c r="AF15" s="226">
        <f>((CONFIG!$G20*Commandes!AF15)+IF(ROUND((AF$8-CONFIG!$D$7)/31,0)&gt;=(CONFIG!$E20+CONFIG!$F20),INDEX(Commandes!$D15:$BK15,,COLUMN(AF$8)-COLUMN($D$8)+1-(CONFIG!$E20+CONFIG!$F20)),0)*CONFIG!$H20)*CONFIG!$D20</f>
        <v>0</v>
      </c>
      <c r="AG15" s="226">
        <f>((CONFIG!$G20*Commandes!AG15)+IF(ROUND((AG$8-CONFIG!$D$7)/31,0)&gt;=(CONFIG!$E20+CONFIG!$F20),INDEX(Commandes!$D15:$BK15,,COLUMN(AG$8)-COLUMN($D$8)+1-(CONFIG!$E20+CONFIG!$F20)),0)*CONFIG!$H20)*CONFIG!$D20</f>
        <v>0</v>
      </c>
      <c r="AH15" s="226">
        <f>((CONFIG!$G20*Commandes!AH15)+IF(ROUND((AH$8-CONFIG!$D$7)/31,0)&gt;=(CONFIG!$E20+CONFIG!$F20),INDEX(Commandes!$D15:$BK15,,COLUMN(AH$8)-COLUMN($D$8)+1-(CONFIG!$E20+CONFIG!$F20)),0)*CONFIG!$H20)*CONFIG!$D20</f>
        <v>0</v>
      </c>
      <c r="AI15" s="226">
        <f>((CONFIG!$G20*Commandes!AI15)+IF(ROUND((AI$8-CONFIG!$D$7)/31,0)&gt;=(CONFIG!$E20+CONFIG!$F20),INDEX(Commandes!$D15:$BK15,,COLUMN(AI$8)-COLUMN($D$8)+1-(CONFIG!$E20+CONFIG!$F20)),0)*CONFIG!$H20)*CONFIG!$D20</f>
        <v>0</v>
      </c>
      <c r="AJ15" s="226">
        <f>((CONFIG!$G20*Commandes!AJ15)+IF(ROUND((AJ$8-CONFIG!$D$7)/31,0)&gt;=(CONFIG!$E20+CONFIG!$F20),INDEX(Commandes!$D15:$BK15,,COLUMN(AJ$8)-COLUMN($D$8)+1-(CONFIG!$E20+CONFIG!$F20)),0)*CONFIG!$H20)*CONFIG!$D20</f>
        <v>0</v>
      </c>
      <c r="AK15" s="226">
        <f>((CONFIG!$G20*Commandes!AK15)+IF(ROUND((AK$8-CONFIG!$D$7)/31,0)&gt;=(CONFIG!$E20+CONFIG!$F20),INDEX(Commandes!$D15:$BK15,,COLUMN(AK$8)-COLUMN($D$8)+1-(CONFIG!$E20+CONFIG!$F20)),0)*CONFIG!$H20)*CONFIG!$D20</f>
        <v>0</v>
      </c>
      <c r="AL15" s="226">
        <f>((CONFIG!$G20*Commandes!AL15)+IF(ROUND((AL$8-CONFIG!$D$7)/31,0)&gt;=(CONFIG!$E20+CONFIG!$F20),INDEX(Commandes!$D15:$BK15,,COLUMN(AL$8)-COLUMN($D$8)+1-(CONFIG!$E20+CONFIG!$F20)),0)*CONFIG!$H20)*CONFIG!$D20</f>
        <v>0</v>
      </c>
      <c r="AM15" s="226">
        <f>((CONFIG!$G20*Commandes!AM15)+IF(ROUND((AM$8-CONFIG!$D$7)/31,0)&gt;=(CONFIG!$E20+CONFIG!$F20),INDEX(Commandes!$D15:$BK15,,COLUMN(AM$8)-COLUMN($D$8)+1-(CONFIG!$E20+CONFIG!$F20)),0)*CONFIG!$H20)*CONFIG!$D20</f>
        <v>0</v>
      </c>
      <c r="AN15" s="226">
        <f>((CONFIG!$G20*Commandes!AN15)+IF(ROUND((AN$8-CONFIG!$D$7)/31,0)&gt;=(CONFIG!$E20+CONFIG!$F20),INDEX(Commandes!$D15:$BK15,,COLUMN(AN$8)-COLUMN($D$8)+1-(CONFIG!$E20+CONFIG!$F20)),0)*CONFIG!$H20)*CONFIG!$D20</f>
        <v>0</v>
      </c>
      <c r="AO15" s="226">
        <f>((CONFIG!$G20*Commandes!AO15)+IF(ROUND((AO$8-CONFIG!$D$7)/31,0)&gt;=(CONFIG!$E20+CONFIG!$F20),INDEX(Commandes!$D15:$BK15,,COLUMN(AO$8)-COLUMN($D$8)+1-(CONFIG!$E20+CONFIG!$F20)),0)*CONFIG!$H20)*CONFIG!$D20</f>
        <v>0</v>
      </c>
      <c r="AP15" s="226">
        <f>((CONFIG!$G20*Commandes!AP15)+IF(ROUND((AP$8-CONFIG!$D$7)/31,0)&gt;=(CONFIG!$E20+CONFIG!$F20),INDEX(Commandes!$D15:$BK15,,COLUMN(AP$8)-COLUMN($D$8)+1-(CONFIG!$E20+CONFIG!$F20)),0)*CONFIG!$H20)*CONFIG!$D20</f>
        <v>0</v>
      </c>
      <c r="AQ15" s="226">
        <f>((CONFIG!$G20*Commandes!AQ15)+IF(ROUND((AQ$8-CONFIG!$D$7)/31,0)&gt;=(CONFIG!$E20+CONFIG!$F20),INDEX(Commandes!$D15:$BK15,,COLUMN(AQ$8)-COLUMN($D$8)+1-(CONFIG!$E20+CONFIG!$F20)),0)*CONFIG!$H20)*CONFIG!$D20</f>
        <v>0</v>
      </c>
      <c r="AR15" s="226">
        <f>((CONFIG!$G20*Commandes!AR15)+IF(ROUND((AR$8-CONFIG!$D$7)/31,0)&gt;=(CONFIG!$E20+CONFIG!$F20),INDEX(Commandes!$D15:$BK15,,COLUMN(AR$8)-COLUMN($D$8)+1-(CONFIG!$E20+CONFIG!$F20)),0)*CONFIG!$H20)*CONFIG!$D20</f>
        <v>0</v>
      </c>
      <c r="AS15" s="226">
        <f>((CONFIG!$G20*Commandes!AS15)+IF(ROUND((AS$8-CONFIG!$D$7)/31,0)&gt;=(CONFIG!$E20+CONFIG!$F20),INDEX(Commandes!$D15:$BK15,,COLUMN(AS$8)-COLUMN($D$8)+1-(CONFIG!$E20+CONFIG!$F20)),0)*CONFIG!$H20)*CONFIG!$D20</f>
        <v>0</v>
      </c>
      <c r="AT15" s="226">
        <f>((CONFIG!$G20*Commandes!AT15)+IF(ROUND((AT$8-CONFIG!$D$7)/31,0)&gt;=(CONFIG!$E20+CONFIG!$F20),INDEX(Commandes!$D15:$BK15,,COLUMN(AT$8)-COLUMN($D$8)+1-(CONFIG!$E20+CONFIG!$F20)),0)*CONFIG!$H20)*CONFIG!$D20</f>
        <v>0</v>
      </c>
      <c r="AU15" s="226">
        <f>((CONFIG!$G20*Commandes!AU15)+IF(ROUND((AU$8-CONFIG!$D$7)/31,0)&gt;=(CONFIG!$E20+CONFIG!$F20),INDEX(Commandes!$D15:$BK15,,COLUMN(AU$8)-COLUMN($D$8)+1-(CONFIG!$E20+CONFIG!$F20)),0)*CONFIG!$H20)*CONFIG!$D20</f>
        <v>0</v>
      </c>
      <c r="AV15" s="226">
        <f>((CONFIG!$G20*Commandes!AV15)+IF(ROUND((AV$8-CONFIG!$D$7)/31,0)&gt;=(CONFIG!$E20+CONFIG!$F20),INDEX(Commandes!$D15:$BK15,,COLUMN(AV$8)-COLUMN($D$8)+1-(CONFIG!$E20+CONFIG!$F20)),0)*CONFIG!$H20)*CONFIG!$D20</f>
        <v>0</v>
      </c>
      <c r="AW15" s="226">
        <f>((CONFIG!$G20*Commandes!AW15)+IF(ROUND((AW$8-CONFIG!$D$7)/31,0)&gt;=(CONFIG!$E20+CONFIG!$F20),INDEX(Commandes!$D15:$BK15,,COLUMN(AW$8)-COLUMN($D$8)+1-(CONFIG!$E20+CONFIG!$F20)),0)*CONFIG!$H20)*CONFIG!$D20</f>
        <v>0</v>
      </c>
      <c r="AX15" s="226">
        <f>((CONFIG!$G20*Commandes!AX15)+IF(ROUND((AX$8-CONFIG!$D$7)/31,0)&gt;=(CONFIG!$E20+CONFIG!$F20),INDEX(Commandes!$D15:$BK15,,COLUMN(AX$8)-COLUMN($D$8)+1-(CONFIG!$E20+CONFIG!$F20)),0)*CONFIG!$H20)*CONFIG!$D20</f>
        <v>0</v>
      </c>
      <c r="AY15" s="226">
        <f>((CONFIG!$G20*Commandes!AY15)+IF(ROUND((AY$8-CONFIG!$D$7)/31,0)&gt;=(CONFIG!$E20+CONFIG!$F20),INDEX(Commandes!$D15:$BK15,,COLUMN(AY$8)-COLUMN($D$8)+1-(CONFIG!$E20+CONFIG!$F20)),0)*CONFIG!$H20)*CONFIG!$D20</f>
        <v>0</v>
      </c>
      <c r="AZ15" s="226">
        <f>((CONFIG!$G20*Commandes!AZ15)+IF(ROUND((AZ$8-CONFIG!$D$7)/31,0)&gt;=(CONFIG!$E20+CONFIG!$F20),INDEX(Commandes!$D15:$BK15,,COLUMN(AZ$8)-COLUMN($D$8)+1-(CONFIG!$E20+CONFIG!$F20)),0)*CONFIG!$H20)*CONFIG!$D20</f>
        <v>0</v>
      </c>
      <c r="BA15" s="226">
        <f>((CONFIG!$G20*Commandes!BA15)+IF(ROUND((BA$8-CONFIG!$D$7)/31,0)&gt;=(CONFIG!$E20+CONFIG!$F20),INDEX(Commandes!$D15:$BK15,,COLUMN(BA$8)-COLUMN($D$8)+1-(CONFIG!$E20+CONFIG!$F20)),0)*CONFIG!$H20)*CONFIG!$D20</f>
        <v>0</v>
      </c>
      <c r="BB15" s="226">
        <f>((CONFIG!$G20*Commandes!BB15)+IF(ROUND((BB$8-CONFIG!$D$7)/31,0)&gt;=(CONFIG!$E20+CONFIG!$F20),INDEX(Commandes!$D15:$BK15,,COLUMN(BB$8)-COLUMN($D$8)+1-(CONFIG!$E20+CONFIG!$F20)),0)*CONFIG!$H20)*CONFIG!$D20</f>
        <v>0</v>
      </c>
      <c r="BC15" s="226">
        <f>((CONFIG!$G20*Commandes!BC15)+IF(ROUND((BC$8-CONFIG!$D$7)/31,0)&gt;=(CONFIG!$E20+CONFIG!$F20),INDEX(Commandes!$D15:$BK15,,COLUMN(BC$8)-COLUMN($D$8)+1-(CONFIG!$E20+CONFIG!$F20)),0)*CONFIG!$H20)*CONFIG!$D20</f>
        <v>0</v>
      </c>
      <c r="BD15" s="226">
        <f>((CONFIG!$G20*Commandes!BD15)+IF(ROUND((BD$8-CONFIG!$D$7)/31,0)&gt;=(CONFIG!$E20+CONFIG!$F20),INDEX(Commandes!$D15:$BK15,,COLUMN(BD$8)-COLUMN($D$8)+1-(CONFIG!$E20+CONFIG!$F20)),0)*CONFIG!$H20)*CONFIG!$D20</f>
        <v>0</v>
      </c>
      <c r="BE15" s="226">
        <f>((CONFIG!$G20*Commandes!BE15)+IF(ROUND((BE$8-CONFIG!$D$7)/31,0)&gt;=(CONFIG!$E20+CONFIG!$F20),INDEX(Commandes!$D15:$BK15,,COLUMN(BE$8)-COLUMN($D$8)+1-(CONFIG!$E20+CONFIG!$F20)),0)*CONFIG!$H20)*CONFIG!$D20</f>
        <v>0</v>
      </c>
      <c r="BF15" s="226">
        <f>((CONFIG!$G20*Commandes!BF15)+IF(ROUND((BF$8-CONFIG!$D$7)/31,0)&gt;=(CONFIG!$E20+CONFIG!$F20),INDEX(Commandes!$D15:$BK15,,COLUMN(BF$8)-COLUMN($D$8)+1-(CONFIG!$E20+CONFIG!$F20)),0)*CONFIG!$H20)*CONFIG!$D20</f>
        <v>0</v>
      </c>
      <c r="BG15" s="226">
        <f>((CONFIG!$G20*Commandes!BG15)+IF(ROUND((BG$8-CONFIG!$D$7)/31,0)&gt;=(CONFIG!$E20+CONFIG!$F20),INDEX(Commandes!$D15:$BK15,,COLUMN(BG$8)-COLUMN($D$8)+1-(CONFIG!$E20+CONFIG!$F20)),0)*CONFIG!$H20)*CONFIG!$D20</f>
        <v>0</v>
      </c>
      <c r="BH15" s="226">
        <f>((CONFIG!$G20*Commandes!BH15)+IF(ROUND((BH$8-CONFIG!$D$7)/31,0)&gt;=(CONFIG!$E20+CONFIG!$F20),INDEX(Commandes!$D15:$BK15,,COLUMN(BH$8)-COLUMN($D$8)+1-(CONFIG!$E20+CONFIG!$F20)),0)*CONFIG!$H20)*CONFIG!$D20</f>
        <v>0</v>
      </c>
      <c r="BI15" s="226">
        <f>((CONFIG!$G20*Commandes!BI15)+IF(ROUND((BI$8-CONFIG!$D$7)/31,0)&gt;=(CONFIG!$E20+CONFIG!$F20),INDEX(Commandes!$D15:$BK15,,COLUMN(BI$8)-COLUMN($D$8)+1-(CONFIG!$E20+CONFIG!$F20)),0)*CONFIG!$H20)*CONFIG!$D20</f>
        <v>0</v>
      </c>
      <c r="BJ15" s="226">
        <f>((CONFIG!$G20*Commandes!BJ15)+IF(ROUND((BJ$8-CONFIG!$D$7)/31,0)&gt;=(CONFIG!$E20+CONFIG!$F20),INDEX(Commandes!$D15:$BK15,,COLUMN(BJ$8)-COLUMN($D$8)+1-(CONFIG!$E20+CONFIG!$F20)),0)*CONFIG!$H20)*CONFIG!$D20</f>
        <v>0</v>
      </c>
      <c r="BK15" s="226">
        <f>((CONFIG!$G20*Commandes!BK15)+IF(ROUND((BK$8-CONFIG!$D$7)/31,0)&gt;=(CONFIG!$E20+CONFIG!$F20),INDEX(Commandes!$D15:$BK15,,COLUMN(BK$8)-COLUMN($D$8)+1-(CONFIG!$E20+CONFIG!$F20)),0)*CONFIG!$H20)*CONFIG!$D20</f>
        <v>0</v>
      </c>
      <c r="BL15" s="93"/>
    </row>
    <row r="16" spans="2:64">
      <c r="B16" s="87"/>
      <c r="C16" s="215">
        <f>CONFIG!$C$21</f>
        <v>0</v>
      </c>
      <c r="D16" s="226">
        <f>((CONFIG!$G21*Commandes!D16)+IF(ROUND((D$8-CONFIG!$D$7)/31,0)&gt;=(CONFIG!$E21+CONFIG!$F21),INDEX(Commandes!$D16:$BK16,,COLUMN(D$8)-COLUMN($D$8)+1-(CONFIG!$E21+CONFIG!$F21)),0)*CONFIG!$H21)*CONFIG!$D21</f>
        <v>0</v>
      </c>
      <c r="E16" s="226">
        <f>((CONFIG!$G21*Commandes!E16)+IF(ROUND((E$8-CONFIG!$D$7)/31,0)&gt;=(CONFIG!$E21+CONFIG!$F21),INDEX(Commandes!$D16:$BK16,,COLUMN(E$8)-COLUMN($D$8)+1-(CONFIG!$E21+CONFIG!$F21)),0)*CONFIG!$H21)*CONFIG!$D21</f>
        <v>0</v>
      </c>
      <c r="F16" s="226">
        <f>((CONFIG!$G21*Commandes!F16)+IF(ROUND((F$8-CONFIG!$D$7)/31,0)&gt;=(CONFIG!$E21+CONFIG!$F21),INDEX(Commandes!$D16:$BK16,,COLUMN(F$8)-COLUMN($D$8)+1-(CONFIG!$E21+CONFIG!$F21)),0)*CONFIG!$H21)*CONFIG!$D21</f>
        <v>0</v>
      </c>
      <c r="G16" s="226">
        <f>((CONFIG!$G21*Commandes!G16)+IF(ROUND((G$8-CONFIG!$D$7)/31,0)&gt;=(CONFIG!$E21+CONFIG!$F21),INDEX(Commandes!$D16:$BK16,,COLUMN(G$8)-COLUMN($D$8)+1-(CONFIG!$E21+CONFIG!$F21)),0)*CONFIG!$H21)*CONFIG!$D21</f>
        <v>0</v>
      </c>
      <c r="H16" s="226">
        <f>((CONFIG!$G21*Commandes!H16)+IF(ROUND((H$8-CONFIG!$D$7)/31,0)&gt;=(CONFIG!$E21+CONFIG!$F21),INDEX(Commandes!$D16:$BK16,,COLUMN(H$8)-COLUMN($D$8)+1-(CONFIG!$E21+CONFIG!$F21)),0)*CONFIG!$H21)*CONFIG!$D21</f>
        <v>0</v>
      </c>
      <c r="I16" s="226">
        <f>((CONFIG!$G21*Commandes!I16)+IF(ROUND((I$8-CONFIG!$D$7)/31,0)&gt;=(CONFIG!$E21+CONFIG!$F21),INDEX(Commandes!$D16:$BK16,,COLUMN(I$8)-COLUMN($D$8)+1-(CONFIG!$E21+CONFIG!$F21)),0)*CONFIG!$H21)*CONFIG!$D21</f>
        <v>0</v>
      </c>
      <c r="J16" s="226">
        <f>((CONFIG!$G21*Commandes!J16)+IF(ROUND((J$8-CONFIG!$D$7)/31,0)&gt;=(CONFIG!$E21+CONFIG!$F21),INDEX(Commandes!$D16:$BK16,,COLUMN(J$8)-COLUMN($D$8)+1-(CONFIG!$E21+CONFIG!$F21)),0)*CONFIG!$H21)*CONFIG!$D21</f>
        <v>0</v>
      </c>
      <c r="K16" s="226">
        <f>((CONFIG!$G21*Commandes!K16)+IF(ROUND((K$8-CONFIG!$D$7)/31,0)&gt;=(CONFIG!$E21+CONFIG!$F21),INDEX(Commandes!$D16:$BK16,,COLUMN(K$8)-COLUMN($D$8)+1-(CONFIG!$E21+CONFIG!$F21)),0)*CONFIG!$H21)*CONFIG!$D21</f>
        <v>0</v>
      </c>
      <c r="L16" s="226">
        <f>((CONFIG!$G21*Commandes!L16)+IF(ROUND((L$8-CONFIG!$D$7)/31,0)&gt;=(CONFIG!$E21+CONFIG!$F21),INDEX(Commandes!$D16:$BK16,,COLUMN(L$8)-COLUMN($D$8)+1-(CONFIG!$E21+CONFIG!$F21)),0)*CONFIG!$H21)*CONFIG!$D21</f>
        <v>0</v>
      </c>
      <c r="M16" s="226">
        <f>((CONFIG!$G21*Commandes!M16)+IF(ROUND((M$8-CONFIG!$D$7)/31,0)&gt;=(CONFIG!$E21+CONFIG!$F21),INDEX(Commandes!$D16:$BK16,,COLUMN(M$8)-COLUMN($D$8)+1-(CONFIG!$E21+CONFIG!$F21)),0)*CONFIG!$H21)*CONFIG!$D21</f>
        <v>0</v>
      </c>
      <c r="N16" s="226">
        <f>((CONFIG!$G21*Commandes!N16)+IF(ROUND((N$8-CONFIG!$D$7)/31,0)&gt;=(CONFIG!$E21+CONFIG!$F21),INDEX(Commandes!$D16:$BK16,,COLUMN(N$8)-COLUMN($D$8)+1-(CONFIG!$E21+CONFIG!$F21)),0)*CONFIG!$H21)*CONFIG!$D21</f>
        <v>0</v>
      </c>
      <c r="O16" s="226">
        <f>((CONFIG!$G21*Commandes!O16)+IF(ROUND((O$8-CONFIG!$D$7)/31,0)&gt;=(CONFIG!$E21+CONFIG!$F21),INDEX(Commandes!$D16:$BK16,,COLUMN(O$8)-COLUMN($D$8)+1-(CONFIG!$E21+CONFIG!$F21)),0)*CONFIG!$H21)*CONFIG!$D21</f>
        <v>0</v>
      </c>
      <c r="P16" s="226">
        <f>((CONFIG!$G21*Commandes!P16)+IF(ROUND((P$8-CONFIG!$D$7)/31,0)&gt;=(CONFIG!$E21+CONFIG!$F21),INDEX(Commandes!$D16:$BK16,,COLUMN(P$8)-COLUMN($D$8)+1-(CONFIG!$E21+CONFIG!$F21)),0)*CONFIG!$H21)*CONFIG!$D21</f>
        <v>0</v>
      </c>
      <c r="Q16" s="226">
        <f>((CONFIG!$G21*Commandes!Q16)+IF(ROUND((Q$8-CONFIG!$D$7)/31,0)&gt;=(CONFIG!$E21+CONFIG!$F21),INDEX(Commandes!$D16:$BK16,,COLUMN(Q$8)-COLUMN($D$8)+1-(CONFIG!$E21+CONFIG!$F21)),0)*CONFIG!$H21)*CONFIG!$D21</f>
        <v>0</v>
      </c>
      <c r="R16" s="226">
        <f>((CONFIG!$G21*Commandes!R16)+IF(ROUND((R$8-CONFIG!$D$7)/31,0)&gt;=(CONFIG!$E21+CONFIG!$F21),INDEX(Commandes!$D16:$BK16,,COLUMN(R$8)-COLUMN($D$8)+1-(CONFIG!$E21+CONFIG!$F21)),0)*CONFIG!$H21)*CONFIG!$D21</f>
        <v>0</v>
      </c>
      <c r="S16" s="226">
        <f>((CONFIG!$G21*Commandes!S16)+IF(ROUND((S$8-CONFIG!$D$7)/31,0)&gt;=(CONFIG!$E21+CONFIG!$F21),INDEX(Commandes!$D16:$BK16,,COLUMN(S$8)-COLUMN($D$8)+1-(CONFIG!$E21+CONFIG!$F21)),0)*CONFIG!$H21)*CONFIG!$D21</f>
        <v>0</v>
      </c>
      <c r="T16" s="226">
        <f>((CONFIG!$G21*Commandes!T16)+IF(ROUND((T$8-CONFIG!$D$7)/31,0)&gt;=(CONFIG!$E21+CONFIG!$F21),INDEX(Commandes!$D16:$BK16,,COLUMN(T$8)-COLUMN($D$8)+1-(CONFIG!$E21+CONFIG!$F21)),0)*CONFIG!$H21)*CONFIG!$D21</f>
        <v>0</v>
      </c>
      <c r="U16" s="226">
        <f>((CONFIG!$G21*Commandes!U16)+IF(ROUND((U$8-CONFIG!$D$7)/31,0)&gt;=(CONFIG!$E21+CONFIG!$F21),INDEX(Commandes!$D16:$BK16,,COLUMN(U$8)-COLUMN($D$8)+1-(CONFIG!$E21+CONFIG!$F21)),0)*CONFIG!$H21)*CONFIG!$D21</f>
        <v>0</v>
      </c>
      <c r="V16" s="226">
        <f>((CONFIG!$G21*Commandes!V16)+IF(ROUND((V$8-CONFIG!$D$7)/31,0)&gt;=(CONFIG!$E21+CONFIG!$F21),INDEX(Commandes!$D16:$BK16,,COLUMN(V$8)-COLUMN($D$8)+1-(CONFIG!$E21+CONFIG!$F21)),0)*CONFIG!$H21)*CONFIG!$D21</f>
        <v>0</v>
      </c>
      <c r="W16" s="226">
        <f>((CONFIG!$G21*Commandes!W16)+IF(ROUND((W$8-CONFIG!$D$7)/31,0)&gt;=(CONFIG!$E21+CONFIG!$F21),INDEX(Commandes!$D16:$BK16,,COLUMN(W$8)-COLUMN($D$8)+1-(CONFIG!$E21+CONFIG!$F21)),0)*CONFIG!$H21)*CONFIG!$D21</f>
        <v>0</v>
      </c>
      <c r="X16" s="226">
        <f>((CONFIG!$G21*Commandes!X16)+IF(ROUND((X$8-CONFIG!$D$7)/31,0)&gt;=(CONFIG!$E21+CONFIG!$F21),INDEX(Commandes!$D16:$BK16,,COLUMN(X$8)-COLUMN($D$8)+1-(CONFIG!$E21+CONFIG!$F21)),0)*CONFIG!$H21)*CONFIG!$D21</f>
        <v>0</v>
      </c>
      <c r="Y16" s="226">
        <f>((CONFIG!$G21*Commandes!Y16)+IF(ROUND((Y$8-CONFIG!$D$7)/31,0)&gt;=(CONFIG!$E21+CONFIG!$F21),INDEX(Commandes!$D16:$BK16,,COLUMN(Y$8)-COLUMN($D$8)+1-(CONFIG!$E21+CONFIG!$F21)),0)*CONFIG!$H21)*CONFIG!$D21</f>
        <v>0</v>
      </c>
      <c r="Z16" s="226">
        <f>((CONFIG!$G21*Commandes!Z16)+IF(ROUND((Z$8-CONFIG!$D$7)/31,0)&gt;=(CONFIG!$E21+CONFIG!$F21),INDEX(Commandes!$D16:$BK16,,COLUMN(Z$8)-COLUMN($D$8)+1-(CONFIG!$E21+CONFIG!$F21)),0)*CONFIG!$H21)*CONFIG!$D21</f>
        <v>0</v>
      </c>
      <c r="AA16" s="226">
        <f>((CONFIG!$G21*Commandes!AA16)+IF(ROUND((AA$8-CONFIG!$D$7)/31,0)&gt;=(CONFIG!$E21+CONFIG!$F21),INDEX(Commandes!$D16:$BK16,,COLUMN(AA$8)-COLUMN($D$8)+1-(CONFIG!$E21+CONFIG!$F21)),0)*CONFIG!$H21)*CONFIG!$D21</f>
        <v>0</v>
      </c>
      <c r="AB16" s="226">
        <f>((CONFIG!$G21*Commandes!AB16)+IF(ROUND((AB$8-CONFIG!$D$7)/31,0)&gt;=(CONFIG!$E21+CONFIG!$F21),INDEX(Commandes!$D16:$BK16,,COLUMN(AB$8)-COLUMN($D$8)+1-(CONFIG!$E21+CONFIG!$F21)),0)*CONFIG!$H21)*CONFIG!$D21</f>
        <v>0</v>
      </c>
      <c r="AC16" s="226">
        <f>((CONFIG!$G21*Commandes!AC16)+IF(ROUND((AC$8-CONFIG!$D$7)/31,0)&gt;=(CONFIG!$E21+CONFIG!$F21),INDEX(Commandes!$D16:$BK16,,COLUMN(AC$8)-COLUMN($D$8)+1-(CONFIG!$E21+CONFIG!$F21)),0)*CONFIG!$H21)*CONFIG!$D21</f>
        <v>0</v>
      </c>
      <c r="AD16" s="226">
        <f>((CONFIG!$G21*Commandes!AD16)+IF(ROUND((AD$8-CONFIG!$D$7)/31,0)&gt;=(CONFIG!$E21+CONFIG!$F21),INDEX(Commandes!$D16:$BK16,,COLUMN(AD$8)-COLUMN($D$8)+1-(CONFIG!$E21+CONFIG!$F21)),0)*CONFIG!$H21)*CONFIG!$D21</f>
        <v>0</v>
      </c>
      <c r="AE16" s="226">
        <f>((CONFIG!$G21*Commandes!AE16)+IF(ROUND((AE$8-CONFIG!$D$7)/31,0)&gt;=(CONFIG!$E21+CONFIG!$F21),INDEX(Commandes!$D16:$BK16,,COLUMN(AE$8)-COLUMN($D$8)+1-(CONFIG!$E21+CONFIG!$F21)),0)*CONFIG!$H21)*CONFIG!$D21</f>
        <v>0</v>
      </c>
      <c r="AF16" s="226">
        <f>((CONFIG!$G21*Commandes!AF16)+IF(ROUND((AF$8-CONFIG!$D$7)/31,0)&gt;=(CONFIG!$E21+CONFIG!$F21),INDEX(Commandes!$D16:$BK16,,COLUMN(AF$8)-COLUMN($D$8)+1-(CONFIG!$E21+CONFIG!$F21)),0)*CONFIG!$H21)*CONFIG!$D21</f>
        <v>0</v>
      </c>
      <c r="AG16" s="226">
        <f>((CONFIG!$G21*Commandes!AG16)+IF(ROUND((AG$8-CONFIG!$D$7)/31,0)&gt;=(CONFIG!$E21+CONFIG!$F21),INDEX(Commandes!$D16:$BK16,,COLUMN(AG$8)-COLUMN($D$8)+1-(CONFIG!$E21+CONFIG!$F21)),0)*CONFIG!$H21)*CONFIG!$D21</f>
        <v>0</v>
      </c>
      <c r="AH16" s="226">
        <f>((CONFIG!$G21*Commandes!AH16)+IF(ROUND((AH$8-CONFIG!$D$7)/31,0)&gt;=(CONFIG!$E21+CONFIG!$F21),INDEX(Commandes!$D16:$BK16,,COLUMN(AH$8)-COLUMN($D$8)+1-(CONFIG!$E21+CONFIG!$F21)),0)*CONFIG!$H21)*CONFIG!$D21</f>
        <v>0</v>
      </c>
      <c r="AI16" s="226">
        <f>((CONFIG!$G21*Commandes!AI16)+IF(ROUND((AI$8-CONFIG!$D$7)/31,0)&gt;=(CONFIG!$E21+CONFIG!$F21),INDEX(Commandes!$D16:$BK16,,COLUMN(AI$8)-COLUMN($D$8)+1-(CONFIG!$E21+CONFIG!$F21)),0)*CONFIG!$H21)*CONFIG!$D21</f>
        <v>0</v>
      </c>
      <c r="AJ16" s="226">
        <f>((CONFIG!$G21*Commandes!AJ16)+IF(ROUND((AJ$8-CONFIG!$D$7)/31,0)&gt;=(CONFIG!$E21+CONFIG!$F21),INDEX(Commandes!$D16:$BK16,,COLUMN(AJ$8)-COLUMN($D$8)+1-(CONFIG!$E21+CONFIG!$F21)),0)*CONFIG!$H21)*CONFIG!$D21</f>
        <v>0</v>
      </c>
      <c r="AK16" s="226">
        <f>((CONFIG!$G21*Commandes!AK16)+IF(ROUND((AK$8-CONFIG!$D$7)/31,0)&gt;=(CONFIG!$E21+CONFIG!$F21),INDEX(Commandes!$D16:$BK16,,COLUMN(AK$8)-COLUMN($D$8)+1-(CONFIG!$E21+CONFIG!$F21)),0)*CONFIG!$H21)*CONFIG!$D21</f>
        <v>0</v>
      </c>
      <c r="AL16" s="226">
        <f>((CONFIG!$G21*Commandes!AL16)+IF(ROUND((AL$8-CONFIG!$D$7)/31,0)&gt;=(CONFIG!$E21+CONFIG!$F21),INDEX(Commandes!$D16:$BK16,,COLUMN(AL$8)-COLUMN($D$8)+1-(CONFIG!$E21+CONFIG!$F21)),0)*CONFIG!$H21)*CONFIG!$D21</f>
        <v>0</v>
      </c>
      <c r="AM16" s="226">
        <f>((CONFIG!$G21*Commandes!AM16)+IF(ROUND((AM$8-CONFIG!$D$7)/31,0)&gt;=(CONFIG!$E21+CONFIG!$F21),INDEX(Commandes!$D16:$BK16,,COLUMN(AM$8)-COLUMN($D$8)+1-(CONFIG!$E21+CONFIG!$F21)),0)*CONFIG!$H21)*CONFIG!$D21</f>
        <v>0</v>
      </c>
      <c r="AN16" s="226">
        <f>((CONFIG!$G21*Commandes!AN16)+IF(ROUND((AN$8-CONFIG!$D$7)/31,0)&gt;=(CONFIG!$E21+CONFIG!$F21),INDEX(Commandes!$D16:$BK16,,COLUMN(AN$8)-COLUMN($D$8)+1-(CONFIG!$E21+CONFIG!$F21)),0)*CONFIG!$H21)*CONFIG!$D21</f>
        <v>0</v>
      </c>
      <c r="AO16" s="226">
        <f>((CONFIG!$G21*Commandes!AO16)+IF(ROUND((AO$8-CONFIG!$D$7)/31,0)&gt;=(CONFIG!$E21+CONFIG!$F21),INDEX(Commandes!$D16:$BK16,,COLUMN(AO$8)-COLUMN($D$8)+1-(CONFIG!$E21+CONFIG!$F21)),0)*CONFIG!$H21)*CONFIG!$D21</f>
        <v>0</v>
      </c>
      <c r="AP16" s="226">
        <f>((CONFIG!$G21*Commandes!AP16)+IF(ROUND((AP$8-CONFIG!$D$7)/31,0)&gt;=(CONFIG!$E21+CONFIG!$F21),INDEX(Commandes!$D16:$BK16,,COLUMN(AP$8)-COLUMN($D$8)+1-(CONFIG!$E21+CONFIG!$F21)),0)*CONFIG!$H21)*CONFIG!$D21</f>
        <v>0</v>
      </c>
      <c r="AQ16" s="226">
        <f>((CONFIG!$G21*Commandes!AQ16)+IF(ROUND((AQ$8-CONFIG!$D$7)/31,0)&gt;=(CONFIG!$E21+CONFIG!$F21),INDEX(Commandes!$D16:$BK16,,COLUMN(AQ$8)-COLUMN($D$8)+1-(CONFIG!$E21+CONFIG!$F21)),0)*CONFIG!$H21)*CONFIG!$D21</f>
        <v>0</v>
      </c>
      <c r="AR16" s="226">
        <f>((CONFIG!$G21*Commandes!AR16)+IF(ROUND((AR$8-CONFIG!$D$7)/31,0)&gt;=(CONFIG!$E21+CONFIG!$F21),INDEX(Commandes!$D16:$BK16,,COLUMN(AR$8)-COLUMN($D$8)+1-(CONFIG!$E21+CONFIG!$F21)),0)*CONFIG!$H21)*CONFIG!$D21</f>
        <v>0</v>
      </c>
      <c r="AS16" s="226">
        <f>((CONFIG!$G21*Commandes!AS16)+IF(ROUND((AS$8-CONFIG!$D$7)/31,0)&gt;=(CONFIG!$E21+CONFIG!$F21),INDEX(Commandes!$D16:$BK16,,COLUMN(AS$8)-COLUMN($D$8)+1-(CONFIG!$E21+CONFIG!$F21)),0)*CONFIG!$H21)*CONFIG!$D21</f>
        <v>0</v>
      </c>
      <c r="AT16" s="226">
        <f>((CONFIG!$G21*Commandes!AT16)+IF(ROUND((AT$8-CONFIG!$D$7)/31,0)&gt;=(CONFIG!$E21+CONFIG!$F21),INDEX(Commandes!$D16:$BK16,,COLUMN(AT$8)-COLUMN($D$8)+1-(CONFIG!$E21+CONFIG!$F21)),0)*CONFIG!$H21)*CONFIG!$D21</f>
        <v>0</v>
      </c>
      <c r="AU16" s="226">
        <f>((CONFIG!$G21*Commandes!AU16)+IF(ROUND((AU$8-CONFIG!$D$7)/31,0)&gt;=(CONFIG!$E21+CONFIG!$F21),INDEX(Commandes!$D16:$BK16,,COLUMN(AU$8)-COLUMN($D$8)+1-(CONFIG!$E21+CONFIG!$F21)),0)*CONFIG!$H21)*CONFIG!$D21</f>
        <v>0</v>
      </c>
      <c r="AV16" s="226">
        <f>((CONFIG!$G21*Commandes!AV16)+IF(ROUND((AV$8-CONFIG!$D$7)/31,0)&gt;=(CONFIG!$E21+CONFIG!$F21),INDEX(Commandes!$D16:$BK16,,COLUMN(AV$8)-COLUMN($D$8)+1-(CONFIG!$E21+CONFIG!$F21)),0)*CONFIG!$H21)*CONFIG!$D21</f>
        <v>0</v>
      </c>
      <c r="AW16" s="226">
        <f>((CONFIG!$G21*Commandes!AW16)+IF(ROUND((AW$8-CONFIG!$D$7)/31,0)&gt;=(CONFIG!$E21+CONFIG!$F21),INDEX(Commandes!$D16:$BK16,,COLUMN(AW$8)-COLUMN($D$8)+1-(CONFIG!$E21+CONFIG!$F21)),0)*CONFIG!$H21)*CONFIG!$D21</f>
        <v>0</v>
      </c>
      <c r="AX16" s="226">
        <f>((CONFIG!$G21*Commandes!AX16)+IF(ROUND((AX$8-CONFIG!$D$7)/31,0)&gt;=(CONFIG!$E21+CONFIG!$F21),INDEX(Commandes!$D16:$BK16,,COLUMN(AX$8)-COLUMN($D$8)+1-(CONFIG!$E21+CONFIG!$F21)),0)*CONFIG!$H21)*CONFIG!$D21</f>
        <v>0</v>
      </c>
      <c r="AY16" s="226">
        <f>((CONFIG!$G21*Commandes!AY16)+IF(ROUND((AY$8-CONFIG!$D$7)/31,0)&gt;=(CONFIG!$E21+CONFIG!$F21),INDEX(Commandes!$D16:$BK16,,COLUMN(AY$8)-COLUMN($D$8)+1-(CONFIG!$E21+CONFIG!$F21)),0)*CONFIG!$H21)*CONFIG!$D21</f>
        <v>0</v>
      </c>
      <c r="AZ16" s="226">
        <f>((CONFIG!$G21*Commandes!AZ16)+IF(ROUND((AZ$8-CONFIG!$D$7)/31,0)&gt;=(CONFIG!$E21+CONFIG!$F21),INDEX(Commandes!$D16:$BK16,,COLUMN(AZ$8)-COLUMN($D$8)+1-(CONFIG!$E21+CONFIG!$F21)),0)*CONFIG!$H21)*CONFIG!$D21</f>
        <v>0</v>
      </c>
      <c r="BA16" s="226">
        <f>((CONFIG!$G21*Commandes!BA16)+IF(ROUND((BA$8-CONFIG!$D$7)/31,0)&gt;=(CONFIG!$E21+CONFIG!$F21),INDEX(Commandes!$D16:$BK16,,COLUMN(BA$8)-COLUMN($D$8)+1-(CONFIG!$E21+CONFIG!$F21)),0)*CONFIG!$H21)*CONFIG!$D21</f>
        <v>0</v>
      </c>
      <c r="BB16" s="226">
        <f>((CONFIG!$G21*Commandes!BB16)+IF(ROUND((BB$8-CONFIG!$D$7)/31,0)&gt;=(CONFIG!$E21+CONFIG!$F21),INDEX(Commandes!$D16:$BK16,,COLUMN(BB$8)-COLUMN($D$8)+1-(CONFIG!$E21+CONFIG!$F21)),0)*CONFIG!$H21)*CONFIG!$D21</f>
        <v>0</v>
      </c>
      <c r="BC16" s="226">
        <f>((CONFIG!$G21*Commandes!BC16)+IF(ROUND((BC$8-CONFIG!$D$7)/31,0)&gt;=(CONFIG!$E21+CONFIG!$F21),INDEX(Commandes!$D16:$BK16,,COLUMN(BC$8)-COLUMN($D$8)+1-(CONFIG!$E21+CONFIG!$F21)),0)*CONFIG!$H21)*CONFIG!$D21</f>
        <v>0</v>
      </c>
      <c r="BD16" s="226">
        <f>((CONFIG!$G21*Commandes!BD16)+IF(ROUND((BD$8-CONFIG!$D$7)/31,0)&gt;=(CONFIG!$E21+CONFIG!$F21),INDEX(Commandes!$D16:$BK16,,COLUMN(BD$8)-COLUMN($D$8)+1-(CONFIG!$E21+CONFIG!$F21)),0)*CONFIG!$H21)*CONFIG!$D21</f>
        <v>0</v>
      </c>
      <c r="BE16" s="226">
        <f>((CONFIG!$G21*Commandes!BE16)+IF(ROUND((BE$8-CONFIG!$D$7)/31,0)&gt;=(CONFIG!$E21+CONFIG!$F21),INDEX(Commandes!$D16:$BK16,,COLUMN(BE$8)-COLUMN($D$8)+1-(CONFIG!$E21+CONFIG!$F21)),0)*CONFIG!$H21)*CONFIG!$D21</f>
        <v>0</v>
      </c>
      <c r="BF16" s="226">
        <f>((CONFIG!$G21*Commandes!BF16)+IF(ROUND((BF$8-CONFIG!$D$7)/31,0)&gt;=(CONFIG!$E21+CONFIG!$F21),INDEX(Commandes!$D16:$BK16,,COLUMN(BF$8)-COLUMN($D$8)+1-(CONFIG!$E21+CONFIG!$F21)),0)*CONFIG!$H21)*CONFIG!$D21</f>
        <v>0</v>
      </c>
      <c r="BG16" s="226">
        <f>((CONFIG!$G21*Commandes!BG16)+IF(ROUND((BG$8-CONFIG!$D$7)/31,0)&gt;=(CONFIG!$E21+CONFIG!$F21),INDEX(Commandes!$D16:$BK16,,COLUMN(BG$8)-COLUMN($D$8)+1-(CONFIG!$E21+CONFIG!$F21)),0)*CONFIG!$H21)*CONFIG!$D21</f>
        <v>0</v>
      </c>
      <c r="BH16" s="226">
        <f>((CONFIG!$G21*Commandes!BH16)+IF(ROUND((BH$8-CONFIG!$D$7)/31,0)&gt;=(CONFIG!$E21+CONFIG!$F21),INDEX(Commandes!$D16:$BK16,,COLUMN(BH$8)-COLUMN($D$8)+1-(CONFIG!$E21+CONFIG!$F21)),0)*CONFIG!$H21)*CONFIG!$D21</f>
        <v>0</v>
      </c>
      <c r="BI16" s="226">
        <f>((CONFIG!$G21*Commandes!BI16)+IF(ROUND((BI$8-CONFIG!$D$7)/31,0)&gt;=(CONFIG!$E21+CONFIG!$F21),INDEX(Commandes!$D16:$BK16,,COLUMN(BI$8)-COLUMN($D$8)+1-(CONFIG!$E21+CONFIG!$F21)),0)*CONFIG!$H21)*CONFIG!$D21</f>
        <v>0</v>
      </c>
      <c r="BJ16" s="226">
        <f>((CONFIG!$G21*Commandes!BJ16)+IF(ROUND((BJ$8-CONFIG!$D$7)/31,0)&gt;=(CONFIG!$E21+CONFIG!$F21),INDEX(Commandes!$D16:$BK16,,COLUMN(BJ$8)-COLUMN($D$8)+1-(CONFIG!$E21+CONFIG!$F21)),0)*CONFIG!$H21)*CONFIG!$D21</f>
        <v>0</v>
      </c>
      <c r="BK16" s="226">
        <f>((CONFIG!$G21*Commandes!BK16)+IF(ROUND((BK$8-CONFIG!$D$7)/31,0)&gt;=(CONFIG!$E21+CONFIG!$F21),INDEX(Commandes!$D16:$BK16,,COLUMN(BK$8)-COLUMN($D$8)+1-(CONFIG!$E21+CONFIG!$F21)),0)*CONFIG!$H21)*CONFIG!$D21</f>
        <v>0</v>
      </c>
      <c r="BL16" s="93"/>
    </row>
    <row r="17" spans="2:64" s="53" customFormat="1">
      <c r="B17" s="87"/>
      <c r="C17" s="215">
        <f>CONFIG!$C$22</f>
        <v>0</v>
      </c>
      <c r="D17" s="226">
        <f>((CONFIG!$G22*Commandes!D17)+IF(ROUND((D$8-CONFIG!$D$7)/31,0)&gt;=(CONFIG!$E22+CONFIG!$F22),INDEX(Commandes!$D17:$BK17,,COLUMN(D$8)-COLUMN($D$8)+1-(CONFIG!$E22+CONFIG!$F22)),0)*CONFIG!$H22)*CONFIG!$D22</f>
        <v>0</v>
      </c>
      <c r="E17" s="226">
        <f>((CONFIG!$G22*Commandes!E17)+IF(ROUND((E$8-CONFIG!$D$7)/31,0)&gt;=(CONFIG!$E22+CONFIG!$F22),INDEX(Commandes!$D17:$BK17,,COLUMN(E$8)-COLUMN($D$8)+1-(CONFIG!$E22+CONFIG!$F22)),0)*CONFIG!$H22)*CONFIG!$D22</f>
        <v>0</v>
      </c>
      <c r="F17" s="226">
        <f>((CONFIG!$G22*Commandes!F17)+IF(ROUND((F$8-CONFIG!$D$7)/31,0)&gt;=(CONFIG!$E22+CONFIG!$F22),INDEX(Commandes!$D17:$BK17,,COLUMN(F$8)-COLUMN($D$8)+1-(CONFIG!$E22+CONFIG!$F22)),0)*CONFIG!$H22)*CONFIG!$D22</f>
        <v>0</v>
      </c>
      <c r="G17" s="226">
        <f>((CONFIG!$G22*Commandes!G17)+IF(ROUND((G$8-CONFIG!$D$7)/31,0)&gt;=(CONFIG!$E22+CONFIG!$F22),INDEX(Commandes!$D17:$BK17,,COLUMN(G$8)-COLUMN($D$8)+1-(CONFIG!$E22+CONFIG!$F22)),0)*CONFIG!$H22)*CONFIG!$D22</f>
        <v>0</v>
      </c>
      <c r="H17" s="226">
        <f>((CONFIG!$G22*Commandes!H17)+IF(ROUND((H$8-CONFIG!$D$7)/31,0)&gt;=(CONFIG!$E22+CONFIG!$F22),INDEX(Commandes!$D17:$BK17,,COLUMN(H$8)-COLUMN($D$8)+1-(CONFIG!$E22+CONFIG!$F22)),0)*CONFIG!$H22)*CONFIG!$D22</f>
        <v>0</v>
      </c>
      <c r="I17" s="226">
        <f>((CONFIG!$G22*Commandes!I17)+IF(ROUND((I$8-CONFIG!$D$7)/31,0)&gt;=(CONFIG!$E22+CONFIG!$F22),INDEX(Commandes!$D17:$BK17,,COLUMN(I$8)-COLUMN($D$8)+1-(CONFIG!$E22+CONFIG!$F22)),0)*CONFIG!$H22)*CONFIG!$D22</f>
        <v>0</v>
      </c>
      <c r="J17" s="226">
        <f>((CONFIG!$G22*Commandes!J17)+IF(ROUND((J$8-CONFIG!$D$7)/31,0)&gt;=(CONFIG!$E22+CONFIG!$F22),INDEX(Commandes!$D17:$BK17,,COLUMN(J$8)-COLUMN($D$8)+1-(CONFIG!$E22+CONFIG!$F22)),0)*CONFIG!$H22)*CONFIG!$D22</f>
        <v>0</v>
      </c>
      <c r="K17" s="226">
        <f>((CONFIG!$G22*Commandes!K17)+IF(ROUND((K$8-CONFIG!$D$7)/31,0)&gt;=(CONFIG!$E22+CONFIG!$F22),INDEX(Commandes!$D17:$BK17,,COLUMN(K$8)-COLUMN($D$8)+1-(CONFIG!$E22+CONFIG!$F22)),0)*CONFIG!$H22)*CONFIG!$D22</f>
        <v>0</v>
      </c>
      <c r="L17" s="226">
        <f>((CONFIG!$G22*Commandes!L17)+IF(ROUND((L$8-CONFIG!$D$7)/31,0)&gt;=(CONFIG!$E22+CONFIG!$F22),INDEX(Commandes!$D17:$BK17,,COLUMN(L$8)-COLUMN($D$8)+1-(CONFIG!$E22+CONFIG!$F22)),0)*CONFIG!$H22)*CONFIG!$D22</f>
        <v>0</v>
      </c>
      <c r="M17" s="226">
        <f>((CONFIG!$G22*Commandes!M17)+IF(ROUND((M$8-CONFIG!$D$7)/31,0)&gt;=(CONFIG!$E22+CONFIG!$F22),INDEX(Commandes!$D17:$BK17,,COLUMN(M$8)-COLUMN($D$8)+1-(CONFIG!$E22+CONFIG!$F22)),0)*CONFIG!$H22)*CONFIG!$D22</f>
        <v>0</v>
      </c>
      <c r="N17" s="226">
        <f>((CONFIG!$G22*Commandes!N17)+IF(ROUND((N$8-CONFIG!$D$7)/31,0)&gt;=(CONFIG!$E22+CONFIG!$F22),INDEX(Commandes!$D17:$BK17,,COLUMN(N$8)-COLUMN($D$8)+1-(CONFIG!$E22+CONFIG!$F22)),0)*CONFIG!$H22)*CONFIG!$D22</f>
        <v>0</v>
      </c>
      <c r="O17" s="226">
        <f>((CONFIG!$G22*Commandes!O17)+IF(ROUND((O$8-CONFIG!$D$7)/31,0)&gt;=(CONFIG!$E22+CONFIG!$F22),INDEX(Commandes!$D17:$BK17,,COLUMN(O$8)-COLUMN($D$8)+1-(CONFIG!$E22+CONFIG!$F22)),0)*CONFIG!$H22)*CONFIG!$D22</f>
        <v>0</v>
      </c>
      <c r="P17" s="226">
        <f>((CONFIG!$G22*Commandes!P17)+IF(ROUND((P$8-CONFIG!$D$7)/31,0)&gt;=(CONFIG!$E22+CONFIG!$F22),INDEX(Commandes!$D17:$BK17,,COLUMN(P$8)-COLUMN($D$8)+1-(CONFIG!$E22+CONFIG!$F22)),0)*CONFIG!$H22)*CONFIG!$D22</f>
        <v>0</v>
      </c>
      <c r="Q17" s="226">
        <f>((CONFIG!$G22*Commandes!Q17)+IF(ROUND((Q$8-CONFIG!$D$7)/31,0)&gt;=(CONFIG!$E22+CONFIG!$F22),INDEX(Commandes!$D17:$BK17,,COLUMN(Q$8)-COLUMN($D$8)+1-(CONFIG!$E22+CONFIG!$F22)),0)*CONFIG!$H22)*CONFIG!$D22</f>
        <v>0</v>
      </c>
      <c r="R17" s="226">
        <f>((CONFIG!$G22*Commandes!R17)+IF(ROUND((R$8-CONFIG!$D$7)/31,0)&gt;=(CONFIG!$E22+CONFIG!$F22),INDEX(Commandes!$D17:$BK17,,COLUMN(R$8)-COLUMN($D$8)+1-(CONFIG!$E22+CONFIG!$F22)),0)*CONFIG!$H22)*CONFIG!$D22</f>
        <v>0</v>
      </c>
      <c r="S17" s="226">
        <f>((CONFIG!$G22*Commandes!S17)+IF(ROUND((S$8-CONFIG!$D$7)/31,0)&gt;=(CONFIG!$E22+CONFIG!$F22),INDEX(Commandes!$D17:$BK17,,COLUMN(S$8)-COLUMN($D$8)+1-(CONFIG!$E22+CONFIG!$F22)),0)*CONFIG!$H22)*CONFIG!$D22</f>
        <v>0</v>
      </c>
      <c r="T17" s="226">
        <f>((CONFIG!$G22*Commandes!T17)+IF(ROUND((T$8-CONFIG!$D$7)/31,0)&gt;=(CONFIG!$E22+CONFIG!$F22),INDEX(Commandes!$D17:$BK17,,COLUMN(T$8)-COLUMN($D$8)+1-(CONFIG!$E22+CONFIG!$F22)),0)*CONFIG!$H22)*CONFIG!$D22</f>
        <v>0</v>
      </c>
      <c r="U17" s="226">
        <f>((CONFIG!$G22*Commandes!U17)+IF(ROUND((U$8-CONFIG!$D$7)/31,0)&gt;=(CONFIG!$E22+CONFIG!$F22),INDEX(Commandes!$D17:$BK17,,COLUMN(U$8)-COLUMN($D$8)+1-(CONFIG!$E22+CONFIG!$F22)),0)*CONFIG!$H22)*CONFIG!$D22</f>
        <v>0</v>
      </c>
      <c r="V17" s="226">
        <f>((CONFIG!$G22*Commandes!V17)+IF(ROUND((V$8-CONFIG!$D$7)/31,0)&gt;=(CONFIG!$E22+CONFIG!$F22),INDEX(Commandes!$D17:$BK17,,COLUMN(V$8)-COLUMN($D$8)+1-(CONFIG!$E22+CONFIG!$F22)),0)*CONFIG!$H22)*CONFIG!$D22</f>
        <v>0</v>
      </c>
      <c r="W17" s="226">
        <f>((CONFIG!$G22*Commandes!W17)+IF(ROUND((W$8-CONFIG!$D$7)/31,0)&gt;=(CONFIG!$E22+CONFIG!$F22),INDEX(Commandes!$D17:$BK17,,COLUMN(W$8)-COLUMN($D$8)+1-(CONFIG!$E22+CONFIG!$F22)),0)*CONFIG!$H22)*CONFIG!$D22</f>
        <v>0</v>
      </c>
      <c r="X17" s="226">
        <f>((CONFIG!$G22*Commandes!X17)+IF(ROUND((X$8-CONFIG!$D$7)/31,0)&gt;=(CONFIG!$E22+CONFIG!$F22),INDEX(Commandes!$D17:$BK17,,COLUMN(X$8)-COLUMN($D$8)+1-(CONFIG!$E22+CONFIG!$F22)),0)*CONFIG!$H22)*CONFIG!$D22</f>
        <v>0</v>
      </c>
      <c r="Y17" s="226">
        <f>((CONFIG!$G22*Commandes!Y17)+IF(ROUND((Y$8-CONFIG!$D$7)/31,0)&gt;=(CONFIG!$E22+CONFIG!$F22),INDEX(Commandes!$D17:$BK17,,COLUMN(Y$8)-COLUMN($D$8)+1-(CONFIG!$E22+CONFIG!$F22)),0)*CONFIG!$H22)*CONFIG!$D22</f>
        <v>0</v>
      </c>
      <c r="Z17" s="226">
        <f>((CONFIG!$G22*Commandes!Z17)+IF(ROUND((Z$8-CONFIG!$D$7)/31,0)&gt;=(CONFIG!$E22+CONFIG!$F22),INDEX(Commandes!$D17:$BK17,,COLUMN(Z$8)-COLUMN($D$8)+1-(CONFIG!$E22+CONFIG!$F22)),0)*CONFIG!$H22)*CONFIG!$D22</f>
        <v>0</v>
      </c>
      <c r="AA17" s="226">
        <f>((CONFIG!$G22*Commandes!AA17)+IF(ROUND((AA$8-CONFIG!$D$7)/31,0)&gt;=(CONFIG!$E22+CONFIG!$F22),INDEX(Commandes!$D17:$BK17,,COLUMN(AA$8)-COLUMN($D$8)+1-(CONFIG!$E22+CONFIG!$F22)),0)*CONFIG!$H22)*CONFIG!$D22</f>
        <v>0</v>
      </c>
      <c r="AB17" s="226">
        <f>((CONFIG!$G22*Commandes!AB17)+IF(ROUND((AB$8-CONFIG!$D$7)/31,0)&gt;=(CONFIG!$E22+CONFIG!$F22),INDEX(Commandes!$D17:$BK17,,COLUMN(AB$8)-COLUMN($D$8)+1-(CONFIG!$E22+CONFIG!$F22)),0)*CONFIG!$H22)*CONFIG!$D22</f>
        <v>0</v>
      </c>
      <c r="AC17" s="226">
        <f>((CONFIG!$G22*Commandes!AC17)+IF(ROUND((AC$8-CONFIG!$D$7)/31,0)&gt;=(CONFIG!$E22+CONFIG!$F22),INDEX(Commandes!$D17:$BK17,,COLUMN(AC$8)-COLUMN($D$8)+1-(CONFIG!$E22+CONFIG!$F22)),0)*CONFIG!$H22)*CONFIG!$D22</f>
        <v>0</v>
      </c>
      <c r="AD17" s="226">
        <f>((CONFIG!$G22*Commandes!AD17)+IF(ROUND((AD$8-CONFIG!$D$7)/31,0)&gt;=(CONFIG!$E22+CONFIG!$F22),INDEX(Commandes!$D17:$BK17,,COLUMN(AD$8)-COLUMN($D$8)+1-(CONFIG!$E22+CONFIG!$F22)),0)*CONFIG!$H22)*CONFIG!$D22</f>
        <v>0</v>
      </c>
      <c r="AE17" s="226">
        <f>((CONFIG!$G22*Commandes!AE17)+IF(ROUND((AE$8-CONFIG!$D$7)/31,0)&gt;=(CONFIG!$E22+CONFIG!$F22),INDEX(Commandes!$D17:$BK17,,COLUMN(AE$8)-COLUMN($D$8)+1-(CONFIG!$E22+CONFIG!$F22)),0)*CONFIG!$H22)*CONFIG!$D22</f>
        <v>0</v>
      </c>
      <c r="AF17" s="226">
        <f>((CONFIG!$G22*Commandes!AF17)+IF(ROUND((AF$8-CONFIG!$D$7)/31,0)&gt;=(CONFIG!$E22+CONFIG!$F22),INDEX(Commandes!$D17:$BK17,,COLUMN(AF$8)-COLUMN($D$8)+1-(CONFIG!$E22+CONFIG!$F22)),0)*CONFIG!$H22)*CONFIG!$D22</f>
        <v>0</v>
      </c>
      <c r="AG17" s="226">
        <f>((CONFIG!$G22*Commandes!AG17)+IF(ROUND((AG$8-CONFIG!$D$7)/31,0)&gt;=(CONFIG!$E22+CONFIG!$F22),INDEX(Commandes!$D17:$BK17,,COLUMN(AG$8)-COLUMN($D$8)+1-(CONFIG!$E22+CONFIG!$F22)),0)*CONFIG!$H22)*CONFIG!$D22</f>
        <v>0</v>
      </c>
      <c r="AH17" s="226">
        <f>((CONFIG!$G22*Commandes!AH17)+IF(ROUND((AH$8-CONFIG!$D$7)/31,0)&gt;=(CONFIG!$E22+CONFIG!$F22),INDEX(Commandes!$D17:$BK17,,COLUMN(AH$8)-COLUMN($D$8)+1-(CONFIG!$E22+CONFIG!$F22)),0)*CONFIG!$H22)*CONFIG!$D22</f>
        <v>0</v>
      </c>
      <c r="AI17" s="226">
        <f>((CONFIG!$G22*Commandes!AI17)+IF(ROUND((AI$8-CONFIG!$D$7)/31,0)&gt;=(CONFIG!$E22+CONFIG!$F22),INDEX(Commandes!$D17:$BK17,,COLUMN(AI$8)-COLUMN($D$8)+1-(CONFIG!$E22+CONFIG!$F22)),0)*CONFIG!$H22)*CONFIG!$D22</f>
        <v>0</v>
      </c>
      <c r="AJ17" s="226">
        <f>((CONFIG!$G22*Commandes!AJ17)+IF(ROUND((AJ$8-CONFIG!$D$7)/31,0)&gt;=(CONFIG!$E22+CONFIG!$F22),INDEX(Commandes!$D17:$BK17,,COLUMN(AJ$8)-COLUMN($D$8)+1-(CONFIG!$E22+CONFIG!$F22)),0)*CONFIG!$H22)*CONFIG!$D22</f>
        <v>0</v>
      </c>
      <c r="AK17" s="226">
        <f>((CONFIG!$G22*Commandes!AK17)+IF(ROUND((AK$8-CONFIG!$D$7)/31,0)&gt;=(CONFIG!$E22+CONFIG!$F22),INDEX(Commandes!$D17:$BK17,,COLUMN(AK$8)-COLUMN($D$8)+1-(CONFIG!$E22+CONFIG!$F22)),0)*CONFIG!$H22)*CONFIG!$D22</f>
        <v>0</v>
      </c>
      <c r="AL17" s="226">
        <f>((CONFIG!$G22*Commandes!AL17)+IF(ROUND((AL$8-CONFIG!$D$7)/31,0)&gt;=(CONFIG!$E22+CONFIG!$F22),INDEX(Commandes!$D17:$BK17,,COLUMN(AL$8)-COLUMN($D$8)+1-(CONFIG!$E22+CONFIG!$F22)),0)*CONFIG!$H22)*CONFIG!$D22</f>
        <v>0</v>
      </c>
      <c r="AM17" s="226">
        <f>((CONFIG!$G22*Commandes!AM17)+IF(ROUND((AM$8-CONFIG!$D$7)/31,0)&gt;=(CONFIG!$E22+CONFIG!$F22),INDEX(Commandes!$D17:$BK17,,COLUMN(AM$8)-COLUMN($D$8)+1-(CONFIG!$E22+CONFIG!$F22)),0)*CONFIG!$H22)*CONFIG!$D22</f>
        <v>0</v>
      </c>
      <c r="AN17" s="226">
        <f>((CONFIG!$G22*Commandes!AN17)+IF(ROUND((AN$8-CONFIG!$D$7)/31,0)&gt;=(CONFIG!$E22+CONFIG!$F22),INDEX(Commandes!$D17:$BK17,,COLUMN(AN$8)-COLUMN($D$8)+1-(CONFIG!$E22+CONFIG!$F22)),0)*CONFIG!$H22)*CONFIG!$D22</f>
        <v>0</v>
      </c>
      <c r="AO17" s="226">
        <f>((CONFIG!$G22*Commandes!AO17)+IF(ROUND((AO$8-CONFIG!$D$7)/31,0)&gt;=(CONFIG!$E22+CONFIG!$F22),INDEX(Commandes!$D17:$BK17,,COLUMN(AO$8)-COLUMN($D$8)+1-(CONFIG!$E22+CONFIG!$F22)),0)*CONFIG!$H22)*CONFIG!$D22</f>
        <v>0</v>
      </c>
      <c r="AP17" s="226">
        <f>((CONFIG!$G22*Commandes!AP17)+IF(ROUND((AP$8-CONFIG!$D$7)/31,0)&gt;=(CONFIG!$E22+CONFIG!$F22),INDEX(Commandes!$D17:$BK17,,COLUMN(AP$8)-COLUMN($D$8)+1-(CONFIG!$E22+CONFIG!$F22)),0)*CONFIG!$H22)*CONFIG!$D22</f>
        <v>0</v>
      </c>
      <c r="AQ17" s="226">
        <f>((CONFIG!$G22*Commandes!AQ17)+IF(ROUND((AQ$8-CONFIG!$D$7)/31,0)&gt;=(CONFIG!$E22+CONFIG!$F22),INDEX(Commandes!$D17:$BK17,,COLUMN(AQ$8)-COLUMN($D$8)+1-(CONFIG!$E22+CONFIG!$F22)),0)*CONFIG!$H22)*CONFIG!$D22</f>
        <v>0</v>
      </c>
      <c r="AR17" s="226">
        <f>((CONFIG!$G22*Commandes!AR17)+IF(ROUND((AR$8-CONFIG!$D$7)/31,0)&gt;=(CONFIG!$E22+CONFIG!$F22),INDEX(Commandes!$D17:$BK17,,COLUMN(AR$8)-COLUMN($D$8)+1-(CONFIG!$E22+CONFIG!$F22)),0)*CONFIG!$H22)*CONFIG!$D22</f>
        <v>0</v>
      </c>
      <c r="AS17" s="226">
        <f>((CONFIG!$G22*Commandes!AS17)+IF(ROUND((AS$8-CONFIG!$D$7)/31,0)&gt;=(CONFIG!$E22+CONFIG!$F22),INDEX(Commandes!$D17:$BK17,,COLUMN(AS$8)-COLUMN($D$8)+1-(CONFIG!$E22+CONFIG!$F22)),0)*CONFIG!$H22)*CONFIG!$D22</f>
        <v>0</v>
      </c>
      <c r="AT17" s="226">
        <f>((CONFIG!$G22*Commandes!AT17)+IF(ROUND((AT$8-CONFIG!$D$7)/31,0)&gt;=(CONFIG!$E22+CONFIG!$F22),INDEX(Commandes!$D17:$BK17,,COLUMN(AT$8)-COLUMN($D$8)+1-(CONFIG!$E22+CONFIG!$F22)),0)*CONFIG!$H22)*CONFIG!$D22</f>
        <v>0</v>
      </c>
      <c r="AU17" s="226">
        <f>((CONFIG!$G22*Commandes!AU17)+IF(ROUND((AU$8-CONFIG!$D$7)/31,0)&gt;=(CONFIG!$E22+CONFIG!$F22),INDEX(Commandes!$D17:$BK17,,COLUMN(AU$8)-COLUMN($D$8)+1-(CONFIG!$E22+CONFIG!$F22)),0)*CONFIG!$H22)*CONFIG!$D22</f>
        <v>0</v>
      </c>
      <c r="AV17" s="226">
        <f>((CONFIG!$G22*Commandes!AV17)+IF(ROUND((AV$8-CONFIG!$D$7)/31,0)&gt;=(CONFIG!$E22+CONFIG!$F22),INDEX(Commandes!$D17:$BK17,,COLUMN(AV$8)-COLUMN($D$8)+1-(CONFIG!$E22+CONFIG!$F22)),0)*CONFIG!$H22)*CONFIG!$D22</f>
        <v>0</v>
      </c>
      <c r="AW17" s="226">
        <f>((CONFIG!$G22*Commandes!AW17)+IF(ROUND((AW$8-CONFIG!$D$7)/31,0)&gt;=(CONFIG!$E22+CONFIG!$F22),INDEX(Commandes!$D17:$BK17,,COLUMN(AW$8)-COLUMN($D$8)+1-(CONFIG!$E22+CONFIG!$F22)),0)*CONFIG!$H22)*CONFIG!$D22</f>
        <v>0</v>
      </c>
      <c r="AX17" s="226">
        <f>((CONFIG!$G22*Commandes!AX17)+IF(ROUND((AX$8-CONFIG!$D$7)/31,0)&gt;=(CONFIG!$E22+CONFIG!$F22),INDEX(Commandes!$D17:$BK17,,COLUMN(AX$8)-COLUMN($D$8)+1-(CONFIG!$E22+CONFIG!$F22)),0)*CONFIG!$H22)*CONFIG!$D22</f>
        <v>0</v>
      </c>
      <c r="AY17" s="226">
        <f>((CONFIG!$G22*Commandes!AY17)+IF(ROUND((AY$8-CONFIG!$D$7)/31,0)&gt;=(CONFIG!$E22+CONFIG!$F22),INDEX(Commandes!$D17:$BK17,,COLUMN(AY$8)-COLUMN($D$8)+1-(CONFIG!$E22+CONFIG!$F22)),0)*CONFIG!$H22)*CONFIG!$D22</f>
        <v>0</v>
      </c>
      <c r="AZ17" s="226">
        <f>((CONFIG!$G22*Commandes!AZ17)+IF(ROUND((AZ$8-CONFIG!$D$7)/31,0)&gt;=(CONFIG!$E22+CONFIG!$F22),INDEX(Commandes!$D17:$BK17,,COLUMN(AZ$8)-COLUMN($D$8)+1-(CONFIG!$E22+CONFIG!$F22)),0)*CONFIG!$H22)*CONFIG!$D22</f>
        <v>0</v>
      </c>
      <c r="BA17" s="226">
        <f>((CONFIG!$G22*Commandes!BA17)+IF(ROUND((BA$8-CONFIG!$D$7)/31,0)&gt;=(CONFIG!$E22+CONFIG!$F22),INDEX(Commandes!$D17:$BK17,,COLUMN(BA$8)-COLUMN($D$8)+1-(CONFIG!$E22+CONFIG!$F22)),0)*CONFIG!$H22)*CONFIG!$D22</f>
        <v>0</v>
      </c>
      <c r="BB17" s="226">
        <f>((CONFIG!$G22*Commandes!BB17)+IF(ROUND((BB$8-CONFIG!$D$7)/31,0)&gt;=(CONFIG!$E22+CONFIG!$F22),INDEX(Commandes!$D17:$BK17,,COLUMN(BB$8)-COLUMN($D$8)+1-(CONFIG!$E22+CONFIG!$F22)),0)*CONFIG!$H22)*CONFIG!$D22</f>
        <v>0</v>
      </c>
      <c r="BC17" s="226">
        <f>((CONFIG!$G22*Commandes!BC17)+IF(ROUND((BC$8-CONFIG!$D$7)/31,0)&gt;=(CONFIG!$E22+CONFIG!$F22),INDEX(Commandes!$D17:$BK17,,COLUMN(BC$8)-COLUMN($D$8)+1-(CONFIG!$E22+CONFIG!$F22)),0)*CONFIG!$H22)*CONFIG!$D22</f>
        <v>0</v>
      </c>
      <c r="BD17" s="226">
        <f>((CONFIG!$G22*Commandes!BD17)+IF(ROUND((BD$8-CONFIG!$D$7)/31,0)&gt;=(CONFIG!$E22+CONFIG!$F22),INDEX(Commandes!$D17:$BK17,,COLUMN(BD$8)-COLUMN($D$8)+1-(CONFIG!$E22+CONFIG!$F22)),0)*CONFIG!$H22)*CONFIG!$D22</f>
        <v>0</v>
      </c>
      <c r="BE17" s="226">
        <f>((CONFIG!$G22*Commandes!BE17)+IF(ROUND((BE$8-CONFIG!$D$7)/31,0)&gt;=(CONFIG!$E22+CONFIG!$F22),INDEX(Commandes!$D17:$BK17,,COLUMN(BE$8)-COLUMN($D$8)+1-(CONFIG!$E22+CONFIG!$F22)),0)*CONFIG!$H22)*CONFIG!$D22</f>
        <v>0</v>
      </c>
      <c r="BF17" s="226">
        <f>((CONFIG!$G22*Commandes!BF17)+IF(ROUND((BF$8-CONFIG!$D$7)/31,0)&gt;=(CONFIG!$E22+CONFIG!$F22),INDEX(Commandes!$D17:$BK17,,COLUMN(BF$8)-COLUMN($D$8)+1-(CONFIG!$E22+CONFIG!$F22)),0)*CONFIG!$H22)*CONFIG!$D22</f>
        <v>0</v>
      </c>
      <c r="BG17" s="226">
        <f>((CONFIG!$G22*Commandes!BG17)+IF(ROUND((BG$8-CONFIG!$D$7)/31,0)&gt;=(CONFIG!$E22+CONFIG!$F22),INDEX(Commandes!$D17:$BK17,,COLUMN(BG$8)-COLUMN($D$8)+1-(CONFIG!$E22+CONFIG!$F22)),0)*CONFIG!$H22)*CONFIG!$D22</f>
        <v>0</v>
      </c>
      <c r="BH17" s="226">
        <f>((CONFIG!$G22*Commandes!BH17)+IF(ROUND((BH$8-CONFIG!$D$7)/31,0)&gt;=(CONFIG!$E22+CONFIG!$F22),INDEX(Commandes!$D17:$BK17,,COLUMN(BH$8)-COLUMN($D$8)+1-(CONFIG!$E22+CONFIG!$F22)),0)*CONFIG!$H22)*CONFIG!$D22</f>
        <v>0</v>
      </c>
      <c r="BI17" s="226">
        <f>((CONFIG!$G22*Commandes!BI17)+IF(ROUND((BI$8-CONFIG!$D$7)/31,0)&gt;=(CONFIG!$E22+CONFIG!$F22),INDEX(Commandes!$D17:$BK17,,COLUMN(BI$8)-COLUMN($D$8)+1-(CONFIG!$E22+CONFIG!$F22)),0)*CONFIG!$H22)*CONFIG!$D22</f>
        <v>0</v>
      </c>
      <c r="BJ17" s="226">
        <f>((CONFIG!$G22*Commandes!BJ17)+IF(ROUND((BJ$8-CONFIG!$D$7)/31,0)&gt;=(CONFIG!$E22+CONFIG!$F22),INDEX(Commandes!$D17:$BK17,,COLUMN(BJ$8)-COLUMN($D$8)+1-(CONFIG!$E22+CONFIG!$F22)),0)*CONFIG!$H22)*CONFIG!$D22</f>
        <v>0</v>
      </c>
      <c r="BK17" s="226">
        <f>((CONFIG!$G22*Commandes!BK17)+IF(ROUND((BK$8-CONFIG!$D$7)/31,0)&gt;=(CONFIG!$E22+CONFIG!$F22),INDEX(Commandes!$D17:$BK17,,COLUMN(BK$8)-COLUMN($D$8)+1-(CONFIG!$E22+CONFIG!$F22)),0)*CONFIG!$H22)*CONFIG!$D22</f>
        <v>0</v>
      </c>
      <c r="BL17" s="93"/>
    </row>
    <row r="18" spans="2:64" s="53" customFormat="1">
      <c r="B18" s="87"/>
      <c r="C18" s="215">
        <f>CONFIG!$C$23</f>
        <v>0</v>
      </c>
      <c r="D18" s="226">
        <f>((CONFIG!$G23*Commandes!D18)+IF(ROUND((D$8-CONFIG!$D$7)/31,0)&gt;=(CONFIG!$E23+CONFIG!$F23),INDEX(Commandes!$D18:$BK18,,COLUMN(D$8)-COLUMN($D$8)+1-(CONFIG!$E23+CONFIG!$F23)),0)*CONFIG!$H23)*CONFIG!$D23</f>
        <v>0</v>
      </c>
      <c r="E18" s="226">
        <f>((CONFIG!$G23*Commandes!E18)+IF(ROUND((E$8-CONFIG!$D$7)/31,0)&gt;=(CONFIG!$E23+CONFIG!$F23),INDEX(Commandes!$D18:$BK18,,COLUMN(E$8)-COLUMN($D$8)+1-(CONFIG!$E23+CONFIG!$F23)),0)*CONFIG!$H23)*CONFIG!$D23</f>
        <v>0</v>
      </c>
      <c r="F18" s="226">
        <f>((CONFIG!$G23*Commandes!F18)+IF(ROUND((F$8-CONFIG!$D$7)/31,0)&gt;=(CONFIG!$E23+CONFIG!$F23),INDEX(Commandes!$D18:$BK18,,COLUMN(F$8)-COLUMN($D$8)+1-(CONFIG!$E23+CONFIG!$F23)),0)*CONFIG!$H23)*CONFIG!$D23</f>
        <v>0</v>
      </c>
      <c r="G18" s="226">
        <f>((CONFIG!$G23*Commandes!G18)+IF(ROUND((G$8-CONFIG!$D$7)/31,0)&gt;=(CONFIG!$E23+CONFIG!$F23),INDEX(Commandes!$D18:$BK18,,COLUMN(G$8)-COLUMN($D$8)+1-(CONFIG!$E23+CONFIG!$F23)),0)*CONFIG!$H23)*CONFIG!$D23</f>
        <v>0</v>
      </c>
      <c r="H18" s="226">
        <f>((CONFIG!$G23*Commandes!H18)+IF(ROUND((H$8-CONFIG!$D$7)/31,0)&gt;=(CONFIG!$E23+CONFIG!$F23),INDEX(Commandes!$D18:$BK18,,COLUMN(H$8)-COLUMN($D$8)+1-(CONFIG!$E23+CONFIG!$F23)),0)*CONFIG!$H23)*CONFIG!$D23</f>
        <v>0</v>
      </c>
      <c r="I18" s="226">
        <f>((CONFIG!$G23*Commandes!I18)+IF(ROUND((I$8-CONFIG!$D$7)/31,0)&gt;=(CONFIG!$E23+CONFIG!$F23),INDEX(Commandes!$D18:$BK18,,COLUMN(I$8)-COLUMN($D$8)+1-(CONFIG!$E23+CONFIG!$F23)),0)*CONFIG!$H23)*CONFIG!$D23</f>
        <v>0</v>
      </c>
      <c r="J18" s="226">
        <f>((CONFIG!$G23*Commandes!J18)+IF(ROUND((J$8-CONFIG!$D$7)/31,0)&gt;=(CONFIG!$E23+CONFIG!$F23),INDEX(Commandes!$D18:$BK18,,COLUMN(J$8)-COLUMN($D$8)+1-(CONFIG!$E23+CONFIG!$F23)),0)*CONFIG!$H23)*CONFIG!$D23</f>
        <v>0</v>
      </c>
      <c r="K18" s="226">
        <f>((CONFIG!$G23*Commandes!K18)+IF(ROUND((K$8-CONFIG!$D$7)/31,0)&gt;=(CONFIG!$E23+CONFIG!$F23),INDEX(Commandes!$D18:$BK18,,COLUMN(K$8)-COLUMN($D$8)+1-(CONFIG!$E23+CONFIG!$F23)),0)*CONFIG!$H23)*CONFIG!$D23</f>
        <v>0</v>
      </c>
      <c r="L18" s="226">
        <f>((CONFIG!$G23*Commandes!L18)+IF(ROUND((L$8-CONFIG!$D$7)/31,0)&gt;=(CONFIG!$E23+CONFIG!$F23),INDEX(Commandes!$D18:$BK18,,COLUMN(L$8)-COLUMN($D$8)+1-(CONFIG!$E23+CONFIG!$F23)),0)*CONFIG!$H23)*CONFIG!$D23</f>
        <v>0</v>
      </c>
      <c r="M18" s="226">
        <f>((CONFIG!$G23*Commandes!M18)+IF(ROUND((M$8-CONFIG!$D$7)/31,0)&gt;=(CONFIG!$E23+CONFIG!$F23),INDEX(Commandes!$D18:$BK18,,COLUMN(M$8)-COLUMN($D$8)+1-(CONFIG!$E23+CONFIG!$F23)),0)*CONFIG!$H23)*CONFIG!$D23</f>
        <v>0</v>
      </c>
      <c r="N18" s="226">
        <f>((CONFIG!$G23*Commandes!N18)+IF(ROUND((N$8-CONFIG!$D$7)/31,0)&gt;=(CONFIG!$E23+CONFIG!$F23),INDEX(Commandes!$D18:$BK18,,COLUMN(N$8)-COLUMN($D$8)+1-(CONFIG!$E23+CONFIG!$F23)),0)*CONFIG!$H23)*CONFIG!$D23</f>
        <v>0</v>
      </c>
      <c r="O18" s="226">
        <f>((CONFIG!$G23*Commandes!O18)+IF(ROUND((O$8-CONFIG!$D$7)/31,0)&gt;=(CONFIG!$E23+CONFIG!$F23),INDEX(Commandes!$D18:$BK18,,COLUMN(O$8)-COLUMN($D$8)+1-(CONFIG!$E23+CONFIG!$F23)),0)*CONFIG!$H23)*CONFIG!$D23</f>
        <v>0</v>
      </c>
      <c r="P18" s="226">
        <f>((CONFIG!$G23*Commandes!P18)+IF(ROUND((P$8-CONFIG!$D$7)/31,0)&gt;=(CONFIG!$E23+CONFIG!$F23),INDEX(Commandes!$D18:$BK18,,COLUMN(P$8)-COLUMN($D$8)+1-(CONFIG!$E23+CONFIG!$F23)),0)*CONFIG!$H23)*CONFIG!$D23</f>
        <v>0</v>
      </c>
      <c r="Q18" s="226">
        <f>((CONFIG!$G23*Commandes!Q18)+IF(ROUND((Q$8-CONFIG!$D$7)/31,0)&gt;=(CONFIG!$E23+CONFIG!$F23),INDEX(Commandes!$D18:$BK18,,COLUMN(Q$8)-COLUMN($D$8)+1-(CONFIG!$E23+CONFIG!$F23)),0)*CONFIG!$H23)*CONFIG!$D23</f>
        <v>0</v>
      </c>
      <c r="R18" s="226">
        <f>((CONFIG!$G23*Commandes!R18)+IF(ROUND((R$8-CONFIG!$D$7)/31,0)&gt;=(CONFIG!$E23+CONFIG!$F23),INDEX(Commandes!$D18:$BK18,,COLUMN(R$8)-COLUMN($D$8)+1-(CONFIG!$E23+CONFIG!$F23)),0)*CONFIG!$H23)*CONFIG!$D23</f>
        <v>0</v>
      </c>
      <c r="S18" s="226">
        <f>((CONFIG!$G23*Commandes!S18)+IF(ROUND((S$8-CONFIG!$D$7)/31,0)&gt;=(CONFIG!$E23+CONFIG!$F23),INDEX(Commandes!$D18:$BK18,,COLUMN(S$8)-COLUMN($D$8)+1-(CONFIG!$E23+CONFIG!$F23)),0)*CONFIG!$H23)*CONFIG!$D23</f>
        <v>0</v>
      </c>
      <c r="T18" s="226">
        <f>((CONFIG!$G23*Commandes!T18)+IF(ROUND((T$8-CONFIG!$D$7)/31,0)&gt;=(CONFIG!$E23+CONFIG!$F23),INDEX(Commandes!$D18:$BK18,,COLUMN(T$8)-COLUMN($D$8)+1-(CONFIG!$E23+CONFIG!$F23)),0)*CONFIG!$H23)*CONFIG!$D23</f>
        <v>0</v>
      </c>
      <c r="U18" s="226">
        <f>((CONFIG!$G23*Commandes!U18)+IF(ROUND((U$8-CONFIG!$D$7)/31,0)&gt;=(CONFIG!$E23+CONFIG!$F23),INDEX(Commandes!$D18:$BK18,,COLUMN(U$8)-COLUMN($D$8)+1-(CONFIG!$E23+CONFIG!$F23)),0)*CONFIG!$H23)*CONFIG!$D23</f>
        <v>0</v>
      </c>
      <c r="V18" s="226">
        <f>((CONFIG!$G23*Commandes!V18)+IF(ROUND((V$8-CONFIG!$D$7)/31,0)&gt;=(CONFIG!$E23+CONFIG!$F23),INDEX(Commandes!$D18:$BK18,,COLUMN(V$8)-COLUMN($D$8)+1-(CONFIG!$E23+CONFIG!$F23)),0)*CONFIG!$H23)*CONFIG!$D23</f>
        <v>0</v>
      </c>
      <c r="W18" s="226">
        <f>((CONFIG!$G23*Commandes!W18)+IF(ROUND((W$8-CONFIG!$D$7)/31,0)&gt;=(CONFIG!$E23+CONFIG!$F23),INDEX(Commandes!$D18:$BK18,,COLUMN(W$8)-COLUMN($D$8)+1-(CONFIG!$E23+CONFIG!$F23)),0)*CONFIG!$H23)*CONFIG!$D23</f>
        <v>0</v>
      </c>
      <c r="X18" s="226">
        <f>((CONFIG!$G23*Commandes!X18)+IF(ROUND((X$8-CONFIG!$D$7)/31,0)&gt;=(CONFIG!$E23+CONFIG!$F23),INDEX(Commandes!$D18:$BK18,,COLUMN(X$8)-COLUMN($D$8)+1-(CONFIG!$E23+CONFIG!$F23)),0)*CONFIG!$H23)*CONFIG!$D23</f>
        <v>0</v>
      </c>
      <c r="Y18" s="226">
        <f>((CONFIG!$G23*Commandes!Y18)+IF(ROUND((Y$8-CONFIG!$D$7)/31,0)&gt;=(CONFIG!$E23+CONFIG!$F23),INDEX(Commandes!$D18:$BK18,,COLUMN(Y$8)-COLUMN($D$8)+1-(CONFIG!$E23+CONFIG!$F23)),0)*CONFIG!$H23)*CONFIG!$D23</f>
        <v>0</v>
      </c>
      <c r="Z18" s="226">
        <f>((CONFIG!$G23*Commandes!Z18)+IF(ROUND((Z$8-CONFIG!$D$7)/31,0)&gt;=(CONFIG!$E23+CONFIG!$F23),INDEX(Commandes!$D18:$BK18,,COLUMN(Z$8)-COLUMN($D$8)+1-(CONFIG!$E23+CONFIG!$F23)),0)*CONFIG!$H23)*CONFIG!$D23</f>
        <v>0</v>
      </c>
      <c r="AA18" s="226">
        <f>((CONFIG!$G23*Commandes!AA18)+IF(ROUND((AA$8-CONFIG!$D$7)/31,0)&gt;=(CONFIG!$E23+CONFIG!$F23),INDEX(Commandes!$D18:$BK18,,COLUMN(AA$8)-COLUMN($D$8)+1-(CONFIG!$E23+CONFIG!$F23)),0)*CONFIG!$H23)*CONFIG!$D23</f>
        <v>0</v>
      </c>
      <c r="AB18" s="226">
        <f>((CONFIG!$G23*Commandes!AB18)+IF(ROUND((AB$8-CONFIG!$D$7)/31,0)&gt;=(CONFIG!$E23+CONFIG!$F23),INDEX(Commandes!$D18:$BK18,,COLUMN(AB$8)-COLUMN($D$8)+1-(CONFIG!$E23+CONFIG!$F23)),0)*CONFIG!$H23)*CONFIG!$D23</f>
        <v>0</v>
      </c>
      <c r="AC18" s="226">
        <f>((CONFIG!$G23*Commandes!AC18)+IF(ROUND((AC$8-CONFIG!$D$7)/31,0)&gt;=(CONFIG!$E23+CONFIG!$F23),INDEX(Commandes!$D18:$BK18,,COLUMN(AC$8)-COLUMN($D$8)+1-(CONFIG!$E23+CONFIG!$F23)),0)*CONFIG!$H23)*CONFIG!$D23</f>
        <v>0</v>
      </c>
      <c r="AD18" s="226">
        <f>((CONFIG!$G23*Commandes!AD18)+IF(ROUND((AD$8-CONFIG!$D$7)/31,0)&gt;=(CONFIG!$E23+CONFIG!$F23),INDEX(Commandes!$D18:$BK18,,COLUMN(AD$8)-COLUMN($D$8)+1-(CONFIG!$E23+CONFIG!$F23)),0)*CONFIG!$H23)*CONFIG!$D23</f>
        <v>0</v>
      </c>
      <c r="AE18" s="226">
        <f>((CONFIG!$G23*Commandes!AE18)+IF(ROUND((AE$8-CONFIG!$D$7)/31,0)&gt;=(CONFIG!$E23+CONFIG!$F23),INDEX(Commandes!$D18:$BK18,,COLUMN(AE$8)-COLUMN($D$8)+1-(CONFIG!$E23+CONFIG!$F23)),0)*CONFIG!$H23)*CONFIG!$D23</f>
        <v>0</v>
      </c>
      <c r="AF18" s="226">
        <f>((CONFIG!$G23*Commandes!AF18)+IF(ROUND((AF$8-CONFIG!$D$7)/31,0)&gt;=(CONFIG!$E23+CONFIG!$F23),INDEX(Commandes!$D18:$BK18,,COLUMN(AF$8)-COLUMN($D$8)+1-(CONFIG!$E23+CONFIG!$F23)),0)*CONFIG!$H23)*CONFIG!$D23</f>
        <v>0</v>
      </c>
      <c r="AG18" s="226">
        <f>((CONFIG!$G23*Commandes!AG18)+IF(ROUND((AG$8-CONFIG!$D$7)/31,0)&gt;=(CONFIG!$E23+CONFIG!$F23),INDEX(Commandes!$D18:$BK18,,COLUMN(AG$8)-COLUMN($D$8)+1-(CONFIG!$E23+CONFIG!$F23)),0)*CONFIG!$H23)*CONFIG!$D23</f>
        <v>0</v>
      </c>
      <c r="AH18" s="226">
        <f>((CONFIG!$G23*Commandes!AH18)+IF(ROUND((AH$8-CONFIG!$D$7)/31,0)&gt;=(CONFIG!$E23+CONFIG!$F23),INDEX(Commandes!$D18:$BK18,,COLUMN(AH$8)-COLUMN($D$8)+1-(CONFIG!$E23+CONFIG!$F23)),0)*CONFIG!$H23)*CONFIG!$D23</f>
        <v>0</v>
      </c>
      <c r="AI18" s="226">
        <f>((CONFIG!$G23*Commandes!AI18)+IF(ROUND((AI$8-CONFIG!$D$7)/31,0)&gt;=(CONFIG!$E23+CONFIG!$F23),INDEX(Commandes!$D18:$BK18,,COLUMN(AI$8)-COLUMN($D$8)+1-(CONFIG!$E23+CONFIG!$F23)),0)*CONFIG!$H23)*CONFIG!$D23</f>
        <v>0</v>
      </c>
      <c r="AJ18" s="226">
        <f>((CONFIG!$G23*Commandes!AJ18)+IF(ROUND((AJ$8-CONFIG!$D$7)/31,0)&gt;=(CONFIG!$E23+CONFIG!$F23),INDEX(Commandes!$D18:$BK18,,COLUMN(AJ$8)-COLUMN($D$8)+1-(CONFIG!$E23+CONFIG!$F23)),0)*CONFIG!$H23)*CONFIG!$D23</f>
        <v>0</v>
      </c>
      <c r="AK18" s="226">
        <f>((CONFIG!$G23*Commandes!AK18)+IF(ROUND((AK$8-CONFIG!$D$7)/31,0)&gt;=(CONFIG!$E23+CONFIG!$F23),INDEX(Commandes!$D18:$BK18,,COLUMN(AK$8)-COLUMN($D$8)+1-(CONFIG!$E23+CONFIG!$F23)),0)*CONFIG!$H23)*CONFIG!$D23</f>
        <v>0</v>
      </c>
      <c r="AL18" s="226">
        <f>((CONFIG!$G23*Commandes!AL18)+IF(ROUND((AL$8-CONFIG!$D$7)/31,0)&gt;=(CONFIG!$E23+CONFIG!$F23),INDEX(Commandes!$D18:$BK18,,COLUMN(AL$8)-COLUMN($D$8)+1-(CONFIG!$E23+CONFIG!$F23)),0)*CONFIG!$H23)*CONFIG!$D23</f>
        <v>0</v>
      </c>
      <c r="AM18" s="226">
        <f>((CONFIG!$G23*Commandes!AM18)+IF(ROUND((AM$8-CONFIG!$D$7)/31,0)&gt;=(CONFIG!$E23+CONFIG!$F23),INDEX(Commandes!$D18:$BK18,,COLUMN(AM$8)-COLUMN($D$8)+1-(CONFIG!$E23+CONFIG!$F23)),0)*CONFIG!$H23)*CONFIG!$D23</f>
        <v>0</v>
      </c>
      <c r="AN18" s="226">
        <f>((CONFIG!$G23*Commandes!AN18)+IF(ROUND((AN$8-CONFIG!$D$7)/31,0)&gt;=(CONFIG!$E23+CONFIG!$F23),INDEX(Commandes!$D18:$BK18,,COLUMN(AN$8)-COLUMN($D$8)+1-(CONFIG!$E23+CONFIG!$F23)),0)*CONFIG!$H23)*CONFIG!$D23</f>
        <v>0</v>
      </c>
      <c r="AO18" s="226">
        <f>((CONFIG!$G23*Commandes!AO18)+IF(ROUND((AO$8-CONFIG!$D$7)/31,0)&gt;=(CONFIG!$E23+CONFIG!$F23),INDEX(Commandes!$D18:$BK18,,COLUMN(AO$8)-COLUMN($D$8)+1-(CONFIG!$E23+CONFIG!$F23)),0)*CONFIG!$H23)*CONFIG!$D23</f>
        <v>0</v>
      </c>
      <c r="AP18" s="226">
        <f>((CONFIG!$G23*Commandes!AP18)+IF(ROUND((AP$8-CONFIG!$D$7)/31,0)&gt;=(CONFIG!$E23+CONFIG!$F23),INDEX(Commandes!$D18:$BK18,,COLUMN(AP$8)-COLUMN($D$8)+1-(CONFIG!$E23+CONFIG!$F23)),0)*CONFIG!$H23)*CONFIG!$D23</f>
        <v>0</v>
      </c>
      <c r="AQ18" s="226">
        <f>((CONFIG!$G23*Commandes!AQ18)+IF(ROUND((AQ$8-CONFIG!$D$7)/31,0)&gt;=(CONFIG!$E23+CONFIG!$F23),INDEX(Commandes!$D18:$BK18,,COLUMN(AQ$8)-COLUMN($D$8)+1-(CONFIG!$E23+CONFIG!$F23)),0)*CONFIG!$H23)*CONFIG!$D23</f>
        <v>0</v>
      </c>
      <c r="AR18" s="226">
        <f>((CONFIG!$G23*Commandes!AR18)+IF(ROUND((AR$8-CONFIG!$D$7)/31,0)&gt;=(CONFIG!$E23+CONFIG!$F23),INDEX(Commandes!$D18:$BK18,,COLUMN(AR$8)-COLUMN($D$8)+1-(CONFIG!$E23+CONFIG!$F23)),0)*CONFIG!$H23)*CONFIG!$D23</f>
        <v>0</v>
      </c>
      <c r="AS18" s="226">
        <f>((CONFIG!$G23*Commandes!AS18)+IF(ROUND((AS$8-CONFIG!$D$7)/31,0)&gt;=(CONFIG!$E23+CONFIG!$F23),INDEX(Commandes!$D18:$BK18,,COLUMN(AS$8)-COLUMN($D$8)+1-(CONFIG!$E23+CONFIG!$F23)),0)*CONFIG!$H23)*CONFIG!$D23</f>
        <v>0</v>
      </c>
      <c r="AT18" s="226">
        <f>((CONFIG!$G23*Commandes!AT18)+IF(ROUND((AT$8-CONFIG!$D$7)/31,0)&gt;=(CONFIG!$E23+CONFIG!$F23),INDEX(Commandes!$D18:$BK18,,COLUMN(AT$8)-COLUMN($D$8)+1-(CONFIG!$E23+CONFIG!$F23)),0)*CONFIG!$H23)*CONFIG!$D23</f>
        <v>0</v>
      </c>
      <c r="AU18" s="226">
        <f>((CONFIG!$G23*Commandes!AU18)+IF(ROUND((AU$8-CONFIG!$D$7)/31,0)&gt;=(CONFIG!$E23+CONFIG!$F23),INDEX(Commandes!$D18:$BK18,,COLUMN(AU$8)-COLUMN($D$8)+1-(CONFIG!$E23+CONFIG!$F23)),0)*CONFIG!$H23)*CONFIG!$D23</f>
        <v>0</v>
      </c>
      <c r="AV18" s="226">
        <f>((CONFIG!$G23*Commandes!AV18)+IF(ROUND((AV$8-CONFIG!$D$7)/31,0)&gt;=(CONFIG!$E23+CONFIG!$F23),INDEX(Commandes!$D18:$BK18,,COLUMN(AV$8)-COLUMN($D$8)+1-(CONFIG!$E23+CONFIG!$F23)),0)*CONFIG!$H23)*CONFIG!$D23</f>
        <v>0</v>
      </c>
      <c r="AW18" s="226">
        <f>((CONFIG!$G23*Commandes!AW18)+IF(ROUND((AW$8-CONFIG!$D$7)/31,0)&gt;=(CONFIG!$E23+CONFIG!$F23),INDEX(Commandes!$D18:$BK18,,COLUMN(AW$8)-COLUMN($D$8)+1-(CONFIG!$E23+CONFIG!$F23)),0)*CONFIG!$H23)*CONFIG!$D23</f>
        <v>0</v>
      </c>
      <c r="AX18" s="226">
        <f>((CONFIG!$G23*Commandes!AX18)+IF(ROUND((AX$8-CONFIG!$D$7)/31,0)&gt;=(CONFIG!$E23+CONFIG!$F23),INDEX(Commandes!$D18:$BK18,,COLUMN(AX$8)-COLUMN($D$8)+1-(CONFIG!$E23+CONFIG!$F23)),0)*CONFIG!$H23)*CONFIG!$D23</f>
        <v>0</v>
      </c>
      <c r="AY18" s="226">
        <f>((CONFIG!$G23*Commandes!AY18)+IF(ROUND((AY$8-CONFIG!$D$7)/31,0)&gt;=(CONFIG!$E23+CONFIG!$F23),INDEX(Commandes!$D18:$BK18,,COLUMN(AY$8)-COLUMN($D$8)+1-(CONFIG!$E23+CONFIG!$F23)),0)*CONFIG!$H23)*CONFIG!$D23</f>
        <v>0</v>
      </c>
      <c r="AZ18" s="226">
        <f>((CONFIG!$G23*Commandes!AZ18)+IF(ROUND((AZ$8-CONFIG!$D$7)/31,0)&gt;=(CONFIG!$E23+CONFIG!$F23),INDEX(Commandes!$D18:$BK18,,COLUMN(AZ$8)-COLUMN($D$8)+1-(CONFIG!$E23+CONFIG!$F23)),0)*CONFIG!$H23)*CONFIG!$D23</f>
        <v>0</v>
      </c>
      <c r="BA18" s="226">
        <f>((CONFIG!$G23*Commandes!BA18)+IF(ROUND((BA$8-CONFIG!$D$7)/31,0)&gt;=(CONFIG!$E23+CONFIG!$F23),INDEX(Commandes!$D18:$BK18,,COLUMN(BA$8)-COLUMN($D$8)+1-(CONFIG!$E23+CONFIG!$F23)),0)*CONFIG!$H23)*CONFIG!$D23</f>
        <v>0</v>
      </c>
      <c r="BB18" s="226">
        <f>((CONFIG!$G23*Commandes!BB18)+IF(ROUND((BB$8-CONFIG!$D$7)/31,0)&gt;=(CONFIG!$E23+CONFIG!$F23),INDEX(Commandes!$D18:$BK18,,COLUMN(BB$8)-COLUMN($D$8)+1-(CONFIG!$E23+CONFIG!$F23)),0)*CONFIG!$H23)*CONFIG!$D23</f>
        <v>0</v>
      </c>
      <c r="BC18" s="226">
        <f>((CONFIG!$G23*Commandes!BC18)+IF(ROUND((BC$8-CONFIG!$D$7)/31,0)&gt;=(CONFIG!$E23+CONFIG!$F23),INDEX(Commandes!$D18:$BK18,,COLUMN(BC$8)-COLUMN($D$8)+1-(CONFIG!$E23+CONFIG!$F23)),0)*CONFIG!$H23)*CONFIG!$D23</f>
        <v>0</v>
      </c>
      <c r="BD18" s="226">
        <f>((CONFIG!$G23*Commandes!BD18)+IF(ROUND((BD$8-CONFIG!$D$7)/31,0)&gt;=(CONFIG!$E23+CONFIG!$F23),INDEX(Commandes!$D18:$BK18,,COLUMN(BD$8)-COLUMN($D$8)+1-(CONFIG!$E23+CONFIG!$F23)),0)*CONFIG!$H23)*CONFIG!$D23</f>
        <v>0</v>
      </c>
      <c r="BE18" s="226">
        <f>((CONFIG!$G23*Commandes!BE18)+IF(ROUND((BE$8-CONFIG!$D$7)/31,0)&gt;=(CONFIG!$E23+CONFIG!$F23),INDEX(Commandes!$D18:$BK18,,COLUMN(BE$8)-COLUMN($D$8)+1-(CONFIG!$E23+CONFIG!$F23)),0)*CONFIG!$H23)*CONFIG!$D23</f>
        <v>0</v>
      </c>
      <c r="BF18" s="226">
        <f>((CONFIG!$G23*Commandes!BF18)+IF(ROUND((BF$8-CONFIG!$D$7)/31,0)&gt;=(CONFIG!$E23+CONFIG!$F23),INDEX(Commandes!$D18:$BK18,,COLUMN(BF$8)-COLUMN($D$8)+1-(CONFIG!$E23+CONFIG!$F23)),0)*CONFIG!$H23)*CONFIG!$D23</f>
        <v>0</v>
      </c>
      <c r="BG18" s="226">
        <f>((CONFIG!$G23*Commandes!BG18)+IF(ROUND((BG$8-CONFIG!$D$7)/31,0)&gt;=(CONFIG!$E23+CONFIG!$F23),INDEX(Commandes!$D18:$BK18,,COLUMN(BG$8)-COLUMN($D$8)+1-(CONFIG!$E23+CONFIG!$F23)),0)*CONFIG!$H23)*CONFIG!$D23</f>
        <v>0</v>
      </c>
      <c r="BH18" s="226">
        <f>((CONFIG!$G23*Commandes!BH18)+IF(ROUND((BH$8-CONFIG!$D$7)/31,0)&gt;=(CONFIG!$E23+CONFIG!$F23),INDEX(Commandes!$D18:$BK18,,COLUMN(BH$8)-COLUMN($D$8)+1-(CONFIG!$E23+CONFIG!$F23)),0)*CONFIG!$H23)*CONFIG!$D23</f>
        <v>0</v>
      </c>
      <c r="BI18" s="226">
        <f>((CONFIG!$G23*Commandes!BI18)+IF(ROUND((BI$8-CONFIG!$D$7)/31,0)&gt;=(CONFIG!$E23+CONFIG!$F23),INDEX(Commandes!$D18:$BK18,,COLUMN(BI$8)-COLUMN($D$8)+1-(CONFIG!$E23+CONFIG!$F23)),0)*CONFIG!$H23)*CONFIG!$D23</f>
        <v>0</v>
      </c>
      <c r="BJ18" s="226">
        <f>((CONFIG!$G23*Commandes!BJ18)+IF(ROUND((BJ$8-CONFIG!$D$7)/31,0)&gt;=(CONFIG!$E23+CONFIG!$F23),INDEX(Commandes!$D18:$BK18,,COLUMN(BJ$8)-COLUMN($D$8)+1-(CONFIG!$E23+CONFIG!$F23)),0)*CONFIG!$H23)*CONFIG!$D23</f>
        <v>0</v>
      </c>
      <c r="BK18" s="226">
        <f>((CONFIG!$G23*Commandes!BK18)+IF(ROUND((BK$8-CONFIG!$D$7)/31,0)&gt;=(CONFIG!$E23+CONFIG!$F23),INDEX(Commandes!$D18:$BK18,,COLUMN(BK$8)-COLUMN($D$8)+1-(CONFIG!$E23+CONFIG!$F23)),0)*CONFIG!$H23)*CONFIG!$D23</f>
        <v>0</v>
      </c>
      <c r="BL18" s="93"/>
    </row>
    <row r="19" spans="2:64" s="53" customFormat="1">
      <c r="B19" s="87"/>
      <c r="C19" s="215">
        <f>CONFIG!$C$24</f>
        <v>0</v>
      </c>
      <c r="D19" s="226">
        <f>((CONFIG!$G24*Commandes!D19)+IF(ROUND((D$8-CONFIG!$D$7)/31,0)&gt;=(CONFIG!$E24+CONFIG!$F24),INDEX(Commandes!$D19:$BK19,,COLUMN(D$8)-COLUMN($D$8)+1-(CONFIG!$E24+CONFIG!$F24)),0)*CONFIG!$H24)*CONFIG!$D24</f>
        <v>0</v>
      </c>
      <c r="E19" s="226">
        <f>((CONFIG!$G24*Commandes!E19)+IF(ROUND((E$8-CONFIG!$D$7)/31,0)&gt;=(CONFIG!$E24+CONFIG!$F24),INDEX(Commandes!$D19:$BK19,,COLUMN(E$8)-COLUMN($D$8)+1-(CONFIG!$E24+CONFIG!$F24)),0)*CONFIG!$H24)*CONFIG!$D24</f>
        <v>0</v>
      </c>
      <c r="F19" s="226">
        <f>((CONFIG!$G24*Commandes!F19)+IF(ROUND((F$8-CONFIG!$D$7)/31,0)&gt;=(CONFIG!$E24+CONFIG!$F24),INDEX(Commandes!$D19:$BK19,,COLUMN(F$8)-COLUMN($D$8)+1-(CONFIG!$E24+CONFIG!$F24)),0)*CONFIG!$H24)*CONFIG!$D24</f>
        <v>0</v>
      </c>
      <c r="G19" s="226">
        <f>((CONFIG!$G24*Commandes!G19)+IF(ROUND((G$8-CONFIG!$D$7)/31,0)&gt;=(CONFIG!$E24+CONFIG!$F24),INDEX(Commandes!$D19:$BK19,,COLUMN(G$8)-COLUMN($D$8)+1-(CONFIG!$E24+CONFIG!$F24)),0)*CONFIG!$H24)*CONFIG!$D24</f>
        <v>0</v>
      </c>
      <c r="H19" s="226">
        <f>((CONFIG!$G24*Commandes!H19)+IF(ROUND((H$8-CONFIG!$D$7)/31,0)&gt;=(CONFIG!$E24+CONFIG!$F24),INDEX(Commandes!$D19:$BK19,,COLUMN(H$8)-COLUMN($D$8)+1-(CONFIG!$E24+CONFIG!$F24)),0)*CONFIG!$H24)*CONFIG!$D24</f>
        <v>0</v>
      </c>
      <c r="I19" s="226">
        <f>((CONFIG!$G24*Commandes!I19)+IF(ROUND((I$8-CONFIG!$D$7)/31,0)&gt;=(CONFIG!$E24+CONFIG!$F24),INDEX(Commandes!$D19:$BK19,,COLUMN(I$8)-COLUMN($D$8)+1-(CONFIG!$E24+CONFIG!$F24)),0)*CONFIG!$H24)*CONFIG!$D24</f>
        <v>0</v>
      </c>
      <c r="J19" s="226">
        <f>((CONFIG!$G24*Commandes!J19)+IF(ROUND((J$8-CONFIG!$D$7)/31,0)&gt;=(CONFIG!$E24+CONFIG!$F24),INDEX(Commandes!$D19:$BK19,,COLUMN(J$8)-COLUMN($D$8)+1-(CONFIG!$E24+CONFIG!$F24)),0)*CONFIG!$H24)*CONFIG!$D24</f>
        <v>0</v>
      </c>
      <c r="K19" s="226">
        <f>((CONFIG!$G24*Commandes!K19)+IF(ROUND((K$8-CONFIG!$D$7)/31,0)&gt;=(CONFIG!$E24+CONFIG!$F24),INDEX(Commandes!$D19:$BK19,,COLUMN(K$8)-COLUMN($D$8)+1-(CONFIG!$E24+CONFIG!$F24)),0)*CONFIG!$H24)*CONFIG!$D24</f>
        <v>0</v>
      </c>
      <c r="L19" s="226">
        <f>((CONFIG!$G24*Commandes!L19)+IF(ROUND((L$8-CONFIG!$D$7)/31,0)&gt;=(CONFIG!$E24+CONFIG!$F24),INDEX(Commandes!$D19:$BK19,,COLUMN(L$8)-COLUMN($D$8)+1-(CONFIG!$E24+CONFIG!$F24)),0)*CONFIG!$H24)*CONFIG!$D24</f>
        <v>0</v>
      </c>
      <c r="M19" s="226">
        <f>((CONFIG!$G24*Commandes!M19)+IF(ROUND((M$8-CONFIG!$D$7)/31,0)&gt;=(CONFIG!$E24+CONFIG!$F24),INDEX(Commandes!$D19:$BK19,,COLUMN(M$8)-COLUMN($D$8)+1-(CONFIG!$E24+CONFIG!$F24)),0)*CONFIG!$H24)*CONFIG!$D24</f>
        <v>0</v>
      </c>
      <c r="N19" s="226">
        <f>((CONFIG!$G24*Commandes!N19)+IF(ROUND((N$8-CONFIG!$D$7)/31,0)&gt;=(CONFIG!$E24+CONFIG!$F24),INDEX(Commandes!$D19:$BK19,,COLUMN(N$8)-COLUMN($D$8)+1-(CONFIG!$E24+CONFIG!$F24)),0)*CONFIG!$H24)*CONFIG!$D24</f>
        <v>0</v>
      </c>
      <c r="O19" s="226">
        <f>((CONFIG!$G24*Commandes!O19)+IF(ROUND((O$8-CONFIG!$D$7)/31,0)&gt;=(CONFIG!$E24+CONFIG!$F24),INDEX(Commandes!$D19:$BK19,,COLUMN(O$8)-COLUMN($D$8)+1-(CONFIG!$E24+CONFIG!$F24)),0)*CONFIG!$H24)*CONFIG!$D24</f>
        <v>0</v>
      </c>
      <c r="P19" s="226">
        <f>((CONFIG!$G24*Commandes!P19)+IF(ROUND((P$8-CONFIG!$D$7)/31,0)&gt;=(CONFIG!$E24+CONFIG!$F24),INDEX(Commandes!$D19:$BK19,,COLUMN(P$8)-COLUMN($D$8)+1-(CONFIG!$E24+CONFIG!$F24)),0)*CONFIG!$H24)*CONFIG!$D24</f>
        <v>0</v>
      </c>
      <c r="Q19" s="226">
        <f>((CONFIG!$G24*Commandes!Q19)+IF(ROUND((Q$8-CONFIG!$D$7)/31,0)&gt;=(CONFIG!$E24+CONFIG!$F24),INDEX(Commandes!$D19:$BK19,,COLUMN(Q$8)-COLUMN($D$8)+1-(CONFIG!$E24+CONFIG!$F24)),0)*CONFIG!$H24)*CONFIG!$D24</f>
        <v>0</v>
      </c>
      <c r="R19" s="226">
        <f>((CONFIG!$G24*Commandes!R19)+IF(ROUND((R$8-CONFIG!$D$7)/31,0)&gt;=(CONFIG!$E24+CONFIG!$F24),INDEX(Commandes!$D19:$BK19,,COLUMN(R$8)-COLUMN($D$8)+1-(CONFIG!$E24+CONFIG!$F24)),0)*CONFIG!$H24)*CONFIG!$D24</f>
        <v>0</v>
      </c>
      <c r="S19" s="226">
        <f>((CONFIG!$G24*Commandes!S19)+IF(ROUND((S$8-CONFIG!$D$7)/31,0)&gt;=(CONFIG!$E24+CONFIG!$F24),INDEX(Commandes!$D19:$BK19,,COLUMN(S$8)-COLUMN($D$8)+1-(CONFIG!$E24+CONFIG!$F24)),0)*CONFIG!$H24)*CONFIG!$D24</f>
        <v>0</v>
      </c>
      <c r="T19" s="226">
        <f>((CONFIG!$G24*Commandes!T19)+IF(ROUND((T$8-CONFIG!$D$7)/31,0)&gt;=(CONFIG!$E24+CONFIG!$F24),INDEX(Commandes!$D19:$BK19,,COLUMN(T$8)-COLUMN($D$8)+1-(CONFIG!$E24+CONFIG!$F24)),0)*CONFIG!$H24)*CONFIG!$D24</f>
        <v>0</v>
      </c>
      <c r="U19" s="226">
        <f>((CONFIG!$G24*Commandes!U19)+IF(ROUND((U$8-CONFIG!$D$7)/31,0)&gt;=(CONFIG!$E24+CONFIG!$F24),INDEX(Commandes!$D19:$BK19,,COLUMN(U$8)-COLUMN($D$8)+1-(CONFIG!$E24+CONFIG!$F24)),0)*CONFIG!$H24)*CONFIG!$D24</f>
        <v>0</v>
      </c>
      <c r="V19" s="226">
        <f>((CONFIG!$G24*Commandes!V19)+IF(ROUND((V$8-CONFIG!$D$7)/31,0)&gt;=(CONFIG!$E24+CONFIG!$F24),INDEX(Commandes!$D19:$BK19,,COLUMN(V$8)-COLUMN($D$8)+1-(CONFIG!$E24+CONFIG!$F24)),0)*CONFIG!$H24)*CONFIG!$D24</f>
        <v>0</v>
      </c>
      <c r="W19" s="226">
        <f>((CONFIG!$G24*Commandes!W19)+IF(ROUND((W$8-CONFIG!$D$7)/31,0)&gt;=(CONFIG!$E24+CONFIG!$F24),INDEX(Commandes!$D19:$BK19,,COLUMN(W$8)-COLUMN($D$8)+1-(CONFIG!$E24+CONFIG!$F24)),0)*CONFIG!$H24)*CONFIG!$D24</f>
        <v>0</v>
      </c>
      <c r="X19" s="226">
        <f>((CONFIG!$G24*Commandes!X19)+IF(ROUND((X$8-CONFIG!$D$7)/31,0)&gt;=(CONFIG!$E24+CONFIG!$F24),INDEX(Commandes!$D19:$BK19,,COLUMN(X$8)-COLUMN($D$8)+1-(CONFIG!$E24+CONFIG!$F24)),0)*CONFIG!$H24)*CONFIG!$D24</f>
        <v>0</v>
      </c>
      <c r="Y19" s="226">
        <f>((CONFIG!$G24*Commandes!Y19)+IF(ROUND((Y$8-CONFIG!$D$7)/31,0)&gt;=(CONFIG!$E24+CONFIG!$F24),INDEX(Commandes!$D19:$BK19,,COLUMN(Y$8)-COLUMN($D$8)+1-(CONFIG!$E24+CONFIG!$F24)),0)*CONFIG!$H24)*CONFIG!$D24</f>
        <v>0</v>
      </c>
      <c r="Z19" s="226">
        <f>((CONFIG!$G24*Commandes!Z19)+IF(ROUND((Z$8-CONFIG!$D$7)/31,0)&gt;=(CONFIG!$E24+CONFIG!$F24),INDEX(Commandes!$D19:$BK19,,COLUMN(Z$8)-COLUMN($D$8)+1-(CONFIG!$E24+CONFIG!$F24)),0)*CONFIG!$H24)*CONFIG!$D24</f>
        <v>0</v>
      </c>
      <c r="AA19" s="226">
        <f>((CONFIG!$G24*Commandes!AA19)+IF(ROUND((AA$8-CONFIG!$D$7)/31,0)&gt;=(CONFIG!$E24+CONFIG!$F24),INDEX(Commandes!$D19:$BK19,,COLUMN(AA$8)-COLUMN($D$8)+1-(CONFIG!$E24+CONFIG!$F24)),0)*CONFIG!$H24)*CONFIG!$D24</f>
        <v>0</v>
      </c>
      <c r="AB19" s="226">
        <f>((CONFIG!$G24*Commandes!AB19)+IF(ROUND((AB$8-CONFIG!$D$7)/31,0)&gt;=(CONFIG!$E24+CONFIG!$F24),INDEX(Commandes!$D19:$BK19,,COLUMN(AB$8)-COLUMN($D$8)+1-(CONFIG!$E24+CONFIG!$F24)),0)*CONFIG!$H24)*CONFIG!$D24</f>
        <v>0</v>
      </c>
      <c r="AC19" s="226">
        <f>((CONFIG!$G24*Commandes!AC19)+IF(ROUND((AC$8-CONFIG!$D$7)/31,0)&gt;=(CONFIG!$E24+CONFIG!$F24),INDEX(Commandes!$D19:$BK19,,COLUMN(AC$8)-COLUMN($D$8)+1-(CONFIG!$E24+CONFIG!$F24)),0)*CONFIG!$H24)*CONFIG!$D24</f>
        <v>0</v>
      </c>
      <c r="AD19" s="226">
        <f>((CONFIG!$G24*Commandes!AD19)+IF(ROUND((AD$8-CONFIG!$D$7)/31,0)&gt;=(CONFIG!$E24+CONFIG!$F24),INDEX(Commandes!$D19:$BK19,,COLUMN(AD$8)-COLUMN($D$8)+1-(CONFIG!$E24+CONFIG!$F24)),0)*CONFIG!$H24)*CONFIG!$D24</f>
        <v>0</v>
      </c>
      <c r="AE19" s="226">
        <f>((CONFIG!$G24*Commandes!AE19)+IF(ROUND((AE$8-CONFIG!$D$7)/31,0)&gt;=(CONFIG!$E24+CONFIG!$F24),INDEX(Commandes!$D19:$BK19,,COLUMN(AE$8)-COLUMN($D$8)+1-(CONFIG!$E24+CONFIG!$F24)),0)*CONFIG!$H24)*CONFIG!$D24</f>
        <v>0</v>
      </c>
      <c r="AF19" s="226">
        <f>((CONFIG!$G24*Commandes!AF19)+IF(ROUND((AF$8-CONFIG!$D$7)/31,0)&gt;=(CONFIG!$E24+CONFIG!$F24),INDEX(Commandes!$D19:$BK19,,COLUMN(AF$8)-COLUMN($D$8)+1-(CONFIG!$E24+CONFIG!$F24)),0)*CONFIG!$H24)*CONFIG!$D24</f>
        <v>0</v>
      </c>
      <c r="AG19" s="226">
        <f>((CONFIG!$G24*Commandes!AG19)+IF(ROUND((AG$8-CONFIG!$D$7)/31,0)&gt;=(CONFIG!$E24+CONFIG!$F24),INDEX(Commandes!$D19:$BK19,,COLUMN(AG$8)-COLUMN($D$8)+1-(CONFIG!$E24+CONFIG!$F24)),0)*CONFIG!$H24)*CONFIG!$D24</f>
        <v>0</v>
      </c>
      <c r="AH19" s="226">
        <f>((CONFIG!$G24*Commandes!AH19)+IF(ROUND((AH$8-CONFIG!$D$7)/31,0)&gt;=(CONFIG!$E24+CONFIG!$F24),INDEX(Commandes!$D19:$BK19,,COLUMN(AH$8)-COLUMN($D$8)+1-(CONFIG!$E24+CONFIG!$F24)),0)*CONFIG!$H24)*CONFIG!$D24</f>
        <v>0</v>
      </c>
      <c r="AI19" s="226">
        <f>((CONFIG!$G24*Commandes!AI19)+IF(ROUND((AI$8-CONFIG!$D$7)/31,0)&gt;=(CONFIG!$E24+CONFIG!$F24),INDEX(Commandes!$D19:$BK19,,COLUMN(AI$8)-COLUMN($D$8)+1-(CONFIG!$E24+CONFIG!$F24)),0)*CONFIG!$H24)*CONFIG!$D24</f>
        <v>0</v>
      </c>
      <c r="AJ19" s="226">
        <f>((CONFIG!$G24*Commandes!AJ19)+IF(ROUND((AJ$8-CONFIG!$D$7)/31,0)&gt;=(CONFIG!$E24+CONFIG!$F24),INDEX(Commandes!$D19:$BK19,,COLUMN(AJ$8)-COLUMN($D$8)+1-(CONFIG!$E24+CONFIG!$F24)),0)*CONFIG!$H24)*CONFIG!$D24</f>
        <v>0</v>
      </c>
      <c r="AK19" s="226">
        <f>((CONFIG!$G24*Commandes!AK19)+IF(ROUND((AK$8-CONFIG!$D$7)/31,0)&gt;=(CONFIG!$E24+CONFIG!$F24),INDEX(Commandes!$D19:$BK19,,COLUMN(AK$8)-COLUMN($D$8)+1-(CONFIG!$E24+CONFIG!$F24)),0)*CONFIG!$H24)*CONFIG!$D24</f>
        <v>0</v>
      </c>
      <c r="AL19" s="226">
        <f>((CONFIG!$G24*Commandes!AL19)+IF(ROUND((AL$8-CONFIG!$D$7)/31,0)&gt;=(CONFIG!$E24+CONFIG!$F24),INDEX(Commandes!$D19:$BK19,,COLUMN(AL$8)-COLUMN($D$8)+1-(CONFIG!$E24+CONFIG!$F24)),0)*CONFIG!$H24)*CONFIG!$D24</f>
        <v>0</v>
      </c>
      <c r="AM19" s="226">
        <f>((CONFIG!$G24*Commandes!AM19)+IF(ROUND((AM$8-CONFIG!$D$7)/31,0)&gt;=(CONFIG!$E24+CONFIG!$F24),INDEX(Commandes!$D19:$BK19,,COLUMN(AM$8)-COLUMN($D$8)+1-(CONFIG!$E24+CONFIG!$F24)),0)*CONFIG!$H24)*CONFIG!$D24</f>
        <v>0</v>
      </c>
      <c r="AN19" s="226">
        <f>((CONFIG!$G24*Commandes!AN19)+IF(ROUND((AN$8-CONFIG!$D$7)/31,0)&gt;=(CONFIG!$E24+CONFIG!$F24),INDEX(Commandes!$D19:$BK19,,COLUMN(AN$8)-COLUMN($D$8)+1-(CONFIG!$E24+CONFIG!$F24)),0)*CONFIG!$H24)*CONFIG!$D24</f>
        <v>0</v>
      </c>
      <c r="AO19" s="226">
        <f>((CONFIG!$G24*Commandes!AO19)+IF(ROUND((AO$8-CONFIG!$D$7)/31,0)&gt;=(CONFIG!$E24+CONFIG!$F24),INDEX(Commandes!$D19:$BK19,,COLUMN(AO$8)-COLUMN($D$8)+1-(CONFIG!$E24+CONFIG!$F24)),0)*CONFIG!$H24)*CONFIG!$D24</f>
        <v>0</v>
      </c>
      <c r="AP19" s="226">
        <f>((CONFIG!$G24*Commandes!AP19)+IF(ROUND((AP$8-CONFIG!$D$7)/31,0)&gt;=(CONFIG!$E24+CONFIG!$F24),INDEX(Commandes!$D19:$BK19,,COLUMN(AP$8)-COLUMN($D$8)+1-(CONFIG!$E24+CONFIG!$F24)),0)*CONFIG!$H24)*CONFIG!$D24</f>
        <v>0</v>
      </c>
      <c r="AQ19" s="226">
        <f>((CONFIG!$G24*Commandes!AQ19)+IF(ROUND((AQ$8-CONFIG!$D$7)/31,0)&gt;=(CONFIG!$E24+CONFIG!$F24),INDEX(Commandes!$D19:$BK19,,COLUMN(AQ$8)-COLUMN($D$8)+1-(CONFIG!$E24+CONFIG!$F24)),0)*CONFIG!$H24)*CONFIG!$D24</f>
        <v>0</v>
      </c>
      <c r="AR19" s="226">
        <f>((CONFIG!$G24*Commandes!AR19)+IF(ROUND((AR$8-CONFIG!$D$7)/31,0)&gt;=(CONFIG!$E24+CONFIG!$F24),INDEX(Commandes!$D19:$BK19,,COLUMN(AR$8)-COLUMN($D$8)+1-(CONFIG!$E24+CONFIG!$F24)),0)*CONFIG!$H24)*CONFIG!$D24</f>
        <v>0</v>
      </c>
      <c r="AS19" s="226">
        <f>((CONFIG!$G24*Commandes!AS19)+IF(ROUND((AS$8-CONFIG!$D$7)/31,0)&gt;=(CONFIG!$E24+CONFIG!$F24),INDEX(Commandes!$D19:$BK19,,COLUMN(AS$8)-COLUMN($D$8)+1-(CONFIG!$E24+CONFIG!$F24)),0)*CONFIG!$H24)*CONFIG!$D24</f>
        <v>0</v>
      </c>
      <c r="AT19" s="226">
        <f>((CONFIG!$G24*Commandes!AT19)+IF(ROUND((AT$8-CONFIG!$D$7)/31,0)&gt;=(CONFIG!$E24+CONFIG!$F24),INDEX(Commandes!$D19:$BK19,,COLUMN(AT$8)-COLUMN($D$8)+1-(CONFIG!$E24+CONFIG!$F24)),0)*CONFIG!$H24)*CONFIG!$D24</f>
        <v>0</v>
      </c>
      <c r="AU19" s="226">
        <f>((CONFIG!$G24*Commandes!AU19)+IF(ROUND((AU$8-CONFIG!$D$7)/31,0)&gt;=(CONFIG!$E24+CONFIG!$F24),INDEX(Commandes!$D19:$BK19,,COLUMN(AU$8)-COLUMN($D$8)+1-(CONFIG!$E24+CONFIG!$F24)),0)*CONFIG!$H24)*CONFIG!$D24</f>
        <v>0</v>
      </c>
      <c r="AV19" s="226">
        <f>((CONFIG!$G24*Commandes!AV19)+IF(ROUND((AV$8-CONFIG!$D$7)/31,0)&gt;=(CONFIG!$E24+CONFIG!$F24),INDEX(Commandes!$D19:$BK19,,COLUMN(AV$8)-COLUMN($D$8)+1-(CONFIG!$E24+CONFIG!$F24)),0)*CONFIG!$H24)*CONFIG!$D24</f>
        <v>0</v>
      </c>
      <c r="AW19" s="226">
        <f>((CONFIG!$G24*Commandes!AW19)+IF(ROUND((AW$8-CONFIG!$D$7)/31,0)&gt;=(CONFIG!$E24+CONFIG!$F24),INDEX(Commandes!$D19:$BK19,,COLUMN(AW$8)-COLUMN($D$8)+1-(CONFIG!$E24+CONFIG!$F24)),0)*CONFIG!$H24)*CONFIG!$D24</f>
        <v>0</v>
      </c>
      <c r="AX19" s="226">
        <f>((CONFIG!$G24*Commandes!AX19)+IF(ROUND((AX$8-CONFIG!$D$7)/31,0)&gt;=(CONFIG!$E24+CONFIG!$F24),INDEX(Commandes!$D19:$BK19,,COLUMN(AX$8)-COLUMN($D$8)+1-(CONFIG!$E24+CONFIG!$F24)),0)*CONFIG!$H24)*CONFIG!$D24</f>
        <v>0</v>
      </c>
      <c r="AY19" s="226">
        <f>((CONFIG!$G24*Commandes!AY19)+IF(ROUND((AY$8-CONFIG!$D$7)/31,0)&gt;=(CONFIG!$E24+CONFIG!$F24),INDEX(Commandes!$D19:$BK19,,COLUMN(AY$8)-COLUMN($D$8)+1-(CONFIG!$E24+CONFIG!$F24)),0)*CONFIG!$H24)*CONFIG!$D24</f>
        <v>0</v>
      </c>
      <c r="AZ19" s="226">
        <f>((CONFIG!$G24*Commandes!AZ19)+IF(ROUND((AZ$8-CONFIG!$D$7)/31,0)&gt;=(CONFIG!$E24+CONFIG!$F24),INDEX(Commandes!$D19:$BK19,,COLUMN(AZ$8)-COLUMN($D$8)+1-(CONFIG!$E24+CONFIG!$F24)),0)*CONFIG!$H24)*CONFIG!$D24</f>
        <v>0</v>
      </c>
      <c r="BA19" s="226">
        <f>((CONFIG!$G24*Commandes!BA19)+IF(ROUND((BA$8-CONFIG!$D$7)/31,0)&gt;=(CONFIG!$E24+CONFIG!$F24),INDEX(Commandes!$D19:$BK19,,COLUMN(BA$8)-COLUMN($D$8)+1-(CONFIG!$E24+CONFIG!$F24)),0)*CONFIG!$H24)*CONFIG!$D24</f>
        <v>0</v>
      </c>
      <c r="BB19" s="226">
        <f>((CONFIG!$G24*Commandes!BB19)+IF(ROUND((BB$8-CONFIG!$D$7)/31,0)&gt;=(CONFIG!$E24+CONFIG!$F24),INDEX(Commandes!$D19:$BK19,,COLUMN(BB$8)-COLUMN($D$8)+1-(CONFIG!$E24+CONFIG!$F24)),0)*CONFIG!$H24)*CONFIG!$D24</f>
        <v>0</v>
      </c>
      <c r="BC19" s="226">
        <f>((CONFIG!$G24*Commandes!BC19)+IF(ROUND((BC$8-CONFIG!$D$7)/31,0)&gt;=(CONFIG!$E24+CONFIG!$F24),INDEX(Commandes!$D19:$BK19,,COLUMN(BC$8)-COLUMN($D$8)+1-(CONFIG!$E24+CONFIG!$F24)),0)*CONFIG!$H24)*CONFIG!$D24</f>
        <v>0</v>
      </c>
      <c r="BD19" s="226">
        <f>((CONFIG!$G24*Commandes!BD19)+IF(ROUND((BD$8-CONFIG!$D$7)/31,0)&gt;=(CONFIG!$E24+CONFIG!$F24),INDEX(Commandes!$D19:$BK19,,COLUMN(BD$8)-COLUMN($D$8)+1-(CONFIG!$E24+CONFIG!$F24)),0)*CONFIG!$H24)*CONFIG!$D24</f>
        <v>0</v>
      </c>
      <c r="BE19" s="226">
        <f>((CONFIG!$G24*Commandes!BE19)+IF(ROUND((BE$8-CONFIG!$D$7)/31,0)&gt;=(CONFIG!$E24+CONFIG!$F24),INDEX(Commandes!$D19:$BK19,,COLUMN(BE$8)-COLUMN($D$8)+1-(CONFIG!$E24+CONFIG!$F24)),0)*CONFIG!$H24)*CONFIG!$D24</f>
        <v>0</v>
      </c>
      <c r="BF19" s="226">
        <f>((CONFIG!$G24*Commandes!BF19)+IF(ROUND((BF$8-CONFIG!$D$7)/31,0)&gt;=(CONFIG!$E24+CONFIG!$F24),INDEX(Commandes!$D19:$BK19,,COLUMN(BF$8)-COLUMN($D$8)+1-(CONFIG!$E24+CONFIG!$F24)),0)*CONFIG!$H24)*CONFIG!$D24</f>
        <v>0</v>
      </c>
      <c r="BG19" s="226">
        <f>((CONFIG!$G24*Commandes!BG19)+IF(ROUND((BG$8-CONFIG!$D$7)/31,0)&gt;=(CONFIG!$E24+CONFIG!$F24),INDEX(Commandes!$D19:$BK19,,COLUMN(BG$8)-COLUMN($D$8)+1-(CONFIG!$E24+CONFIG!$F24)),0)*CONFIG!$H24)*CONFIG!$D24</f>
        <v>0</v>
      </c>
      <c r="BH19" s="226">
        <f>((CONFIG!$G24*Commandes!BH19)+IF(ROUND((BH$8-CONFIG!$D$7)/31,0)&gt;=(CONFIG!$E24+CONFIG!$F24),INDEX(Commandes!$D19:$BK19,,COLUMN(BH$8)-COLUMN($D$8)+1-(CONFIG!$E24+CONFIG!$F24)),0)*CONFIG!$H24)*CONFIG!$D24</f>
        <v>0</v>
      </c>
      <c r="BI19" s="226">
        <f>((CONFIG!$G24*Commandes!BI19)+IF(ROUND((BI$8-CONFIG!$D$7)/31,0)&gt;=(CONFIG!$E24+CONFIG!$F24),INDEX(Commandes!$D19:$BK19,,COLUMN(BI$8)-COLUMN($D$8)+1-(CONFIG!$E24+CONFIG!$F24)),0)*CONFIG!$H24)*CONFIG!$D24</f>
        <v>0</v>
      </c>
      <c r="BJ19" s="226">
        <f>((CONFIG!$G24*Commandes!BJ19)+IF(ROUND((BJ$8-CONFIG!$D$7)/31,0)&gt;=(CONFIG!$E24+CONFIG!$F24),INDEX(Commandes!$D19:$BK19,,COLUMN(BJ$8)-COLUMN($D$8)+1-(CONFIG!$E24+CONFIG!$F24)),0)*CONFIG!$H24)*CONFIG!$D24</f>
        <v>0</v>
      </c>
      <c r="BK19" s="226">
        <f>((CONFIG!$G24*Commandes!BK19)+IF(ROUND((BK$8-CONFIG!$D$7)/31,0)&gt;=(CONFIG!$E24+CONFIG!$F24),INDEX(Commandes!$D19:$BK19,,COLUMN(BK$8)-COLUMN($D$8)+1-(CONFIG!$E24+CONFIG!$F24)),0)*CONFIG!$H24)*CONFIG!$D24</f>
        <v>0</v>
      </c>
      <c r="BL19" s="93"/>
    </row>
    <row r="20" spans="2:64" s="53" customFormat="1">
      <c r="B20" s="87"/>
      <c r="C20" s="215">
        <f>CONFIG!$C$25</f>
        <v>0</v>
      </c>
      <c r="D20" s="226">
        <f>((CONFIG!$G25*Commandes!D20)+IF(ROUND((D$8-CONFIG!$D$7)/31,0)&gt;=(CONFIG!$E25+CONFIG!$F25),INDEX(Commandes!$D20:$BK20,,COLUMN(D$8)-COLUMN($D$8)+1-(CONFIG!$E25+CONFIG!$F25)),0)*CONFIG!$H25)*CONFIG!$D25</f>
        <v>0</v>
      </c>
      <c r="E20" s="226">
        <f>((CONFIG!$G25*Commandes!E20)+IF(ROUND((E$8-CONFIG!$D$7)/31,0)&gt;=(CONFIG!$E25+CONFIG!$F25),INDEX(Commandes!$D20:$BK20,,COLUMN(E$8)-COLUMN($D$8)+1-(CONFIG!$E25+CONFIG!$F25)),0)*CONFIG!$H25)*CONFIG!$D25</f>
        <v>0</v>
      </c>
      <c r="F20" s="226">
        <f>((CONFIG!$G25*Commandes!F20)+IF(ROUND((F$8-CONFIG!$D$7)/31,0)&gt;=(CONFIG!$E25+CONFIG!$F25),INDEX(Commandes!$D20:$BK20,,COLUMN(F$8)-COLUMN($D$8)+1-(CONFIG!$E25+CONFIG!$F25)),0)*CONFIG!$H25)*CONFIG!$D25</f>
        <v>0</v>
      </c>
      <c r="G20" s="226">
        <f>((CONFIG!$G25*Commandes!G20)+IF(ROUND((G$8-CONFIG!$D$7)/31,0)&gt;=(CONFIG!$E25+CONFIG!$F25),INDEX(Commandes!$D20:$BK20,,COLUMN(G$8)-COLUMN($D$8)+1-(CONFIG!$E25+CONFIG!$F25)),0)*CONFIG!$H25)*CONFIG!$D25</f>
        <v>0</v>
      </c>
      <c r="H20" s="226">
        <f>((CONFIG!$G25*Commandes!H20)+IF(ROUND((H$8-CONFIG!$D$7)/31,0)&gt;=(CONFIG!$E25+CONFIG!$F25),INDEX(Commandes!$D20:$BK20,,COLUMN(H$8)-COLUMN($D$8)+1-(CONFIG!$E25+CONFIG!$F25)),0)*CONFIG!$H25)*CONFIG!$D25</f>
        <v>0</v>
      </c>
      <c r="I20" s="226">
        <f>((CONFIG!$G25*Commandes!I20)+IF(ROUND((I$8-CONFIG!$D$7)/31,0)&gt;=(CONFIG!$E25+CONFIG!$F25),INDEX(Commandes!$D20:$BK20,,COLUMN(I$8)-COLUMN($D$8)+1-(CONFIG!$E25+CONFIG!$F25)),0)*CONFIG!$H25)*CONFIG!$D25</f>
        <v>0</v>
      </c>
      <c r="J20" s="226">
        <f>((CONFIG!$G25*Commandes!J20)+IF(ROUND((J$8-CONFIG!$D$7)/31,0)&gt;=(CONFIG!$E25+CONFIG!$F25),INDEX(Commandes!$D20:$BK20,,COLUMN(J$8)-COLUMN($D$8)+1-(CONFIG!$E25+CONFIG!$F25)),0)*CONFIG!$H25)*CONFIG!$D25</f>
        <v>0</v>
      </c>
      <c r="K20" s="226">
        <f>((CONFIG!$G25*Commandes!K20)+IF(ROUND((K$8-CONFIG!$D$7)/31,0)&gt;=(CONFIG!$E25+CONFIG!$F25),INDEX(Commandes!$D20:$BK20,,COLUMN(K$8)-COLUMN($D$8)+1-(CONFIG!$E25+CONFIG!$F25)),0)*CONFIG!$H25)*CONFIG!$D25</f>
        <v>0</v>
      </c>
      <c r="L20" s="226">
        <f>((CONFIG!$G25*Commandes!L20)+IF(ROUND((L$8-CONFIG!$D$7)/31,0)&gt;=(CONFIG!$E25+CONFIG!$F25),INDEX(Commandes!$D20:$BK20,,COLUMN(L$8)-COLUMN($D$8)+1-(CONFIG!$E25+CONFIG!$F25)),0)*CONFIG!$H25)*CONFIG!$D25</f>
        <v>0</v>
      </c>
      <c r="M20" s="226">
        <f>((CONFIG!$G25*Commandes!M20)+IF(ROUND((M$8-CONFIG!$D$7)/31,0)&gt;=(CONFIG!$E25+CONFIG!$F25),INDEX(Commandes!$D20:$BK20,,COLUMN(M$8)-COLUMN($D$8)+1-(CONFIG!$E25+CONFIG!$F25)),0)*CONFIG!$H25)*CONFIG!$D25</f>
        <v>0</v>
      </c>
      <c r="N20" s="226">
        <f>((CONFIG!$G25*Commandes!N20)+IF(ROUND((N$8-CONFIG!$D$7)/31,0)&gt;=(CONFIG!$E25+CONFIG!$F25),INDEX(Commandes!$D20:$BK20,,COLUMN(N$8)-COLUMN($D$8)+1-(CONFIG!$E25+CONFIG!$F25)),0)*CONFIG!$H25)*CONFIG!$D25</f>
        <v>0</v>
      </c>
      <c r="O20" s="226">
        <f>((CONFIG!$G25*Commandes!O20)+IF(ROUND((O$8-CONFIG!$D$7)/31,0)&gt;=(CONFIG!$E25+CONFIG!$F25),INDEX(Commandes!$D20:$BK20,,COLUMN(O$8)-COLUMN($D$8)+1-(CONFIG!$E25+CONFIG!$F25)),0)*CONFIG!$H25)*CONFIG!$D25</f>
        <v>0</v>
      </c>
      <c r="P20" s="226">
        <f>((CONFIG!$G25*Commandes!P20)+IF(ROUND((P$8-CONFIG!$D$7)/31,0)&gt;=(CONFIG!$E25+CONFIG!$F25),INDEX(Commandes!$D20:$BK20,,COLUMN(P$8)-COLUMN($D$8)+1-(CONFIG!$E25+CONFIG!$F25)),0)*CONFIG!$H25)*CONFIG!$D25</f>
        <v>0</v>
      </c>
      <c r="Q20" s="226">
        <f>((CONFIG!$G25*Commandes!Q20)+IF(ROUND((Q$8-CONFIG!$D$7)/31,0)&gt;=(CONFIG!$E25+CONFIG!$F25),INDEX(Commandes!$D20:$BK20,,COLUMN(Q$8)-COLUMN($D$8)+1-(CONFIG!$E25+CONFIG!$F25)),0)*CONFIG!$H25)*CONFIG!$D25</f>
        <v>0</v>
      </c>
      <c r="R20" s="226">
        <f>((CONFIG!$G25*Commandes!R20)+IF(ROUND((R$8-CONFIG!$D$7)/31,0)&gt;=(CONFIG!$E25+CONFIG!$F25),INDEX(Commandes!$D20:$BK20,,COLUMN(R$8)-COLUMN($D$8)+1-(CONFIG!$E25+CONFIG!$F25)),0)*CONFIG!$H25)*CONFIG!$D25</f>
        <v>0</v>
      </c>
      <c r="S20" s="226">
        <f>((CONFIG!$G25*Commandes!S20)+IF(ROUND((S$8-CONFIG!$D$7)/31,0)&gt;=(CONFIG!$E25+CONFIG!$F25),INDEX(Commandes!$D20:$BK20,,COLUMN(S$8)-COLUMN($D$8)+1-(CONFIG!$E25+CONFIG!$F25)),0)*CONFIG!$H25)*CONFIG!$D25</f>
        <v>0</v>
      </c>
      <c r="T20" s="226">
        <f>((CONFIG!$G25*Commandes!T20)+IF(ROUND((T$8-CONFIG!$D$7)/31,0)&gt;=(CONFIG!$E25+CONFIG!$F25),INDEX(Commandes!$D20:$BK20,,COLUMN(T$8)-COLUMN($D$8)+1-(CONFIG!$E25+CONFIG!$F25)),0)*CONFIG!$H25)*CONFIG!$D25</f>
        <v>0</v>
      </c>
      <c r="U20" s="226">
        <f>((CONFIG!$G25*Commandes!U20)+IF(ROUND((U$8-CONFIG!$D$7)/31,0)&gt;=(CONFIG!$E25+CONFIG!$F25),INDEX(Commandes!$D20:$BK20,,COLUMN(U$8)-COLUMN($D$8)+1-(CONFIG!$E25+CONFIG!$F25)),0)*CONFIG!$H25)*CONFIG!$D25</f>
        <v>0</v>
      </c>
      <c r="V20" s="226">
        <f>((CONFIG!$G25*Commandes!V20)+IF(ROUND((V$8-CONFIG!$D$7)/31,0)&gt;=(CONFIG!$E25+CONFIG!$F25),INDEX(Commandes!$D20:$BK20,,COLUMN(V$8)-COLUMN($D$8)+1-(CONFIG!$E25+CONFIG!$F25)),0)*CONFIG!$H25)*CONFIG!$D25</f>
        <v>0</v>
      </c>
      <c r="W20" s="226">
        <f>((CONFIG!$G25*Commandes!W20)+IF(ROUND((W$8-CONFIG!$D$7)/31,0)&gt;=(CONFIG!$E25+CONFIG!$F25),INDEX(Commandes!$D20:$BK20,,COLUMN(W$8)-COLUMN($D$8)+1-(CONFIG!$E25+CONFIG!$F25)),0)*CONFIG!$H25)*CONFIG!$D25</f>
        <v>0</v>
      </c>
      <c r="X20" s="226">
        <f>((CONFIG!$G25*Commandes!X20)+IF(ROUND((X$8-CONFIG!$D$7)/31,0)&gt;=(CONFIG!$E25+CONFIG!$F25),INDEX(Commandes!$D20:$BK20,,COLUMN(X$8)-COLUMN($D$8)+1-(CONFIG!$E25+CONFIG!$F25)),0)*CONFIG!$H25)*CONFIG!$D25</f>
        <v>0</v>
      </c>
      <c r="Y20" s="226">
        <f>((CONFIG!$G25*Commandes!Y20)+IF(ROUND((Y$8-CONFIG!$D$7)/31,0)&gt;=(CONFIG!$E25+CONFIG!$F25),INDEX(Commandes!$D20:$BK20,,COLUMN(Y$8)-COLUMN($D$8)+1-(CONFIG!$E25+CONFIG!$F25)),0)*CONFIG!$H25)*CONFIG!$D25</f>
        <v>0</v>
      </c>
      <c r="Z20" s="226">
        <f>((CONFIG!$G25*Commandes!Z20)+IF(ROUND((Z$8-CONFIG!$D$7)/31,0)&gt;=(CONFIG!$E25+CONFIG!$F25),INDEX(Commandes!$D20:$BK20,,COLUMN(Z$8)-COLUMN($D$8)+1-(CONFIG!$E25+CONFIG!$F25)),0)*CONFIG!$H25)*CONFIG!$D25</f>
        <v>0</v>
      </c>
      <c r="AA20" s="226">
        <f>((CONFIG!$G25*Commandes!AA20)+IF(ROUND((AA$8-CONFIG!$D$7)/31,0)&gt;=(CONFIG!$E25+CONFIG!$F25),INDEX(Commandes!$D20:$BK20,,COLUMN(AA$8)-COLUMN($D$8)+1-(CONFIG!$E25+CONFIG!$F25)),0)*CONFIG!$H25)*CONFIG!$D25</f>
        <v>0</v>
      </c>
      <c r="AB20" s="226">
        <f>((CONFIG!$G25*Commandes!AB20)+IF(ROUND((AB$8-CONFIG!$D$7)/31,0)&gt;=(CONFIG!$E25+CONFIG!$F25),INDEX(Commandes!$D20:$BK20,,COLUMN(AB$8)-COLUMN($D$8)+1-(CONFIG!$E25+CONFIG!$F25)),0)*CONFIG!$H25)*CONFIG!$D25</f>
        <v>0</v>
      </c>
      <c r="AC20" s="226">
        <f>((CONFIG!$G25*Commandes!AC20)+IF(ROUND((AC$8-CONFIG!$D$7)/31,0)&gt;=(CONFIG!$E25+CONFIG!$F25),INDEX(Commandes!$D20:$BK20,,COLUMN(AC$8)-COLUMN($D$8)+1-(CONFIG!$E25+CONFIG!$F25)),0)*CONFIG!$H25)*CONFIG!$D25</f>
        <v>0</v>
      </c>
      <c r="AD20" s="226">
        <f>((CONFIG!$G25*Commandes!AD20)+IF(ROUND((AD$8-CONFIG!$D$7)/31,0)&gt;=(CONFIG!$E25+CONFIG!$F25),INDEX(Commandes!$D20:$BK20,,COLUMN(AD$8)-COLUMN($D$8)+1-(CONFIG!$E25+CONFIG!$F25)),0)*CONFIG!$H25)*CONFIG!$D25</f>
        <v>0</v>
      </c>
      <c r="AE20" s="226">
        <f>((CONFIG!$G25*Commandes!AE20)+IF(ROUND((AE$8-CONFIG!$D$7)/31,0)&gt;=(CONFIG!$E25+CONFIG!$F25),INDEX(Commandes!$D20:$BK20,,COLUMN(AE$8)-COLUMN($D$8)+1-(CONFIG!$E25+CONFIG!$F25)),0)*CONFIG!$H25)*CONFIG!$D25</f>
        <v>0</v>
      </c>
      <c r="AF20" s="226">
        <f>((CONFIG!$G25*Commandes!AF20)+IF(ROUND((AF$8-CONFIG!$D$7)/31,0)&gt;=(CONFIG!$E25+CONFIG!$F25),INDEX(Commandes!$D20:$BK20,,COLUMN(AF$8)-COLUMN($D$8)+1-(CONFIG!$E25+CONFIG!$F25)),0)*CONFIG!$H25)*CONFIG!$D25</f>
        <v>0</v>
      </c>
      <c r="AG20" s="226">
        <f>((CONFIG!$G25*Commandes!AG20)+IF(ROUND((AG$8-CONFIG!$D$7)/31,0)&gt;=(CONFIG!$E25+CONFIG!$F25),INDEX(Commandes!$D20:$BK20,,COLUMN(AG$8)-COLUMN($D$8)+1-(CONFIG!$E25+CONFIG!$F25)),0)*CONFIG!$H25)*CONFIG!$D25</f>
        <v>0</v>
      </c>
      <c r="AH20" s="226">
        <f>((CONFIG!$G25*Commandes!AH20)+IF(ROUND((AH$8-CONFIG!$D$7)/31,0)&gt;=(CONFIG!$E25+CONFIG!$F25),INDEX(Commandes!$D20:$BK20,,COLUMN(AH$8)-COLUMN($D$8)+1-(CONFIG!$E25+CONFIG!$F25)),0)*CONFIG!$H25)*CONFIG!$D25</f>
        <v>0</v>
      </c>
      <c r="AI20" s="226">
        <f>((CONFIG!$G25*Commandes!AI20)+IF(ROUND((AI$8-CONFIG!$D$7)/31,0)&gt;=(CONFIG!$E25+CONFIG!$F25),INDEX(Commandes!$D20:$BK20,,COLUMN(AI$8)-COLUMN($D$8)+1-(CONFIG!$E25+CONFIG!$F25)),0)*CONFIG!$H25)*CONFIG!$D25</f>
        <v>0</v>
      </c>
      <c r="AJ20" s="226">
        <f>((CONFIG!$G25*Commandes!AJ20)+IF(ROUND((AJ$8-CONFIG!$D$7)/31,0)&gt;=(CONFIG!$E25+CONFIG!$F25),INDEX(Commandes!$D20:$BK20,,COLUMN(AJ$8)-COLUMN($D$8)+1-(CONFIG!$E25+CONFIG!$F25)),0)*CONFIG!$H25)*CONFIG!$D25</f>
        <v>0</v>
      </c>
      <c r="AK20" s="226">
        <f>((CONFIG!$G25*Commandes!AK20)+IF(ROUND((AK$8-CONFIG!$D$7)/31,0)&gt;=(CONFIG!$E25+CONFIG!$F25),INDEX(Commandes!$D20:$BK20,,COLUMN(AK$8)-COLUMN($D$8)+1-(CONFIG!$E25+CONFIG!$F25)),0)*CONFIG!$H25)*CONFIG!$D25</f>
        <v>0</v>
      </c>
      <c r="AL20" s="226">
        <f>((CONFIG!$G25*Commandes!AL20)+IF(ROUND((AL$8-CONFIG!$D$7)/31,0)&gt;=(CONFIG!$E25+CONFIG!$F25),INDEX(Commandes!$D20:$BK20,,COLUMN(AL$8)-COLUMN($D$8)+1-(CONFIG!$E25+CONFIG!$F25)),0)*CONFIG!$H25)*CONFIG!$D25</f>
        <v>0</v>
      </c>
      <c r="AM20" s="226">
        <f>((CONFIG!$G25*Commandes!AM20)+IF(ROUND((AM$8-CONFIG!$D$7)/31,0)&gt;=(CONFIG!$E25+CONFIG!$F25),INDEX(Commandes!$D20:$BK20,,COLUMN(AM$8)-COLUMN($D$8)+1-(CONFIG!$E25+CONFIG!$F25)),0)*CONFIG!$H25)*CONFIG!$D25</f>
        <v>0</v>
      </c>
      <c r="AN20" s="226">
        <f>((CONFIG!$G25*Commandes!AN20)+IF(ROUND((AN$8-CONFIG!$D$7)/31,0)&gt;=(CONFIG!$E25+CONFIG!$F25),INDEX(Commandes!$D20:$BK20,,COLUMN(AN$8)-COLUMN($D$8)+1-(CONFIG!$E25+CONFIG!$F25)),0)*CONFIG!$H25)*CONFIG!$D25</f>
        <v>0</v>
      </c>
      <c r="AO20" s="226">
        <f>((CONFIG!$G25*Commandes!AO20)+IF(ROUND((AO$8-CONFIG!$D$7)/31,0)&gt;=(CONFIG!$E25+CONFIG!$F25),INDEX(Commandes!$D20:$BK20,,COLUMN(AO$8)-COLUMN($D$8)+1-(CONFIG!$E25+CONFIG!$F25)),0)*CONFIG!$H25)*CONFIG!$D25</f>
        <v>0</v>
      </c>
      <c r="AP20" s="226">
        <f>((CONFIG!$G25*Commandes!AP20)+IF(ROUND((AP$8-CONFIG!$D$7)/31,0)&gt;=(CONFIG!$E25+CONFIG!$F25),INDEX(Commandes!$D20:$BK20,,COLUMN(AP$8)-COLUMN($D$8)+1-(CONFIG!$E25+CONFIG!$F25)),0)*CONFIG!$H25)*CONFIG!$D25</f>
        <v>0</v>
      </c>
      <c r="AQ20" s="226">
        <f>((CONFIG!$G25*Commandes!AQ20)+IF(ROUND((AQ$8-CONFIG!$D$7)/31,0)&gt;=(CONFIG!$E25+CONFIG!$F25),INDEX(Commandes!$D20:$BK20,,COLUMN(AQ$8)-COLUMN($D$8)+1-(CONFIG!$E25+CONFIG!$F25)),0)*CONFIG!$H25)*CONFIG!$D25</f>
        <v>0</v>
      </c>
      <c r="AR20" s="226">
        <f>((CONFIG!$G25*Commandes!AR20)+IF(ROUND((AR$8-CONFIG!$D$7)/31,0)&gt;=(CONFIG!$E25+CONFIG!$F25),INDEX(Commandes!$D20:$BK20,,COLUMN(AR$8)-COLUMN($D$8)+1-(CONFIG!$E25+CONFIG!$F25)),0)*CONFIG!$H25)*CONFIG!$D25</f>
        <v>0</v>
      </c>
      <c r="AS20" s="226">
        <f>((CONFIG!$G25*Commandes!AS20)+IF(ROUND((AS$8-CONFIG!$D$7)/31,0)&gt;=(CONFIG!$E25+CONFIG!$F25),INDEX(Commandes!$D20:$BK20,,COLUMN(AS$8)-COLUMN($D$8)+1-(CONFIG!$E25+CONFIG!$F25)),0)*CONFIG!$H25)*CONFIG!$D25</f>
        <v>0</v>
      </c>
      <c r="AT20" s="226">
        <f>((CONFIG!$G25*Commandes!AT20)+IF(ROUND((AT$8-CONFIG!$D$7)/31,0)&gt;=(CONFIG!$E25+CONFIG!$F25),INDEX(Commandes!$D20:$BK20,,COLUMN(AT$8)-COLUMN($D$8)+1-(CONFIG!$E25+CONFIG!$F25)),0)*CONFIG!$H25)*CONFIG!$D25</f>
        <v>0</v>
      </c>
      <c r="AU20" s="226">
        <f>((CONFIG!$G25*Commandes!AU20)+IF(ROUND((AU$8-CONFIG!$D$7)/31,0)&gt;=(CONFIG!$E25+CONFIG!$F25),INDEX(Commandes!$D20:$BK20,,COLUMN(AU$8)-COLUMN($D$8)+1-(CONFIG!$E25+CONFIG!$F25)),0)*CONFIG!$H25)*CONFIG!$D25</f>
        <v>0</v>
      </c>
      <c r="AV20" s="226">
        <f>((CONFIG!$G25*Commandes!AV20)+IF(ROUND((AV$8-CONFIG!$D$7)/31,0)&gt;=(CONFIG!$E25+CONFIG!$F25),INDEX(Commandes!$D20:$BK20,,COLUMN(AV$8)-COLUMN($D$8)+1-(CONFIG!$E25+CONFIG!$F25)),0)*CONFIG!$H25)*CONFIG!$D25</f>
        <v>0</v>
      </c>
      <c r="AW20" s="226">
        <f>((CONFIG!$G25*Commandes!AW20)+IF(ROUND((AW$8-CONFIG!$D$7)/31,0)&gt;=(CONFIG!$E25+CONFIG!$F25),INDEX(Commandes!$D20:$BK20,,COLUMN(AW$8)-COLUMN($D$8)+1-(CONFIG!$E25+CONFIG!$F25)),0)*CONFIG!$H25)*CONFIG!$D25</f>
        <v>0</v>
      </c>
      <c r="AX20" s="226">
        <f>((CONFIG!$G25*Commandes!AX20)+IF(ROUND((AX$8-CONFIG!$D$7)/31,0)&gt;=(CONFIG!$E25+CONFIG!$F25),INDEX(Commandes!$D20:$BK20,,COLUMN(AX$8)-COLUMN($D$8)+1-(CONFIG!$E25+CONFIG!$F25)),0)*CONFIG!$H25)*CONFIG!$D25</f>
        <v>0</v>
      </c>
      <c r="AY20" s="226">
        <f>((CONFIG!$G25*Commandes!AY20)+IF(ROUND((AY$8-CONFIG!$D$7)/31,0)&gt;=(CONFIG!$E25+CONFIG!$F25),INDEX(Commandes!$D20:$BK20,,COLUMN(AY$8)-COLUMN($D$8)+1-(CONFIG!$E25+CONFIG!$F25)),0)*CONFIG!$H25)*CONFIG!$D25</f>
        <v>0</v>
      </c>
      <c r="AZ20" s="226">
        <f>((CONFIG!$G25*Commandes!AZ20)+IF(ROUND((AZ$8-CONFIG!$D$7)/31,0)&gt;=(CONFIG!$E25+CONFIG!$F25),INDEX(Commandes!$D20:$BK20,,COLUMN(AZ$8)-COLUMN($D$8)+1-(CONFIG!$E25+CONFIG!$F25)),0)*CONFIG!$H25)*CONFIG!$D25</f>
        <v>0</v>
      </c>
      <c r="BA20" s="226">
        <f>((CONFIG!$G25*Commandes!BA20)+IF(ROUND((BA$8-CONFIG!$D$7)/31,0)&gt;=(CONFIG!$E25+CONFIG!$F25),INDEX(Commandes!$D20:$BK20,,COLUMN(BA$8)-COLUMN($D$8)+1-(CONFIG!$E25+CONFIG!$F25)),0)*CONFIG!$H25)*CONFIG!$D25</f>
        <v>0</v>
      </c>
      <c r="BB20" s="226">
        <f>((CONFIG!$G25*Commandes!BB20)+IF(ROUND((BB$8-CONFIG!$D$7)/31,0)&gt;=(CONFIG!$E25+CONFIG!$F25),INDEX(Commandes!$D20:$BK20,,COLUMN(BB$8)-COLUMN($D$8)+1-(CONFIG!$E25+CONFIG!$F25)),0)*CONFIG!$H25)*CONFIG!$D25</f>
        <v>0</v>
      </c>
      <c r="BC20" s="226">
        <f>((CONFIG!$G25*Commandes!BC20)+IF(ROUND((BC$8-CONFIG!$D$7)/31,0)&gt;=(CONFIG!$E25+CONFIG!$F25),INDEX(Commandes!$D20:$BK20,,COLUMN(BC$8)-COLUMN($D$8)+1-(CONFIG!$E25+CONFIG!$F25)),0)*CONFIG!$H25)*CONFIG!$D25</f>
        <v>0</v>
      </c>
      <c r="BD20" s="226">
        <f>((CONFIG!$G25*Commandes!BD20)+IF(ROUND((BD$8-CONFIG!$D$7)/31,0)&gt;=(CONFIG!$E25+CONFIG!$F25),INDEX(Commandes!$D20:$BK20,,COLUMN(BD$8)-COLUMN($D$8)+1-(CONFIG!$E25+CONFIG!$F25)),0)*CONFIG!$H25)*CONFIG!$D25</f>
        <v>0</v>
      </c>
      <c r="BE20" s="226">
        <f>((CONFIG!$G25*Commandes!BE20)+IF(ROUND((BE$8-CONFIG!$D$7)/31,0)&gt;=(CONFIG!$E25+CONFIG!$F25),INDEX(Commandes!$D20:$BK20,,COLUMN(BE$8)-COLUMN($D$8)+1-(CONFIG!$E25+CONFIG!$F25)),0)*CONFIG!$H25)*CONFIG!$D25</f>
        <v>0</v>
      </c>
      <c r="BF20" s="226">
        <f>((CONFIG!$G25*Commandes!BF20)+IF(ROUND((BF$8-CONFIG!$D$7)/31,0)&gt;=(CONFIG!$E25+CONFIG!$F25),INDEX(Commandes!$D20:$BK20,,COLUMN(BF$8)-COLUMN($D$8)+1-(CONFIG!$E25+CONFIG!$F25)),0)*CONFIG!$H25)*CONFIG!$D25</f>
        <v>0</v>
      </c>
      <c r="BG20" s="226">
        <f>((CONFIG!$G25*Commandes!BG20)+IF(ROUND((BG$8-CONFIG!$D$7)/31,0)&gt;=(CONFIG!$E25+CONFIG!$F25),INDEX(Commandes!$D20:$BK20,,COLUMN(BG$8)-COLUMN($D$8)+1-(CONFIG!$E25+CONFIG!$F25)),0)*CONFIG!$H25)*CONFIG!$D25</f>
        <v>0</v>
      </c>
      <c r="BH20" s="226">
        <f>((CONFIG!$G25*Commandes!BH20)+IF(ROUND((BH$8-CONFIG!$D$7)/31,0)&gt;=(CONFIG!$E25+CONFIG!$F25),INDEX(Commandes!$D20:$BK20,,COLUMN(BH$8)-COLUMN($D$8)+1-(CONFIG!$E25+CONFIG!$F25)),0)*CONFIG!$H25)*CONFIG!$D25</f>
        <v>0</v>
      </c>
      <c r="BI20" s="226">
        <f>((CONFIG!$G25*Commandes!BI20)+IF(ROUND((BI$8-CONFIG!$D$7)/31,0)&gt;=(CONFIG!$E25+CONFIG!$F25),INDEX(Commandes!$D20:$BK20,,COLUMN(BI$8)-COLUMN($D$8)+1-(CONFIG!$E25+CONFIG!$F25)),0)*CONFIG!$H25)*CONFIG!$D25</f>
        <v>0</v>
      </c>
      <c r="BJ20" s="226">
        <f>((CONFIG!$G25*Commandes!BJ20)+IF(ROUND((BJ$8-CONFIG!$D$7)/31,0)&gt;=(CONFIG!$E25+CONFIG!$F25),INDEX(Commandes!$D20:$BK20,,COLUMN(BJ$8)-COLUMN($D$8)+1-(CONFIG!$E25+CONFIG!$F25)),0)*CONFIG!$H25)*CONFIG!$D25</f>
        <v>0</v>
      </c>
      <c r="BK20" s="226">
        <f>((CONFIG!$G25*Commandes!BK20)+IF(ROUND((BK$8-CONFIG!$D$7)/31,0)&gt;=(CONFIG!$E25+CONFIG!$F25),INDEX(Commandes!$D20:$BK20,,COLUMN(BK$8)-COLUMN($D$8)+1-(CONFIG!$E25+CONFIG!$F25)),0)*CONFIG!$H25)*CONFIG!$D25</f>
        <v>0</v>
      </c>
      <c r="BL20" s="93"/>
    </row>
    <row r="21" spans="2:64">
      <c r="B21" s="87"/>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3"/>
    </row>
    <row r="22" spans="2:64">
      <c r="B22" s="87"/>
      <c r="C22" s="73" t="s">
        <v>17</v>
      </c>
      <c r="D22" s="19">
        <f>SUM(D9:D20)</f>
        <v>0</v>
      </c>
      <c r="E22" s="19">
        <f t="shared" ref="E22:BK22" si="1">SUM(E9:E20)</f>
        <v>0</v>
      </c>
      <c r="F22" s="19">
        <f t="shared" si="1"/>
        <v>0</v>
      </c>
      <c r="G22" s="19">
        <f t="shared" si="1"/>
        <v>0</v>
      </c>
      <c r="H22" s="19">
        <f t="shared" si="1"/>
        <v>0</v>
      </c>
      <c r="I22" s="19">
        <f t="shared" si="1"/>
        <v>0</v>
      </c>
      <c r="J22" s="19">
        <f t="shared" si="1"/>
        <v>0</v>
      </c>
      <c r="K22" s="19">
        <f t="shared" si="1"/>
        <v>0</v>
      </c>
      <c r="L22" s="19">
        <f t="shared" si="1"/>
        <v>0</v>
      </c>
      <c r="M22" s="19">
        <f t="shared" si="1"/>
        <v>0</v>
      </c>
      <c r="N22" s="19">
        <f t="shared" si="1"/>
        <v>0</v>
      </c>
      <c r="O22" s="19">
        <f t="shared" si="1"/>
        <v>0</v>
      </c>
      <c r="P22" s="19">
        <f t="shared" si="1"/>
        <v>0</v>
      </c>
      <c r="Q22" s="19">
        <f t="shared" si="1"/>
        <v>0</v>
      </c>
      <c r="R22" s="19">
        <f t="shared" si="1"/>
        <v>0</v>
      </c>
      <c r="S22" s="19">
        <f t="shared" si="1"/>
        <v>0</v>
      </c>
      <c r="T22" s="19">
        <f t="shared" si="1"/>
        <v>0</v>
      </c>
      <c r="U22" s="19">
        <f t="shared" si="1"/>
        <v>0</v>
      </c>
      <c r="V22" s="19">
        <f t="shared" si="1"/>
        <v>0</v>
      </c>
      <c r="W22" s="19">
        <f t="shared" si="1"/>
        <v>0</v>
      </c>
      <c r="X22" s="19">
        <f t="shared" si="1"/>
        <v>0</v>
      </c>
      <c r="Y22" s="19">
        <f t="shared" si="1"/>
        <v>0</v>
      </c>
      <c r="Z22" s="19">
        <f t="shared" si="1"/>
        <v>0</v>
      </c>
      <c r="AA22" s="19">
        <f t="shared" si="1"/>
        <v>0</v>
      </c>
      <c r="AB22" s="19">
        <f t="shared" si="1"/>
        <v>0</v>
      </c>
      <c r="AC22" s="19">
        <f t="shared" si="1"/>
        <v>0</v>
      </c>
      <c r="AD22" s="19">
        <f t="shared" si="1"/>
        <v>0</v>
      </c>
      <c r="AE22" s="19">
        <f t="shared" si="1"/>
        <v>0</v>
      </c>
      <c r="AF22" s="19">
        <f t="shared" si="1"/>
        <v>0</v>
      </c>
      <c r="AG22" s="19">
        <f t="shared" si="1"/>
        <v>0</v>
      </c>
      <c r="AH22" s="19">
        <f t="shared" si="1"/>
        <v>0</v>
      </c>
      <c r="AI22" s="19">
        <f t="shared" si="1"/>
        <v>0</v>
      </c>
      <c r="AJ22" s="19">
        <f t="shared" si="1"/>
        <v>0</v>
      </c>
      <c r="AK22" s="19">
        <f t="shared" si="1"/>
        <v>0</v>
      </c>
      <c r="AL22" s="19">
        <f t="shared" si="1"/>
        <v>0</v>
      </c>
      <c r="AM22" s="19">
        <f t="shared" si="1"/>
        <v>0</v>
      </c>
      <c r="AN22" s="19">
        <f t="shared" si="1"/>
        <v>0</v>
      </c>
      <c r="AO22" s="19">
        <f t="shared" si="1"/>
        <v>0</v>
      </c>
      <c r="AP22" s="19">
        <f t="shared" si="1"/>
        <v>0</v>
      </c>
      <c r="AQ22" s="19">
        <f t="shared" si="1"/>
        <v>0</v>
      </c>
      <c r="AR22" s="19">
        <f t="shared" si="1"/>
        <v>0</v>
      </c>
      <c r="AS22" s="19">
        <f t="shared" si="1"/>
        <v>0</v>
      </c>
      <c r="AT22" s="19">
        <f t="shared" si="1"/>
        <v>0</v>
      </c>
      <c r="AU22" s="19">
        <f t="shared" si="1"/>
        <v>0</v>
      </c>
      <c r="AV22" s="19">
        <f t="shared" si="1"/>
        <v>0</v>
      </c>
      <c r="AW22" s="19">
        <f t="shared" si="1"/>
        <v>0</v>
      </c>
      <c r="AX22" s="19">
        <f t="shared" si="1"/>
        <v>0</v>
      </c>
      <c r="AY22" s="19">
        <f t="shared" si="1"/>
        <v>0</v>
      </c>
      <c r="AZ22" s="19">
        <f t="shared" si="1"/>
        <v>0</v>
      </c>
      <c r="BA22" s="19">
        <f t="shared" si="1"/>
        <v>0</v>
      </c>
      <c r="BB22" s="19">
        <f t="shared" si="1"/>
        <v>0</v>
      </c>
      <c r="BC22" s="19">
        <f t="shared" si="1"/>
        <v>0</v>
      </c>
      <c r="BD22" s="19">
        <f t="shared" si="1"/>
        <v>0</v>
      </c>
      <c r="BE22" s="19">
        <f t="shared" si="1"/>
        <v>0</v>
      </c>
      <c r="BF22" s="19">
        <f t="shared" si="1"/>
        <v>0</v>
      </c>
      <c r="BG22" s="19">
        <f t="shared" si="1"/>
        <v>0</v>
      </c>
      <c r="BH22" s="19">
        <f t="shared" si="1"/>
        <v>0</v>
      </c>
      <c r="BI22" s="19">
        <f t="shared" si="1"/>
        <v>0</v>
      </c>
      <c r="BJ22" s="19">
        <f t="shared" si="1"/>
        <v>0</v>
      </c>
      <c r="BK22" s="19">
        <f t="shared" si="1"/>
        <v>0</v>
      </c>
      <c r="BL22" s="93"/>
    </row>
    <row r="23" spans="2:64">
      <c r="B23" s="87"/>
      <c r="C23" s="80" t="s">
        <v>35</v>
      </c>
      <c r="D23" s="19">
        <f>D22</f>
        <v>0</v>
      </c>
      <c r="E23" s="19">
        <f t="shared" ref="E23:O23" si="2">D23+E22</f>
        <v>0</v>
      </c>
      <c r="F23" s="19">
        <f t="shared" si="2"/>
        <v>0</v>
      </c>
      <c r="G23" s="19">
        <f t="shared" si="2"/>
        <v>0</v>
      </c>
      <c r="H23" s="19">
        <f t="shared" si="2"/>
        <v>0</v>
      </c>
      <c r="I23" s="19">
        <f t="shared" si="2"/>
        <v>0</v>
      </c>
      <c r="J23" s="19">
        <f t="shared" si="2"/>
        <v>0</v>
      </c>
      <c r="K23" s="19">
        <f t="shared" si="2"/>
        <v>0</v>
      </c>
      <c r="L23" s="19">
        <f t="shared" si="2"/>
        <v>0</v>
      </c>
      <c r="M23" s="19">
        <f t="shared" si="2"/>
        <v>0</v>
      </c>
      <c r="N23" s="19">
        <f t="shared" si="2"/>
        <v>0</v>
      </c>
      <c r="O23" s="20">
        <f t="shared" si="2"/>
        <v>0</v>
      </c>
      <c r="P23" s="19">
        <f>P22</f>
        <v>0</v>
      </c>
      <c r="Q23" s="19">
        <f t="shared" ref="Q23:AA23" si="3">P23+Q22</f>
        <v>0</v>
      </c>
      <c r="R23" s="19">
        <f t="shared" si="3"/>
        <v>0</v>
      </c>
      <c r="S23" s="19">
        <f t="shared" si="3"/>
        <v>0</v>
      </c>
      <c r="T23" s="19">
        <f t="shared" si="3"/>
        <v>0</v>
      </c>
      <c r="U23" s="19">
        <f t="shared" si="3"/>
        <v>0</v>
      </c>
      <c r="V23" s="19">
        <f t="shared" si="3"/>
        <v>0</v>
      </c>
      <c r="W23" s="19">
        <f t="shared" si="3"/>
        <v>0</v>
      </c>
      <c r="X23" s="19">
        <f t="shared" si="3"/>
        <v>0</v>
      </c>
      <c r="Y23" s="19">
        <f t="shared" si="3"/>
        <v>0</v>
      </c>
      <c r="Z23" s="19">
        <f t="shared" si="3"/>
        <v>0</v>
      </c>
      <c r="AA23" s="20">
        <f t="shared" si="3"/>
        <v>0</v>
      </c>
      <c r="AB23" s="19">
        <f>AB22</f>
        <v>0</v>
      </c>
      <c r="AC23" s="19">
        <f t="shared" ref="AC23:AM23" si="4">AB23+AC22</f>
        <v>0</v>
      </c>
      <c r="AD23" s="19">
        <f t="shared" si="4"/>
        <v>0</v>
      </c>
      <c r="AE23" s="19">
        <f t="shared" si="4"/>
        <v>0</v>
      </c>
      <c r="AF23" s="19">
        <f t="shared" si="4"/>
        <v>0</v>
      </c>
      <c r="AG23" s="19">
        <f t="shared" si="4"/>
        <v>0</v>
      </c>
      <c r="AH23" s="19">
        <f t="shared" si="4"/>
        <v>0</v>
      </c>
      <c r="AI23" s="19">
        <f t="shared" si="4"/>
        <v>0</v>
      </c>
      <c r="AJ23" s="19">
        <f t="shared" si="4"/>
        <v>0</v>
      </c>
      <c r="AK23" s="19">
        <f t="shared" si="4"/>
        <v>0</v>
      </c>
      <c r="AL23" s="19">
        <f t="shared" si="4"/>
        <v>0</v>
      </c>
      <c r="AM23" s="20">
        <f t="shared" si="4"/>
        <v>0</v>
      </c>
      <c r="AN23" s="19">
        <f>AN22</f>
        <v>0</v>
      </c>
      <c r="AO23" s="19">
        <f t="shared" ref="AO23:AY23" si="5">AN23+AO22</f>
        <v>0</v>
      </c>
      <c r="AP23" s="19">
        <f t="shared" si="5"/>
        <v>0</v>
      </c>
      <c r="AQ23" s="19">
        <f t="shared" si="5"/>
        <v>0</v>
      </c>
      <c r="AR23" s="19">
        <f t="shared" si="5"/>
        <v>0</v>
      </c>
      <c r="AS23" s="19">
        <f t="shared" si="5"/>
        <v>0</v>
      </c>
      <c r="AT23" s="19">
        <f t="shared" si="5"/>
        <v>0</v>
      </c>
      <c r="AU23" s="19">
        <f t="shared" si="5"/>
        <v>0</v>
      </c>
      <c r="AV23" s="19">
        <f t="shared" si="5"/>
        <v>0</v>
      </c>
      <c r="AW23" s="19">
        <f t="shared" si="5"/>
        <v>0</v>
      </c>
      <c r="AX23" s="19">
        <f t="shared" si="5"/>
        <v>0</v>
      </c>
      <c r="AY23" s="20">
        <f t="shared" si="5"/>
        <v>0</v>
      </c>
      <c r="AZ23" s="19">
        <f>AZ22</f>
        <v>0</v>
      </c>
      <c r="BA23" s="19">
        <f t="shared" ref="BA23:BK23" si="6">AZ23+BA22</f>
        <v>0</v>
      </c>
      <c r="BB23" s="19">
        <f t="shared" si="6"/>
        <v>0</v>
      </c>
      <c r="BC23" s="19">
        <f t="shared" si="6"/>
        <v>0</v>
      </c>
      <c r="BD23" s="19">
        <f t="shared" si="6"/>
        <v>0</v>
      </c>
      <c r="BE23" s="19">
        <f t="shared" si="6"/>
        <v>0</v>
      </c>
      <c r="BF23" s="19">
        <f t="shared" si="6"/>
        <v>0</v>
      </c>
      <c r="BG23" s="19">
        <f t="shared" si="6"/>
        <v>0</v>
      </c>
      <c r="BH23" s="19">
        <f t="shared" si="6"/>
        <v>0</v>
      </c>
      <c r="BI23" s="19">
        <f t="shared" si="6"/>
        <v>0</v>
      </c>
      <c r="BJ23" s="19">
        <f t="shared" si="6"/>
        <v>0</v>
      </c>
      <c r="BK23" s="20">
        <f t="shared" si="6"/>
        <v>0</v>
      </c>
      <c r="BL23" s="93"/>
    </row>
    <row r="24" spans="2:64">
      <c r="B24" s="87"/>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3"/>
    </row>
    <row r="25" spans="2:64">
      <c r="B25" s="87"/>
      <c r="C25" s="170" t="s">
        <v>124</v>
      </c>
      <c r="D25" s="12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3"/>
    </row>
    <row r="26" spans="2:64">
      <c r="B26" s="87"/>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3"/>
    </row>
    <row r="27" spans="2:64">
      <c r="B27" s="87"/>
      <c r="C27" s="143"/>
      <c r="D27" s="336" t="s">
        <v>14</v>
      </c>
      <c r="E27" s="336"/>
      <c r="F27" s="336"/>
      <c r="G27" s="336"/>
      <c r="H27" s="336"/>
      <c r="I27" s="336"/>
      <c r="J27" s="336"/>
      <c r="K27" s="336"/>
      <c r="L27" s="336"/>
      <c r="M27" s="336"/>
      <c r="N27" s="336"/>
      <c r="O27" s="336"/>
      <c r="P27" s="336" t="s">
        <v>15</v>
      </c>
      <c r="Q27" s="336"/>
      <c r="R27" s="336"/>
      <c r="S27" s="336"/>
      <c r="T27" s="336"/>
      <c r="U27" s="336"/>
      <c r="V27" s="336"/>
      <c r="W27" s="336"/>
      <c r="X27" s="336"/>
      <c r="Y27" s="336"/>
      <c r="Z27" s="336"/>
      <c r="AA27" s="336"/>
      <c r="AB27" s="336" t="s">
        <v>16</v>
      </c>
      <c r="AC27" s="336"/>
      <c r="AD27" s="336"/>
      <c r="AE27" s="336"/>
      <c r="AF27" s="336"/>
      <c r="AG27" s="336"/>
      <c r="AH27" s="336"/>
      <c r="AI27" s="336"/>
      <c r="AJ27" s="336"/>
      <c r="AK27" s="336"/>
      <c r="AL27" s="336"/>
      <c r="AM27" s="336"/>
      <c r="AN27" s="339" t="s">
        <v>22</v>
      </c>
      <c r="AO27" s="337"/>
      <c r="AP27" s="337"/>
      <c r="AQ27" s="337"/>
      <c r="AR27" s="337"/>
      <c r="AS27" s="337"/>
      <c r="AT27" s="337"/>
      <c r="AU27" s="337"/>
      <c r="AV27" s="337"/>
      <c r="AW27" s="337"/>
      <c r="AX27" s="337"/>
      <c r="AY27" s="338"/>
      <c r="AZ27" s="336" t="s">
        <v>23</v>
      </c>
      <c r="BA27" s="336"/>
      <c r="BB27" s="336"/>
      <c r="BC27" s="336"/>
      <c r="BD27" s="336"/>
      <c r="BE27" s="336"/>
      <c r="BF27" s="336"/>
      <c r="BG27" s="336"/>
      <c r="BH27" s="336"/>
      <c r="BI27" s="336"/>
      <c r="BJ27" s="336"/>
      <c r="BK27" s="336"/>
      <c r="BL27" s="93"/>
    </row>
    <row r="28" spans="2:64">
      <c r="B28" s="87"/>
      <c r="C28" s="73" t="s">
        <v>39</v>
      </c>
      <c r="D28" s="17">
        <f>CONFIG!$D$7</f>
        <v>41640</v>
      </c>
      <c r="E28" s="17">
        <f>DATE(YEAR(D28),MONTH(D28)+1,DAY(D28))</f>
        <v>41671</v>
      </c>
      <c r="F28" s="17">
        <f t="shared" ref="F28:BK28" si="7">DATE(YEAR(E28),MONTH(E28)+1,DAY(E28))</f>
        <v>41699</v>
      </c>
      <c r="G28" s="17">
        <f t="shared" si="7"/>
        <v>41730</v>
      </c>
      <c r="H28" s="17">
        <f t="shared" si="7"/>
        <v>41760</v>
      </c>
      <c r="I28" s="17">
        <f t="shared" si="7"/>
        <v>41791</v>
      </c>
      <c r="J28" s="17">
        <f t="shared" si="7"/>
        <v>41821</v>
      </c>
      <c r="K28" s="17">
        <f t="shared" si="7"/>
        <v>41852</v>
      </c>
      <c r="L28" s="17">
        <f t="shared" si="7"/>
        <v>41883</v>
      </c>
      <c r="M28" s="17">
        <f t="shared" si="7"/>
        <v>41913</v>
      </c>
      <c r="N28" s="17">
        <f t="shared" si="7"/>
        <v>41944</v>
      </c>
      <c r="O28" s="17">
        <f t="shared" si="7"/>
        <v>41974</v>
      </c>
      <c r="P28" s="17">
        <f t="shared" si="7"/>
        <v>42005</v>
      </c>
      <c r="Q28" s="17">
        <f t="shared" si="7"/>
        <v>42036</v>
      </c>
      <c r="R28" s="17">
        <f t="shared" si="7"/>
        <v>42064</v>
      </c>
      <c r="S28" s="17">
        <f t="shared" si="7"/>
        <v>42095</v>
      </c>
      <c r="T28" s="17">
        <f t="shared" si="7"/>
        <v>42125</v>
      </c>
      <c r="U28" s="17">
        <f t="shared" si="7"/>
        <v>42156</v>
      </c>
      <c r="V28" s="17">
        <f t="shared" si="7"/>
        <v>42186</v>
      </c>
      <c r="W28" s="17">
        <f t="shared" si="7"/>
        <v>42217</v>
      </c>
      <c r="X28" s="17">
        <f t="shared" si="7"/>
        <v>42248</v>
      </c>
      <c r="Y28" s="17">
        <f t="shared" si="7"/>
        <v>42278</v>
      </c>
      <c r="Z28" s="17">
        <f t="shared" si="7"/>
        <v>42309</v>
      </c>
      <c r="AA28" s="17">
        <f t="shared" si="7"/>
        <v>42339</v>
      </c>
      <c r="AB28" s="17">
        <f t="shared" si="7"/>
        <v>42370</v>
      </c>
      <c r="AC28" s="17">
        <f t="shared" si="7"/>
        <v>42401</v>
      </c>
      <c r="AD28" s="17">
        <f t="shared" si="7"/>
        <v>42430</v>
      </c>
      <c r="AE28" s="17">
        <f t="shared" si="7"/>
        <v>42461</v>
      </c>
      <c r="AF28" s="17">
        <f t="shared" si="7"/>
        <v>42491</v>
      </c>
      <c r="AG28" s="17">
        <f t="shared" si="7"/>
        <v>42522</v>
      </c>
      <c r="AH28" s="17">
        <f t="shared" si="7"/>
        <v>42552</v>
      </c>
      <c r="AI28" s="17">
        <f t="shared" si="7"/>
        <v>42583</v>
      </c>
      <c r="AJ28" s="17">
        <f t="shared" si="7"/>
        <v>42614</v>
      </c>
      <c r="AK28" s="17">
        <f t="shared" si="7"/>
        <v>42644</v>
      </c>
      <c r="AL28" s="17">
        <f t="shared" si="7"/>
        <v>42675</v>
      </c>
      <c r="AM28" s="17">
        <f t="shared" si="7"/>
        <v>42705</v>
      </c>
      <c r="AN28" s="17">
        <f t="shared" si="7"/>
        <v>42736</v>
      </c>
      <c r="AO28" s="17">
        <f t="shared" si="7"/>
        <v>42767</v>
      </c>
      <c r="AP28" s="17">
        <f t="shared" si="7"/>
        <v>42795</v>
      </c>
      <c r="AQ28" s="17">
        <f t="shared" si="7"/>
        <v>42826</v>
      </c>
      <c r="AR28" s="17">
        <f t="shared" si="7"/>
        <v>42856</v>
      </c>
      <c r="AS28" s="17">
        <f t="shared" si="7"/>
        <v>42887</v>
      </c>
      <c r="AT28" s="17">
        <f t="shared" si="7"/>
        <v>42917</v>
      </c>
      <c r="AU28" s="17">
        <f t="shared" si="7"/>
        <v>42948</v>
      </c>
      <c r="AV28" s="17">
        <f t="shared" si="7"/>
        <v>42979</v>
      </c>
      <c r="AW28" s="17">
        <f t="shared" si="7"/>
        <v>43009</v>
      </c>
      <c r="AX28" s="17">
        <f t="shared" si="7"/>
        <v>43040</v>
      </c>
      <c r="AY28" s="17">
        <f t="shared" si="7"/>
        <v>43070</v>
      </c>
      <c r="AZ28" s="17">
        <f t="shared" si="7"/>
        <v>43101</v>
      </c>
      <c r="BA28" s="17">
        <f t="shared" si="7"/>
        <v>43132</v>
      </c>
      <c r="BB28" s="17">
        <f t="shared" si="7"/>
        <v>43160</v>
      </c>
      <c r="BC28" s="17">
        <f t="shared" si="7"/>
        <v>43191</v>
      </c>
      <c r="BD28" s="17">
        <f t="shared" si="7"/>
        <v>43221</v>
      </c>
      <c r="BE28" s="17">
        <f t="shared" si="7"/>
        <v>43252</v>
      </c>
      <c r="BF28" s="17">
        <f t="shared" si="7"/>
        <v>43282</v>
      </c>
      <c r="BG28" s="17">
        <f t="shared" si="7"/>
        <v>43313</v>
      </c>
      <c r="BH28" s="17">
        <f t="shared" si="7"/>
        <v>43344</v>
      </c>
      <c r="BI28" s="17">
        <f t="shared" si="7"/>
        <v>43374</v>
      </c>
      <c r="BJ28" s="17">
        <f t="shared" si="7"/>
        <v>43405</v>
      </c>
      <c r="BK28" s="17">
        <f t="shared" si="7"/>
        <v>43435</v>
      </c>
      <c r="BL28" s="93"/>
    </row>
    <row r="29" spans="2:64">
      <c r="B29" s="87"/>
      <c r="C29" s="215" t="str">
        <f>CONFIG!$C$14</f>
        <v>Activité de revenu 1</v>
      </c>
      <c r="D29" s="226">
        <f>Commandes!D9*CONFIG!$D14</f>
        <v>0</v>
      </c>
      <c r="E29" s="226">
        <f>Commandes!E9*CONFIG!$D14</f>
        <v>0</v>
      </c>
      <c r="F29" s="226">
        <f>Commandes!F9*CONFIG!$D14</f>
        <v>0</v>
      </c>
      <c r="G29" s="226">
        <f>Commandes!G9*CONFIG!$D14</f>
        <v>0</v>
      </c>
      <c r="H29" s="226">
        <f>Commandes!H9*CONFIG!$D14</f>
        <v>0</v>
      </c>
      <c r="I29" s="226">
        <f>Commandes!I9*CONFIG!$D14</f>
        <v>0</v>
      </c>
      <c r="J29" s="226">
        <f>Commandes!J9*CONFIG!$D14</f>
        <v>0</v>
      </c>
      <c r="K29" s="226">
        <f>Commandes!K9*CONFIG!$D14</f>
        <v>0</v>
      </c>
      <c r="L29" s="226">
        <f>Commandes!L9*CONFIG!$D14</f>
        <v>0</v>
      </c>
      <c r="M29" s="226">
        <f>Commandes!M9*CONFIG!$D14</f>
        <v>0</v>
      </c>
      <c r="N29" s="226">
        <f>Commandes!N9*CONFIG!$D14</f>
        <v>0</v>
      </c>
      <c r="O29" s="226">
        <f>Commandes!O9*CONFIG!$D14</f>
        <v>0</v>
      </c>
      <c r="P29" s="226">
        <f>Commandes!P9*CONFIG!$D14</f>
        <v>0</v>
      </c>
      <c r="Q29" s="226">
        <f>Commandes!Q9*CONFIG!$D14</f>
        <v>0</v>
      </c>
      <c r="R29" s="226">
        <f>Commandes!R9*CONFIG!$D14</f>
        <v>0</v>
      </c>
      <c r="S29" s="226">
        <f>Commandes!S9*CONFIG!$D14</f>
        <v>0</v>
      </c>
      <c r="T29" s="226">
        <f>Commandes!T9*CONFIG!$D14</f>
        <v>0</v>
      </c>
      <c r="U29" s="226">
        <f>Commandes!U9*CONFIG!$D14</f>
        <v>0</v>
      </c>
      <c r="V29" s="226">
        <f>Commandes!V9*CONFIG!$D14</f>
        <v>0</v>
      </c>
      <c r="W29" s="226">
        <f>Commandes!W9*CONFIG!$D14</f>
        <v>0</v>
      </c>
      <c r="X29" s="226">
        <f>Commandes!X9*CONFIG!$D14</f>
        <v>0</v>
      </c>
      <c r="Y29" s="226">
        <f>Commandes!Y9*CONFIG!$D14</f>
        <v>0</v>
      </c>
      <c r="Z29" s="226">
        <f>Commandes!Z9*CONFIG!$D14</f>
        <v>0</v>
      </c>
      <c r="AA29" s="226">
        <f>Commandes!AA9*CONFIG!$D14</f>
        <v>0</v>
      </c>
      <c r="AB29" s="226">
        <f>Commandes!AB9*CONFIG!$D14</f>
        <v>0</v>
      </c>
      <c r="AC29" s="226">
        <f>Commandes!AC9*CONFIG!$D14</f>
        <v>0</v>
      </c>
      <c r="AD29" s="226">
        <f>Commandes!AD9*CONFIG!$D14</f>
        <v>0</v>
      </c>
      <c r="AE29" s="226">
        <f>Commandes!AE9*CONFIG!$D14</f>
        <v>0</v>
      </c>
      <c r="AF29" s="226">
        <f>Commandes!AF9*CONFIG!$D14</f>
        <v>0</v>
      </c>
      <c r="AG29" s="226">
        <f>Commandes!AG9*CONFIG!$D14</f>
        <v>0</v>
      </c>
      <c r="AH29" s="226">
        <f>Commandes!AH9*CONFIG!$D14</f>
        <v>0</v>
      </c>
      <c r="AI29" s="226">
        <f>Commandes!AI9*CONFIG!$D14</f>
        <v>0</v>
      </c>
      <c r="AJ29" s="226">
        <f>Commandes!AJ9*CONFIG!$D14</f>
        <v>0</v>
      </c>
      <c r="AK29" s="226">
        <f>Commandes!AK9*CONFIG!$D14</f>
        <v>0</v>
      </c>
      <c r="AL29" s="226">
        <f>Commandes!AL9*CONFIG!$D14</f>
        <v>0</v>
      </c>
      <c r="AM29" s="226">
        <f>Commandes!AM9*CONFIG!$D14</f>
        <v>0</v>
      </c>
      <c r="AN29" s="226">
        <f>Commandes!AN9*CONFIG!$D14</f>
        <v>0</v>
      </c>
      <c r="AO29" s="226">
        <f>Commandes!AO9*CONFIG!$D14</f>
        <v>0</v>
      </c>
      <c r="AP29" s="226">
        <f>Commandes!AP9*CONFIG!$D14</f>
        <v>0</v>
      </c>
      <c r="AQ29" s="226">
        <f>Commandes!AQ9*CONFIG!$D14</f>
        <v>0</v>
      </c>
      <c r="AR29" s="226">
        <f>Commandes!AR9*CONFIG!$D14</f>
        <v>0</v>
      </c>
      <c r="AS29" s="226">
        <f>Commandes!AS9*CONFIG!$D14</f>
        <v>0</v>
      </c>
      <c r="AT29" s="226">
        <f>Commandes!AT9*CONFIG!$D14</f>
        <v>0</v>
      </c>
      <c r="AU29" s="226">
        <f>Commandes!AU9*CONFIG!$D14</f>
        <v>0</v>
      </c>
      <c r="AV29" s="226">
        <f>Commandes!AV9*CONFIG!$D14</f>
        <v>0</v>
      </c>
      <c r="AW29" s="226">
        <f>Commandes!AW9*CONFIG!$D14</f>
        <v>0</v>
      </c>
      <c r="AX29" s="226">
        <f>Commandes!AX9*CONFIG!$D14</f>
        <v>0</v>
      </c>
      <c r="AY29" s="226">
        <f>Commandes!AY9*CONFIG!$D14</f>
        <v>0</v>
      </c>
      <c r="AZ29" s="226">
        <f>Commandes!AZ9*CONFIG!$D14</f>
        <v>0</v>
      </c>
      <c r="BA29" s="226">
        <f>Commandes!BA9*CONFIG!$D14</f>
        <v>0</v>
      </c>
      <c r="BB29" s="226">
        <f>Commandes!BB9*CONFIG!$D14</f>
        <v>0</v>
      </c>
      <c r="BC29" s="226">
        <f>Commandes!BC9*CONFIG!$D14</f>
        <v>0</v>
      </c>
      <c r="BD29" s="226">
        <f>Commandes!BD9*CONFIG!$D14</f>
        <v>0</v>
      </c>
      <c r="BE29" s="226">
        <f>Commandes!BE9*CONFIG!$D14</f>
        <v>0</v>
      </c>
      <c r="BF29" s="226">
        <f>Commandes!BF9*CONFIG!$D14</f>
        <v>0</v>
      </c>
      <c r="BG29" s="226">
        <f>Commandes!BG9*CONFIG!$D14</f>
        <v>0</v>
      </c>
      <c r="BH29" s="226">
        <f>Commandes!BH9*CONFIG!$D14</f>
        <v>0</v>
      </c>
      <c r="BI29" s="226">
        <f>Commandes!BI9*CONFIG!$D14</f>
        <v>0</v>
      </c>
      <c r="BJ29" s="226">
        <f>Commandes!BJ9*CONFIG!$D14</f>
        <v>0</v>
      </c>
      <c r="BK29" s="226">
        <f>Commandes!BK9*CONFIG!$D14</f>
        <v>0</v>
      </c>
      <c r="BL29" s="93"/>
    </row>
    <row r="30" spans="2:64">
      <c r="B30" s="87"/>
      <c r="C30" s="215" t="str">
        <f>CONFIG!$C$15</f>
        <v>Activité de revenu 2</v>
      </c>
      <c r="D30" s="226">
        <f>Commandes!D10*CONFIG!$D15</f>
        <v>0</v>
      </c>
      <c r="E30" s="226">
        <f>Commandes!E10*CONFIG!$D15</f>
        <v>0</v>
      </c>
      <c r="F30" s="226">
        <f>Commandes!F10*CONFIG!$D15</f>
        <v>0</v>
      </c>
      <c r="G30" s="226">
        <f>Commandes!G10*CONFIG!$D15</f>
        <v>0</v>
      </c>
      <c r="H30" s="226">
        <f>Commandes!H10*CONFIG!$D15</f>
        <v>0</v>
      </c>
      <c r="I30" s="226">
        <f>Commandes!I10*CONFIG!$D15</f>
        <v>0</v>
      </c>
      <c r="J30" s="226">
        <f>Commandes!J10*CONFIG!$D15</f>
        <v>0</v>
      </c>
      <c r="K30" s="226">
        <f>Commandes!K10*CONFIG!$D15</f>
        <v>0</v>
      </c>
      <c r="L30" s="226">
        <f>Commandes!L10*CONFIG!$D15</f>
        <v>0</v>
      </c>
      <c r="M30" s="226">
        <f>Commandes!M10*CONFIG!$D15</f>
        <v>0</v>
      </c>
      <c r="N30" s="226">
        <f>Commandes!N10*CONFIG!$D15</f>
        <v>0</v>
      </c>
      <c r="O30" s="226">
        <f>Commandes!O10*CONFIG!$D15</f>
        <v>0</v>
      </c>
      <c r="P30" s="226">
        <f>Commandes!P10*CONFIG!$D15</f>
        <v>0</v>
      </c>
      <c r="Q30" s="226">
        <f>Commandes!Q10*CONFIG!$D15</f>
        <v>0</v>
      </c>
      <c r="R30" s="226">
        <f>Commandes!R10*CONFIG!$D15</f>
        <v>0</v>
      </c>
      <c r="S30" s="226">
        <f>Commandes!S10*CONFIG!$D15</f>
        <v>0</v>
      </c>
      <c r="T30" s="226">
        <f>Commandes!T10*CONFIG!$D15</f>
        <v>0</v>
      </c>
      <c r="U30" s="226">
        <f>Commandes!U10*CONFIG!$D15</f>
        <v>0</v>
      </c>
      <c r="V30" s="226">
        <f>Commandes!V10*CONFIG!$D15</f>
        <v>0</v>
      </c>
      <c r="W30" s="226">
        <f>Commandes!W10*CONFIG!$D15</f>
        <v>0</v>
      </c>
      <c r="X30" s="226">
        <f>Commandes!X10*CONFIG!$D15</f>
        <v>0</v>
      </c>
      <c r="Y30" s="226">
        <f>Commandes!Y10*CONFIG!$D15</f>
        <v>0</v>
      </c>
      <c r="Z30" s="226">
        <f>Commandes!Z10*CONFIG!$D15</f>
        <v>0</v>
      </c>
      <c r="AA30" s="226">
        <f>Commandes!AA10*CONFIG!$D15</f>
        <v>0</v>
      </c>
      <c r="AB30" s="226">
        <f>Commandes!AB10*CONFIG!$D15</f>
        <v>0</v>
      </c>
      <c r="AC30" s="226">
        <f>Commandes!AC10*CONFIG!$D15</f>
        <v>0</v>
      </c>
      <c r="AD30" s="226">
        <f>Commandes!AD10*CONFIG!$D15</f>
        <v>0</v>
      </c>
      <c r="AE30" s="226">
        <f>Commandes!AE10*CONFIG!$D15</f>
        <v>0</v>
      </c>
      <c r="AF30" s="226">
        <f>Commandes!AF10*CONFIG!$D15</f>
        <v>0</v>
      </c>
      <c r="AG30" s="226">
        <f>Commandes!AG10*CONFIG!$D15</f>
        <v>0</v>
      </c>
      <c r="AH30" s="226">
        <f>Commandes!AH10*CONFIG!$D15</f>
        <v>0</v>
      </c>
      <c r="AI30" s="226">
        <f>Commandes!AI10*CONFIG!$D15</f>
        <v>0</v>
      </c>
      <c r="AJ30" s="226">
        <f>Commandes!AJ10*CONFIG!$D15</f>
        <v>0</v>
      </c>
      <c r="AK30" s="226">
        <f>Commandes!AK10*CONFIG!$D15</f>
        <v>0</v>
      </c>
      <c r="AL30" s="226">
        <f>Commandes!AL10*CONFIG!$D15</f>
        <v>0</v>
      </c>
      <c r="AM30" s="226">
        <f>Commandes!AM10*CONFIG!$D15</f>
        <v>0</v>
      </c>
      <c r="AN30" s="226">
        <f>Commandes!AN10*CONFIG!$D15</f>
        <v>0</v>
      </c>
      <c r="AO30" s="226">
        <f>Commandes!AO10*CONFIG!$D15</f>
        <v>0</v>
      </c>
      <c r="AP30" s="226">
        <f>Commandes!AP10*CONFIG!$D15</f>
        <v>0</v>
      </c>
      <c r="AQ30" s="226">
        <f>Commandes!AQ10*CONFIG!$D15</f>
        <v>0</v>
      </c>
      <c r="AR30" s="226">
        <f>Commandes!AR10*CONFIG!$D15</f>
        <v>0</v>
      </c>
      <c r="AS30" s="226">
        <f>Commandes!AS10*CONFIG!$D15</f>
        <v>0</v>
      </c>
      <c r="AT30" s="226">
        <f>Commandes!AT10*CONFIG!$D15</f>
        <v>0</v>
      </c>
      <c r="AU30" s="226">
        <f>Commandes!AU10*CONFIG!$D15</f>
        <v>0</v>
      </c>
      <c r="AV30" s="226">
        <f>Commandes!AV10*CONFIG!$D15</f>
        <v>0</v>
      </c>
      <c r="AW30" s="226">
        <f>Commandes!AW10*CONFIG!$D15</f>
        <v>0</v>
      </c>
      <c r="AX30" s="226">
        <f>Commandes!AX10*CONFIG!$D15</f>
        <v>0</v>
      </c>
      <c r="AY30" s="226">
        <f>Commandes!AY10*CONFIG!$D15</f>
        <v>0</v>
      </c>
      <c r="AZ30" s="226">
        <f>Commandes!AZ10*CONFIG!$D15</f>
        <v>0</v>
      </c>
      <c r="BA30" s="226">
        <f>Commandes!BA10*CONFIG!$D15</f>
        <v>0</v>
      </c>
      <c r="BB30" s="226">
        <f>Commandes!BB10*CONFIG!$D15</f>
        <v>0</v>
      </c>
      <c r="BC30" s="226">
        <f>Commandes!BC10*CONFIG!$D15</f>
        <v>0</v>
      </c>
      <c r="BD30" s="226">
        <f>Commandes!BD10*CONFIG!$D15</f>
        <v>0</v>
      </c>
      <c r="BE30" s="226">
        <f>Commandes!BE10*CONFIG!$D15</f>
        <v>0</v>
      </c>
      <c r="BF30" s="226">
        <f>Commandes!BF10*CONFIG!$D15</f>
        <v>0</v>
      </c>
      <c r="BG30" s="226">
        <f>Commandes!BG10*CONFIG!$D15</f>
        <v>0</v>
      </c>
      <c r="BH30" s="226">
        <f>Commandes!BH10*CONFIG!$D15</f>
        <v>0</v>
      </c>
      <c r="BI30" s="226">
        <f>Commandes!BI10*CONFIG!$D15</f>
        <v>0</v>
      </c>
      <c r="BJ30" s="226">
        <f>Commandes!BJ10*CONFIG!$D15</f>
        <v>0</v>
      </c>
      <c r="BK30" s="226">
        <f>Commandes!BK10*CONFIG!$D15</f>
        <v>0</v>
      </c>
      <c r="BL30" s="93"/>
    </row>
    <row r="31" spans="2:64">
      <c r="B31" s="87"/>
      <c r="C31" s="215" t="str">
        <f>CONFIG!$C$16</f>
        <v>ETC …</v>
      </c>
      <c r="D31" s="226">
        <f>Commandes!D11*CONFIG!$D16</f>
        <v>0</v>
      </c>
      <c r="E31" s="226">
        <f>Commandes!E11*CONFIG!$D16</f>
        <v>0</v>
      </c>
      <c r="F31" s="226">
        <f>Commandes!F11*CONFIG!$D16</f>
        <v>0</v>
      </c>
      <c r="G31" s="226">
        <f>Commandes!G11*CONFIG!$D16</f>
        <v>0</v>
      </c>
      <c r="H31" s="226">
        <f>Commandes!H11*CONFIG!$D16</f>
        <v>0</v>
      </c>
      <c r="I31" s="226">
        <f>Commandes!I11*CONFIG!$D16</f>
        <v>0</v>
      </c>
      <c r="J31" s="226">
        <f>Commandes!J11*CONFIG!$D16</f>
        <v>0</v>
      </c>
      <c r="K31" s="226">
        <f>Commandes!K11*CONFIG!$D16</f>
        <v>0</v>
      </c>
      <c r="L31" s="226">
        <f>Commandes!L11*CONFIG!$D16</f>
        <v>0</v>
      </c>
      <c r="M31" s="226">
        <f>Commandes!M11*CONFIG!$D16</f>
        <v>0</v>
      </c>
      <c r="N31" s="226">
        <f>Commandes!N11*CONFIG!$D16</f>
        <v>0</v>
      </c>
      <c r="O31" s="226">
        <f>Commandes!O11*CONFIG!$D16</f>
        <v>0</v>
      </c>
      <c r="P31" s="226">
        <f>Commandes!P11*CONFIG!$D16</f>
        <v>0</v>
      </c>
      <c r="Q31" s="226">
        <f>Commandes!Q11*CONFIG!$D16</f>
        <v>0</v>
      </c>
      <c r="R31" s="226">
        <f>Commandes!R11*CONFIG!$D16</f>
        <v>0</v>
      </c>
      <c r="S31" s="226">
        <f>Commandes!S11*CONFIG!$D16</f>
        <v>0</v>
      </c>
      <c r="T31" s="226">
        <f>Commandes!T11*CONFIG!$D16</f>
        <v>0</v>
      </c>
      <c r="U31" s="226">
        <f>Commandes!U11*CONFIG!$D16</f>
        <v>0</v>
      </c>
      <c r="V31" s="226">
        <f>Commandes!V11*CONFIG!$D16</f>
        <v>0</v>
      </c>
      <c r="W31" s="226">
        <f>Commandes!W11*CONFIG!$D16</f>
        <v>0</v>
      </c>
      <c r="X31" s="226">
        <f>Commandes!X11*CONFIG!$D16</f>
        <v>0</v>
      </c>
      <c r="Y31" s="226">
        <f>Commandes!Y11*CONFIG!$D16</f>
        <v>0</v>
      </c>
      <c r="Z31" s="226">
        <f>Commandes!Z11*CONFIG!$D16</f>
        <v>0</v>
      </c>
      <c r="AA31" s="226">
        <f>Commandes!AA11*CONFIG!$D16</f>
        <v>0</v>
      </c>
      <c r="AB31" s="226">
        <f>Commandes!AB11*CONFIG!$D16</f>
        <v>0</v>
      </c>
      <c r="AC31" s="226">
        <f>Commandes!AC11*CONFIG!$D16</f>
        <v>0</v>
      </c>
      <c r="AD31" s="226">
        <f>Commandes!AD11*CONFIG!$D16</f>
        <v>0</v>
      </c>
      <c r="AE31" s="226">
        <f>Commandes!AE11*CONFIG!$D16</f>
        <v>0</v>
      </c>
      <c r="AF31" s="226">
        <f>Commandes!AF11*CONFIG!$D16</f>
        <v>0</v>
      </c>
      <c r="AG31" s="226">
        <f>Commandes!AG11*CONFIG!$D16</f>
        <v>0</v>
      </c>
      <c r="AH31" s="226">
        <f>Commandes!AH11*CONFIG!$D16</f>
        <v>0</v>
      </c>
      <c r="AI31" s="226">
        <f>Commandes!AI11*CONFIG!$D16</f>
        <v>0</v>
      </c>
      <c r="AJ31" s="226">
        <f>Commandes!AJ11*CONFIG!$D16</f>
        <v>0</v>
      </c>
      <c r="AK31" s="226">
        <f>Commandes!AK11*CONFIG!$D16</f>
        <v>0</v>
      </c>
      <c r="AL31" s="226">
        <f>Commandes!AL11*CONFIG!$D16</f>
        <v>0</v>
      </c>
      <c r="AM31" s="226">
        <f>Commandes!AM11*CONFIG!$D16</f>
        <v>0</v>
      </c>
      <c r="AN31" s="226">
        <f>Commandes!AN11*CONFIG!$D16</f>
        <v>0</v>
      </c>
      <c r="AO31" s="226">
        <f>Commandes!AO11*CONFIG!$D16</f>
        <v>0</v>
      </c>
      <c r="AP31" s="226">
        <f>Commandes!AP11*CONFIG!$D16</f>
        <v>0</v>
      </c>
      <c r="AQ31" s="226">
        <f>Commandes!AQ11*CONFIG!$D16</f>
        <v>0</v>
      </c>
      <c r="AR31" s="226">
        <f>Commandes!AR11*CONFIG!$D16</f>
        <v>0</v>
      </c>
      <c r="AS31" s="226">
        <f>Commandes!AS11*CONFIG!$D16</f>
        <v>0</v>
      </c>
      <c r="AT31" s="226">
        <f>Commandes!AT11*CONFIG!$D16</f>
        <v>0</v>
      </c>
      <c r="AU31" s="226">
        <f>Commandes!AU11*CONFIG!$D16</f>
        <v>0</v>
      </c>
      <c r="AV31" s="226">
        <f>Commandes!AV11*CONFIG!$D16</f>
        <v>0</v>
      </c>
      <c r="AW31" s="226">
        <f>Commandes!AW11*CONFIG!$D16</f>
        <v>0</v>
      </c>
      <c r="AX31" s="226">
        <f>Commandes!AX11*CONFIG!$D16</f>
        <v>0</v>
      </c>
      <c r="AY31" s="226">
        <f>Commandes!AY11*CONFIG!$D16</f>
        <v>0</v>
      </c>
      <c r="AZ31" s="226">
        <f>Commandes!AZ11*CONFIG!$D16</f>
        <v>0</v>
      </c>
      <c r="BA31" s="226">
        <f>Commandes!BA11*CONFIG!$D16</f>
        <v>0</v>
      </c>
      <c r="BB31" s="226">
        <f>Commandes!BB11*CONFIG!$D16</f>
        <v>0</v>
      </c>
      <c r="BC31" s="226">
        <f>Commandes!BC11*CONFIG!$D16</f>
        <v>0</v>
      </c>
      <c r="BD31" s="226">
        <f>Commandes!BD11*CONFIG!$D16</f>
        <v>0</v>
      </c>
      <c r="BE31" s="226">
        <f>Commandes!BE11*CONFIG!$D16</f>
        <v>0</v>
      </c>
      <c r="BF31" s="226">
        <f>Commandes!BF11*CONFIG!$D16</f>
        <v>0</v>
      </c>
      <c r="BG31" s="226">
        <f>Commandes!BG11*CONFIG!$D16</f>
        <v>0</v>
      </c>
      <c r="BH31" s="226">
        <f>Commandes!BH11*CONFIG!$D16</f>
        <v>0</v>
      </c>
      <c r="BI31" s="226">
        <f>Commandes!BI11*CONFIG!$D16</f>
        <v>0</v>
      </c>
      <c r="BJ31" s="226">
        <f>Commandes!BJ11*CONFIG!$D16</f>
        <v>0</v>
      </c>
      <c r="BK31" s="226">
        <f>Commandes!BK11*CONFIG!$D16</f>
        <v>0</v>
      </c>
      <c r="BL31" s="93"/>
    </row>
    <row r="32" spans="2:64">
      <c r="B32" s="87"/>
      <c r="C32" s="215">
        <f>CONFIG!$C$17</f>
        <v>0</v>
      </c>
      <c r="D32" s="226">
        <f>Commandes!D12*CONFIG!$D17</f>
        <v>0</v>
      </c>
      <c r="E32" s="226">
        <f>Commandes!E12*CONFIG!$D17</f>
        <v>0</v>
      </c>
      <c r="F32" s="226">
        <f>Commandes!F12*CONFIG!$D17</f>
        <v>0</v>
      </c>
      <c r="G32" s="226">
        <f>Commandes!G12*CONFIG!$D17</f>
        <v>0</v>
      </c>
      <c r="H32" s="226">
        <f>Commandes!H12*CONFIG!$D17</f>
        <v>0</v>
      </c>
      <c r="I32" s="226">
        <f>Commandes!I12*CONFIG!$D17</f>
        <v>0</v>
      </c>
      <c r="J32" s="226">
        <f>Commandes!J12*CONFIG!$D17</f>
        <v>0</v>
      </c>
      <c r="K32" s="226">
        <f>Commandes!K12*CONFIG!$D17</f>
        <v>0</v>
      </c>
      <c r="L32" s="226">
        <f>Commandes!L12*CONFIG!$D17</f>
        <v>0</v>
      </c>
      <c r="M32" s="226">
        <f>Commandes!M12*CONFIG!$D17</f>
        <v>0</v>
      </c>
      <c r="N32" s="226">
        <f>Commandes!N12*CONFIG!$D17</f>
        <v>0</v>
      </c>
      <c r="O32" s="226">
        <f>Commandes!O12*CONFIG!$D17</f>
        <v>0</v>
      </c>
      <c r="P32" s="226">
        <f>Commandes!P12*CONFIG!$D17</f>
        <v>0</v>
      </c>
      <c r="Q32" s="226">
        <f>Commandes!Q12*CONFIG!$D17</f>
        <v>0</v>
      </c>
      <c r="R32" s="226">
        <f>Commandes!R12*CONFIG!$D17</f>
        <v>0</v>
      </c>
      <c r="S32" s="226">
        <f>Commandes!S12*CONFIG!$D17</f>
        <v>0</v>
      </c>
      <c r="T32" s="226">
        <f>Commandes!T12*CONFIG!$D17</f>
        <v>0</v>
      </c>
      <c r="U32" s="226">
        <f>Commandes!U12*CONFIG!$D17</f>
        <v>0</v>
      </c>
      <c r="V32" s="226">
        <f>Commandes!V12*CONFIG!$D17</f>
        <v>0</v>
      </c>
      <c r="W32" s="226">
        <f>Commandes!W12*CONFIG!$D17</f>
        <v>0</v>
      </c>
      <c r="X32" s="226">
        <f>Commandes!X12*CONFIG!$D17</f>
        <v>0</v>
      </c>
      <c r="Y32" s="226">
        <f>Commandes!Y12*CONFIG!$D17</f>
        <v>0</v>
      </c>
      <c r="Z32" s="226">
        <f>Commandes!Z12*CONFIG!$D17</f>
        <v>0</v>
      </c>
      <c r="AA32" s="226">
        <f>Commandes!AA12*CONFIG!$D17</f>
        <v>0</v>
      </c>
      <c r="AB32" s="226">
        <f>Commandes!AB12*CONFIG!$D17</f>
        <v>0</v>
      </c>
      <c r="AC32" s="226">
        <f>Commandes!AC12*CONFIG!$D17</f>
        <v>0</v>
      </c>
      <c r="AD32" s="226">
        <f>Commandes!AD12*CONFIG!$D17</f>
        <v>0</v>
      </c>
      <c r="AE32" s="226">
        <f>Commandes!AE12*CONFIG!$D17</f>
        <v>0</v>
      </c>
      <c r="AF32" s="226">
        <f>Commandes!AF12*CONFIG!$D17</f>
        <v>0</v>
      </c>
      <c r="AG32" s="226">
        <f>Commandes!AG12*CONFIG!$D17</f>
        <v>0</v>
      </c>
      <c r="AH32" s="226">
        <f>Commandes!AH12*CONFIG!$D17</f>
        <v>0</v>
      </c>
      <c r="AI32" s="226">
        <f>Commandes!AI12*CONFIG!$D17</f>
        <v>0</v>
      </c>
      <c r="AJ32" s="226">
        <f>Commandes!AJ12*CONFIG!$D17</f>
        <v>0</v>
      </c>
      <c r="AK32" s="226">
        <f>Commandes!AK12*CONFIG!$D17</f>
        <v>0</v>
      </c>
      <c r="AL32" s="226">
        <f>Commandes!AL12*CONFIG!$D17</f>
        <v>0</v>
      </c>
      <c r="AM32" s="226">
        <f>Commandes!AM12*CONFIG!$D17</f>
        <v>0</v>
      </c>
      <c r="AN32" s="226">
        <f>Commandes!AN12*CONFIG!$D17</f>
        <v>0</v>
      </c>
      <c r="AO32" s="226">
        <f>Commandes!AO12*CONFIG!$D17</f>
        <v>0</v>
      </c>
      <c r="AP32" s="226">
        <f>Commandes!AP12*CONFIG!$D17</f>
        <v>0</v>
      </c>
      <c r="AQ32" s="226">
        <f>Commandes!AQ12*CONFIG!$D17</f>
        <v>0</v>
      </c>
      <c r="AR32" s="226">
        <f>Commandes!AR12*CONFIG!$D17</f>
        <v>0</v>
      </c>
      <c r="AS32" s="226">
        <f>Commandes!AS12*CONFIG!$D17</f>
        <v>0</v>
      </c>
      <c r="AT32" s="226">
        <f>Commandes!AT12*CONFIG!$D17</f>
        <v>0</v>
      </c>
      <c r="AU32" s="226">
        <f>Commandes!AU12*CONFIG!$D17</f>
        <v>0</v>
      </c>
      <c r="AV32" s="226">
        <f>Commandes!AV12*CONFIG!$D17</f>
        <v>0</v>
      </c>
      <c r="AW32" s="226">
        <f>Commandes!AW12*CONFIG!$D17</f>
        <v>0</v>
      </c>
      <c r="AX32" s="226">
        <f>Commandes!AX12*CONFIG!$D17</f>
        <v>0</v>
      </c>
      <c r="AY32" s="226">
        <f>Commandes!AY12*CONFIG!$D17</f>
        <v>0</v>
      </c>
      <c r="AZ32" s="226">
        <f>Commandes!AZ12*CONFIG!$D17</f>
        <v>0</v>
      </c>
      <c r="BA32" s="226">
        <f>Commandes!BA12*CONFIG!$D17</f>
        <v>0</v>
      </c>
      <c r="BB32" s="226">
        <f>Commandes!BB12*CONFIG!$D17</f>
        <v>0</v>
      </c>
      <c r="BC32" s="226">
        <f>Commandes!BC12*CONFIG!$D17</f>
        <v>0</v>
      </c>
      <c r="BD32" s="226">
        <f>Commandes!BD12*CONFIG!$D17</f>
        <v>0</v>
      </c>
      <c r="BE32" s="226">
        <f>Commandes!BE12*CONFIG!$D17</f>
        <v>0</v>
      </c>
      <c r="BF32" s="226">
        <f>Commandes!BF12*CONFIG!$D17</f>
        <v>0</v>
      </c>
      <c r="BG32" s="226">
        <f>Commandes!BG12*CONFIG!$D17</f>
        <v>0</v>
      </c>
      <c r="BH32" s="226">
        <f>Commandes!BH12*CONFIG!$D17</f>
        <v>0</v>
      </c>
      <c r="BI32" s="226">
        <f>Commandes!BI12*CONFIG!$D17</f>
        <v>0</v>
      </c>
      <c r="BJ32" s="226">
        <f>Commandes!BJ12*CONFIG!$D17</f>
        <v>0</v>
      </c>
      <c r="BK32" s="226">
        <f>Commandes!BK12*CONFIG!$D17</f>
        <v>0</v>
      </c>
      <c r="BL32" s="93"/>
    </row>
    <row r="33" spans="2:64">
      <c r="B33" s="87"/>
      <c r="C33" s="215">
        <f>CONFIG!$C$18</f>
        <v>0</v>
      </c>
      <c r="D33" s="226">
        <f>Commandes!D13*CONFIG!$D18</f>
        <v>0</v>
      </c>
      <c r="E33" s="226">
        <f>Commandes!E13*CONFIG!$D18</f>
        <v>0</v>
      </c>
      <c r="F33" s="226">
        <f>Commandes!F13*CONFIG!$D18</f>
        <v>0</v>
      </c>
      <c r="G33" s="226">
        <f>Commandes!G13*CONFIG!$D18</f>
        <v>0</v>
      </c>
      <c r="H33" s="226">
        <f>Commandes!H13*CONFIG!$D18</f>
        <v>0</v>
      </c>
      <c r="I33" s="226">
        <f>Commandes!I13*CONFIG!$D18</f>
        <v>0</v>
      </c>
      <c r="J33" s="226">
        <f>Commandes!J13*CONFIG!$D18</f>
        <v>0</v>
      </c>
      <c r="K33" s="226">
        <f>Commandes!K13*CONFIG!$D18</f>
        <v>0</v>
      </c>
      <c r="L33" s="226">
        <f>Commandes!L13*CONFIG!$D18</f>
        <v>0</v>
      </c>
      <c r="M33" s="226">
        <f>Commandes!M13*CONFIG!$D18</f>
        <v>0</v>
      </c>
      <c r="N33" s="226">
        <f>Commandes!N13*CONFIG!$D18</f>
        <v>0</v>
      </c>
      <c r="O33" s="226">
        <f>Commandes!O13*CONFIG!$D18</f>
        <v>0</v>
      </c>
      <c r="P33" s="226">
        <f>Commandes!P13*CONFIG!$D18</f>
        <v>0</v>
      </c>
      <c r="Q33" s="226">
        <f>Commandes!Q13*CONFIG!$D18</f>
        <v>0</v>
      </c>
      <c r="R33" s="226">
        <f>Commandes!R13*CONFIG!$D18</f>
        <v>0</v>
      </c>
      <c r="S33" s="226">
        <f>Commandes!S13*CONFIG!$D18</f>
        <v>0</v>
      </c>
      <c r="T33" s="226">
        <f>Commandes!T13*CONFIG!$D18</f>
        <v>0</v>
      </c>
      <c r="U33" s="226">
        <f>Commandes!U13*CONFIG!$D18</f>
        <v>0</v>
      </c>
      <c r="V33" s="226">
        <f>Commandes!V13*CONFIG!$D18</f>
        <v>0</v>
      </c>
      <c r="W33" s="226">
        <f>Commandes!W13*CONFIG!$D18</f>
        <v>0</v>
      </c>
      <c r="X33" s="226">
        <f>Commandes!X13*CONFIG!$D18</f>
        <v>0</v>
      </c>
      <c r="Y33" s="226">
        <f>Commandes!Y13*CONFIG!$D18</f>
        <v>0</v>
      </c>
      <c r="Z33" s="226">
        <f>Commandes!Z13*CONFIG!$D18</f>
        <v>0</v>
      </c>
      <c r="AA33" s="226">
        <f>Commandes!AA13*CONFIG!$D18</f>
        <v>0</v>
      </c>
      <c r="AB33" s="226">
        <f>Commandes!AB13*CONFIG!$D18</f>
        <v>0</v>
      </c>
      <c r="AC33" s="226">
        <f>Commandes!AC13*CONFIG!$D18</f>
        <v>0</v>
      </c>
      <c r="AD33" s="226">
        <f>Commandes!AD13*CONFIG!$D18</f>
        <v>0</v>
      </c>
      <c r="AE33" s="226">
        <f>Commandes!AE13*CONFIG!$D18</f>
        <v>0</v>
      </c>
      <c r="AF33" s="226">
        <f>Commandes!AF13*CONFIG!$D18</f>
        <v>0</v>
      </c>
      <c r="AG33" s="226">
        <f>Commandes!AG13*CONFIG!$D18</f>
        <v>0</v>
      </c>
      <c r="AH33" s="226">
        <f>Commandes!AH13*CONFIG!$D18</f>
        <v>0</v>
      </c>
      <c r="AI33" s="226">
        <f>Commandes!AI13*CONFIG!$D18</f>
        <v>0</v>
      </c>
      <c r="AJ33" s="226">
        <f>Commandes!AJ13*CONFIG!$D18</f>
        <v>0</v>
      </c>
      <c r="AK33" s="226">
        <f>Commandes!AK13*CONFIG!$D18</f>
        <v>0</v>
      </c>
      <c r="AL33" s="226">
        <f>Commandes!AL13*CONFIG!$D18</f>
        <v>0</v>
      </c>
      <c r="AM33" s="226">
        <f>Commandes!AM13*CONFIG!$D18</f>
        <v>0</v>
      </c>
      <c r="AN33" s="226">
        <f>Commandes!AN13*CONFIG!$D18</f>
        <v>0</v>
      </c>
      <c r="AO33" s="226">
        <f>Commandes!AO13*CONFIG!$D18</f>
        <v>0</v>
      </c>
      <c r="AP33" s="226">
        <f>Commandes!AP13*CONFIG!$D18</f>
        <v>0</v>
      </c>
      <c r="AQ33" s="226">
        <f>Commandes!AQ13*CONFIG!$D18</f>
        <v>0</v>
      </c>
      <c r="AR33" s="226">
        <f>Commandes!AR13*CONFIG!$D18</f>
        <v>0</v>
      </c>
      <c r="AS33" s="226">
        <f>Commandes!AS13*CONFIG!$D18</f>
        <v>0</v>
      </c>
      <c r="AT33" s="226">
        <f>Commandes!AT13*CONFIG!$D18</f>
        <v>0</v>
      </c>
      <c r="AU33" s="226">
        <f>Commandes!AU13*CONFIG!$D18</f>
        <v>0</v>
      </c>
      <c r="AV33" s="226">
        <f>Commandes!AV13*CONFIG!$D18</f>
        <v>0</v>
      </c>
      <c r="AW33" s="226">
        <f>Commandes!AW13*CONFIG!$D18</f>
        <v>0</v>
      </c>
      <c r="AX33" s="226">
        <f>Commandes!AX13*CONFIG!$D18</f>
        <v>0</v>
      </c>
      <c r="AY33" s="226">
        <f>Commandes!AY13*CONFIG!$D18</f>
        <v>0</v>
      </c>
      <c r="AZ33" s="226">
        <f>Commandes!AZ13*CONFIG!$D18</f>
        <v>0</v>
      </c>
      <c r="BA33" s="226">
        <f>Commandes!BA13*CONFIG!$D18</f>
        <v>0</v>
      </c>
      <c r="BB33" s="226">
        <f>Commandes!BB13*CONFIG!$D18</f>
        <v>0</v>
      </c>
      <c r="BC33" s="226">
        <f>Commandes!BC13*CONFIG!$D18</f>
        <v>0</v>
      </c>
      <c r="BD33" s="226">
        <f>Commandes!BD13*CONFIG!$D18</f>
        <v>0</v>
      </c>
      <c r="BE33" s="226">
        <f>Commandes!BE13*CONFIG!$D18</f>
        <v>0</v>
      </c>
      <c r="BF33" s="226">
        <f>Commandes!BF13*CONFIG!$D18</f>
        <v>0</v>
      </c>
      <c r="BG33" s="226">
        <f>Commandes!BG13*CONFIG!$D18</f>
        <v>0</v>
      </c>
      <c r="BH33" s="226">
        <f>Commandes!BH13*CONFIG!$D18</f>
        <v>0</v>
      </c>
      <c r="BI33" s="226">
        <f>Commandes!BI13*CONFIG!$D18</f>
        <v>0</v>
      </c>
      <c r="BJ33" s="226">
        <f>Commandes!BJ13*CONFIG!$D18</f>
        <v>0</v>
      </c>
      <c r="BK33" s="226">
        <f>Commandes!BK13*CONFIG!$D18</f>
        <v>0</v>
      </c>
      <c r="BL33" s="93"/>
    </row>
    <row r="34" spans="2:64">
      <c r="B34" s="87"/>
      <c r="C34" s="215">
        <f>CONFIG!$C$19</f>
        <v>0</v>
      </c>
      <c r="D34" s="226">
        <f>Commandes!D14*CONFIG!$D19</f>
        <v>0</v>
      </c>
      <c r="E34" s="226">
        <f>Commandes!E14*CONFIG!$D19</f>
        <v>0</v>
      </c>
      <c r="F34" s="226">
        <f>Commandes!F14*CONFIG!$D19</f>
        <v>0</v>
      </c>
      <c r="G34" s="226">
        <f>Commandes!G14*CONFIG!$D19</f>
        <v>0</v>
      </c>
      <c r="H34" s="226">
        <f>Commandes!H14*CONFIG!$D19</f>
        <v>0</v>
      </c>
      <c r="I34" s="226">
        <f>Commandes!I14*CONFIG!$D19</f>
        <v>0</v>
      </c>
      <c r="J34" s="226">
        <f>Commandes!J14*CONFIG!$D19</f>
        <v>0</v>
      </c>
      <c r="K34" s="226">
        <f>Commandes!K14*CONFIG!$D19</f>
        <v>0</v>
      </c>
      <c r="L34" s="226">
        <f>Commandes!L14*CONFIG!$D19</f>
        <v>0</v>
      </c>
      <c r="M34" s="226">
        <f>Commandes!M14*CONFIG!$D19</f>
        <v>0</v>
      </c>
      <c r="N34" s="226">
        <f>Commandes!N14*CONFIG!$D19</f>
        <v>0</v>
      </c>
      <c r="O34" s="226">
        <f>Commandes!O14*CONFIG!$D19</f>
        <v>0</v>
      </c>
      <c r="P34" s="226">
        <f>Commandes!P14*CONFIG!$D19</f>
        <v>0</v>
      </c>
      <c r="Q34" s="226">
        <f>Commandes!Q14*CONFIG!$D19</f>
        <v>0</v>
      </c>
      <c r="R34" s="226">
        <f>Commandes!R14*CONFIG!$D19</f>
        <v>0</v>
      </c>
      <c r="S34" s="226">
        <f>Commandes!S14*CONFIG!$D19</f>
        <v>0</v>
      </c>
      <c r="T34" s="226">
        <f>Commandes!T14*CONFIG!$D19</f>
        <v>0</v>
      </c>
      <c r="U34" s="226">
        <f>Commandes!U14*CONFIG!$D19</f>
        <v>0</v>
      </c>
      <c r="V34" s="226">
        <f>Commandes!V14*CONFIG!$D19</f>
        <v>0</v>
      </c>
      <c r="W34" s="226">
        <f>Commandes!W14*CONFIG!$D19</f>
        <v>0</v>
      </c>
      <c r="X34" s="226">
        <f>Commandes!X14*CONFIG!$D19</f>
        <v>0</v>
      </c>
      <c r="Y34" s="226">
        <f>Commandes!Y14*CONFIG!$D19</f>
        <v>0</v>
      </c>
      <c r="Z34" s="226">
        <f>Commandes!Z14*CONFIG!$D19</f>
        <v>0</v>
      </c>
      <c r="AA34" s="226">
        <f>Commandes!AA14*CONFIG!$D19</f>
        <v>0</v>
      </c>
      <c r="AB34" s="226">
        <f>Commandes!AB14*CONFIG!$D19</f>
        <v>0</v>
      </c>
      <c r="AC34" s="226">
        <f>Commandes!AC14*CONFIG!$D19</f>
        <v>0</v>
      </c>
      <c r="AD34" s="226">
        <f>Commandes!AD14*CONFIG!$D19</f>
        <v>0</v>
      </c>
      <c r="AE34" s="226">
        <f>Commandes!AE14*CONFIG!$D19</f>
        <v>0</v>
      </c>
      <c r="AF34" s="226">
        <f>Commandes!AF14*CONFIG!$D19</f>
        <v>0</v>
      </c>
      <c r="AG34" s="226">
        <f>Commandes!AG14*CONFIG!$D19</f>
        <v>0</v>
      </c>
      <c r="AH34" s="226">
        <f>Commandes!AH14*CONFIG!$D19</f>
        <v>0</v>
      </c>
      <c r="AI34" s="226">
        <f>Commandes!AI14*CONFIG!$D19</f>
        <v>0</v>
      </c>
      <c r="AJ34" s="226">
        <f>Commandes!AJ14*CONFIG!$D19</f>
        <v>0</v>
      </c>
      <c r="AK34" s="226">
        <f>Commandes!AK14*CONFIG!$D19</f>
        <v>0</v>
      </c>
      <c r="AL34" s="226">
        <f>Commandes!AL14*CONFIG!$D19</f>
        <v>0</v>
      </c>
      <c r="AM34" s="226">
        <f>Commandes!AM14*CONFIG!$D19</f>
        <v>0</v>
      </c>
      <c r="AN34" s="226">
        <f>Commandes!AN14*CONFIG!$D19</f>
        <v>0</v>
      </c>
      <c r="AO34" s="226">
        <f>Commandes!AO14*CONFIG!$D19</f>
        <v>0</v>
      </c>
      <c r="AP34" s="226">
        <f>Commandes!AP14*CONFIG!$D19</f>
        <v>0</v>
      </c>
      <c r="AQ34" s="226">
        <f>Commandes!AQ14*CONFIG!$D19</f>
        <v>0</v>
      </c>
      <c r="AR34" s="226">
        <f>Commandes!AR14*CONFIG!$D19</f>
        <v>0</v>
      </c>
      <c r="AS34" s="226">
        <f>Commandes!AS14*CONFIG!$D19</f>
        <v>0</v>
      </c>
      <c r="AT34" s="226">
        <f>Commandes!AT14*CONFIG!$D19</f>
        <v>0</v>
      </c>
      <c r="AU34" s="226">
        <f>Commandes!AU14*CONFIG!$D19</f>
        <v>0</v>
      </c>
      <c r="AV34" s="226">
        <f>Commandes!AV14*CONFIG!$D19</f>
        <v>0</v>
      </c>
      <c r="AW34" s="226">
        <f>Commandes!AW14*CONFIG!$D19</f>
        <v>0</v>
      </c>
      <c r="AX34" s="226">
        <f>Commandes!AX14*CONFIG!$D19</f>
        <v>0</v>
      </c>
      <c r="AY34" s="226">
        <f>Commandes!AY14*CONFIG!$D19</f>
        <v>0</v>
      </c>
      <c r="AZ34" s="226">
        <f>Commandes!AZ14*CONFIG!$D19</f>
        <v>0</v>
      </c>
      <c r="BA34" s="226">
        <f>Commandes!BA14*CONFIG!$D19</f>
        <v>0</v>
      </c>
      <c r="BB34" s="226">
        <f>Commandes!BB14*CONFIG!$D19</f>
        <v>0</v>
      </c>
      <c r="BC34" s="226">
        <f>Commandes!BC14*CONFIG!$D19</f>
        <v>0</v>
      </c>
      <c r="BD34" s="226">
        <f>Commandes!BD14*CONFIG!$D19</f>
        <v>0</v>
      </c>
      <c r="BE34" s="226">
        <f>Commandes!BE14*CONFIG!$D19</f>
        <v>0</v>
      </c>
      <c r="BF34" s="226">
        <f>Commandes!BF14*CONFIG!$D19</f>
        <v>0</v>
      </c>
      <c r="BG34" s="226">
        <f>Commandes!BG14*CONFIG!$D19</f>
        <v>0</v>
      </c>
      <c r="BH34" s="226">
        <f>Commandes!BH14*CONFIG!$D19</f>
        <v>0</v>
      </c>
      <c r="BI34" s="226">
        <f>Commandes!BI14*CONFIG!$D19</f>
        <v>0</v>
      </c>
      <c r="BJ34" s="226">
        <f>Commandes!BJ14*CONFIG!$D19</f>
        <v>0</v>
      </c>
      <c r="BK34" s="226">
        <f>Commandes!BK14*CONFIG!$D19</f>
        <v>0</v>
      </c>
      <c r="BL34" s="93"/>
    </row>
    <row r="35" spans="2:64">
      <c r="B35" s="87"/>
      <c r="C35" s="215">
        <f>CONFIG!$C$20</f>
        <v>0</v>
      </c>
      <c r="D35" s="226">
        <f>Commandes!D15*CONFIG!$D20</f>
        <v>0</v>
      </c>
      <c r="E35" s="226">
        <f>Commandes!E15*CONFIG!$D20</f>
        <v>0</v>
      </c>
      <c r="F35" s="226">
        <f>Commandes!F15*CONFIG!$D20</f>
        <v>0</v>
      </c>
      <c r="G35" s="226">
        <f>Commandes!G15*CONFIG!$D20</f>
        <v>0</v>
      </c>
      <c r="H35" s="226">
        <f>Commandes!H15*CONFIG!$D20</f>
        <v>0</v>
      </c>
      <c r="I35" s="226">
        <f>Commandes!I15*CONFIG!$D20</f>
        <v>0</v>
      </c>
      <c r="J35" s="226">
        <f>Commandes!J15*CONFIG!$D20</f>
        <v>0</v>
      </c>
      <c r="K35" s="226">
        <f>Commandes!K15*CONFIG!$D20</f>
        <v>0</v>
      </c>
      <c r="L35" s="226">
        <f>Commandes!L15*CONFIG!$D20</f>
        <v>0</v>
      </c>
      <c r="M35" s="226">
        <f>Commandes!M15*CONFIG!$D20</f>
        <v>0</v>
      </c>
      <c r="N35" s="226">
        <f>Commandes!N15*CONFIG!$D20</f>
        <v>0</v>
      </c>
      <c r="O35" s="226">
        <f>Commandes!O15*CONFIG!$D20</f>
        <v>0</v>
      </c>
      <c r="P35" s="226">
        <f>Commandes!P15*CONFIG!$D20</f>
        <v>0</v>
      </c>
      <c r="Q35" s="226">
        <f>Commandes!Q15*CONFIG!$D20</f>
        <v>0</v>
      </c>
      <c r="R35" s="226">
        <f>Commandes!R15*CONFIG!$D20</f>
        <v>0</v>
      </c>
      <c r="S35" s="226">
        <f>Commandes!S15*CONFIG!$D20</f>
        <v>0</v>
      </c>
      <c r="T35" s="226">
        <f>Commandes!T15*CONFIG!$D20</f>
        <v>0</v>
      </c>
      <c r="U35" s="226">
        <f>Commandes!U15*CONFIG!$D20</f>
        <v>0</v>
      </c>
      <c r="V35" s="226">
        <f>Commandes!V15*CONFIG!$D20</f>
        <v>0</v>
      </c>
      <c r="W35" s="226">
        <f>Commandes!W15*CONFIG!$D20</f>
        <v>0</v>
      </c>
      <c r="X35" s="226">
        <f>Commandes!X15*CONFIG!$D20</f>
        <v>0</v>
      </c>
      <c r="Y35" s="226">
        <f>Commandes!Y15*CONFIG!$D20</f>
        <v>0</v>
      </c>
      <c r="Z35" s="226">
        <f>Commandes!Z15*CONFIG!$D20</f>
        <v>0</v>
      </c>
      <c r="AA35" s="226">
        <f>Commandes!AA15*CONFIG!$D20</f>
        <v>0</v>
      </c>
      <c r="AB35" s="226">
        <f>Commandes!AB15*CONFIG!$D20</f>
        <v>0</v>
      </c>
      <c r="AC35" s="226">
        <f>Commandes!AC15*CONFIG!$D20</f>
        <v>0</v>
      </c>
      <c r="AD35" s="226">
        <f>Commandes!AD15*CONFIG!$D20</f>
        <v>0</v>
      </c>
      <c r="AE35" s="226">
        <f>Commandes!AE15*CONFIG!$D20</f>
        <v>0</v>
      </c>
      <c r="AF35" s="226">
        <f>Commandes!AF15*CONFIG!$D20</f>
        <v>0</v>
      </c>
      <c r="AG35" s="226">
        <f>Commandes!AG15*CONFIG!$D20</f>
        <v>0</v>
      </c>
      <c r="AH35" s="226">
        <f>Commandes!AH15*CONFIG!$D20</f>
        <v>0</v>
      </c>
      <c r="AI35" s="226">
        <f>Commandes!AI15*CONFIG!$D20</f>
        <v>0</v>
      </c>
      <c r="AJ35" s="226">
        <f>Commandes!AJ15*CONFIG!$D20</f>
        <v>0</v>
      </c>
      <c r="AK35" s="226">
        <f>Commandes!AK15*CONFIG!$D20</f>
        <v>0</v>
      </c>
      <c r="AL35" s="226">
        <f>Commandes!AL15*CONFIG!$D20</f>
        <v>0</v>
      </c>
      <c r="AM35" s="226">
        <f>Commandes!AM15*CONFIG!$D20</f>
        <v>0</v>
      </c>
      <c r="AN35" s="226">
        <f>Commandes!AN15*CONFIG!$D20</f>
        <v>0</v>
      </c>
      <c r="AO35" s="226">
        <f>Commandes!AO15*CONFIG!$D20</f>
        <v>0</v>
      </c>
      <c r="AP35" s="226">
        <f>Commandes!AP15*CONFIG!$D20</f>
        <v>0</v>
      </c>
      <c r="AQ35" s="226">
        <f>Commandes!AQ15*CONFIG!$D20</f>
        <v>0</v>
      </c>
      <c r="AR35" s="226">
        <f>Commandes!AR15*CONFIG!$D20</f>
        <v>0</v>
      </c>
      <c r="AS35" s="226">
        <f>Commandes!AS15*CONFIG!$D20</f>
        <v>0</v>
      </c>
      <c r="AT35" s="226">
        <f>Commandes!AT15*CONFIG!$D20</f>
        <v>0</v>
      </c>
      <c r="AU35" s="226">
        <f>Commandes!AU15*CONFIG!$D20</f>
        <v>0</v>
      </c>
      <c r="AV35" s="226">
        <f>Commandes!AV15*CONFIG!$D20</f>
        <v>0</v>
      </c>
      <c r="AW35" s="226">
        <f>Commandes!AW15*CONFIG!$D20</f>
        <v>0</v>
      </c>
      <c r="AX35" s="226">
        <f>Commandes!AX15*CONFIG!$D20</f>
        <v>0</v>
      </c>
      <c r="AY35" s="226">
        <f>Commandes!AY15*CONFIG!$D20</f>
        <v>0</v>
      </c>
      <c r="AZ35" s="226">
        <f>Commandes!AZ15*CONFIG!$D20</f>
        <v>0</v>
      </c>
      <c r="BA35" s="226">
        <f>Commandes!BA15*CONFIG!$D20</f>
        <v>0</v>
      </c>
      <c r="BB35" s="226">
        <f>Commandes!BB15*CONFIG!$D20</f>
        <v>0</v>
      </c>
      <c r="BC35" s="226">
        <f>Commandes!BC15*CONFIG!$D20</f>
        <v>0</v>
      </c>
      <c r="BD35" s="226">
        <f>Commandes!BD15*CONFIG!$D20</f>
        <v>0</v>
      </c>
      <c r="BE35" s="226">
        <f>Commandes!BE15*CONFIG!$D20</f>
        <v>0</v>
      </c>
      <c r="BF35" s="226">
        <f>Commandes!BF15*CONFIG!$D20</f>
        <v>0</v>
      </c>
      <c r="BG35" s="226">
        <f>Commandes!BG15*CONFIG!$D20</f>
        <v>0</v>
      </c>
      <c r="BH35" s="226">
        <f>Commandes!BH15*CONFIG!$D20</f>
        <v>0</v>
      </c>
      <c r="BI35" s="226">
        <f>Commandes!BI15*CONFIG!$D20</f>
        <v>0</v>
      </c>
      <c r="BJ35" s="226">
        <f>Commandes!BJ15*CONFIG!$D20</f>
        <v>0</v>
      </c>
      <c r="BK35" s="226">
        <f>Commandes!BK15*CONFIG!$D20</f>
        <v>0</v>
      </c>
      <c r="BL35" s="93"/>
    </row>
    <row r="36" spans="2:64">
      <c r="B36" s="87"/>
      <c r="C36" s="215">
        <f>CONFIG!$C$21</f>
        <v>0</v>
      </c>
      <c r="D36" s="226">
        <f>Commandes!D16*CONFIG!$D21</f>
        <v>0</v>
      </c>
      <c r="E36" s="226">
        <f>Commandes!E16*CONFIG!$D21</f>
        <v>0</v>
      </c>
      <c r="F36" s="226">
        <f>Commandes!F16*CONFIG!$D21</f>
        <v>0</v>
      </c>
      <c r="G36" s="226">
        <f>Commandes!G16*CONFIG!$D21</f>
        <v>0</v>
      </c>
      <c r="H36" s="226">
        <f>Commandes!H16*CONFIG!$D21</f>
        <v>0</v>
      </c>
      <c r="I36" s="226">
        <f>Commandes!I16*CONFIG!$D21</f>
        <v>0</v>
      </c>
      <c r="J36" s="226">
        <f>Commandes!J16*CONFIG!$D21</f>
        <v>0</v>
      </c>
      <c r="K36" s="226">
        <f>Commandes!K16*CONFIG!$D21</f>
        <v>0</v>
      </c>
      <c r="L36" s="226">
        <f>Commandes!L16*CONFIG!$D21</f>
        <v>0</v>
      </c>
      <c r="M36" s="226">
        <f>Commandes!M16*CONFIG!$D21</f>
        <v>0</v>
      </c>
      <c r="N36" s="226">
        <f>Commandes!N16*CONFIG!$D21</f>
        <v>0</v>
      </c>
      <c r="O36" s="226">
        <f>Commandes!O16*CONFIG!$D21</f>
        <v>0</v>
      </c>
      <c r="P36" s="226">
        <f>Commandes!P16*CONFIG!$D21</f>
        <v>0</v>
      </c>
      <c r="Q36" s="226">
        <f>Commandes!Q16*CONFIG!$D21</f>
        <v>0</v>
      </c>
      <c r="R36" s="226">
        <f>Commandes!R16*CONFIG!$D21</f>
        <v>0</v>
      </c>
      <c r="S36" s="226">
        <f>Commandes!S16*CONFIG!$D21</f>
        <v>0</v>
      </c>
      <c r="T36" s="226">
        <f>Commandes!T16*CONFIG!$D21</f>
        <v>0</v>
      </c>
      <c r="U36" s="226">
        <f>Commandes!U16*CONFIG!$D21</f>
        <v>0</v>
      </c>
      <c r="V36" s="226">
        <f>Commandes!V16*CONFIG!$D21</f>
        <v>0</v>
      </c>
      <c r="W36" s="226">
        <f>Commandes!W16*CONFIG!$D21</f>
        <v>0</v>
      </c>
      <c r="X36" s="226">
        <f>Commandes!X16*CONFIG!$D21</f>
        <v>0</v>
      </c>
      <c r="Y36" s="226">
        <f>Commandes!Y16*CONFIG!$D21</f>
        <v>0</v>
      </c>
      <c r="Z36" s="226">
        <f>Commandes!Z16*CONFIG!$D21</f>
        <v>0</v>
      </c>
      <c r="AA36" s="226">
        <f>Commandes!AA16*CONFIG!$D21</f>
        <v>0</v>
      </c>
      <c r="AB36" s="226">
        <f>Commandes!AB16*CONFIG!$D21</f>
        <v>0</v>
      </c>
      <c r="AC36" s="226">
        <f>Commandes!AC16*CONFIG!$D21</f>
        <v>0</v>
      </c>
      <c r="AD36" s="226">
        <f>Commandes!AD16*CONFIG!$D21</f>
        <v>0</v>
      </c>
      <c r="AE36" s="226">
        <f>Commandes!AE16*CONFIG!$D21</f>
        <v>0</v>
      </c>
      <c r="AF36" s="226">
        <f>Commandes!AF16*CONFIG!$D21</f>
        <v>0</v>
      </c>
      <c r="AG36" s="226">
        <f>Commandes!AG16*CONFIG!$D21</f>
        <v>0</v>
      </c>
      <c r="AH36" s="226">
        <f>Commandes!AH16*CONFIG!$D21</f>
        <v>0</v>
      </c>
      <c r="AI36" s="226">
        <f>Commandes!AI16*CONFIG!$D21</f>
        <v>0</v>
      </c>
      <c r="AJ36" s="226">
        <f>Commandes!AJ16*CONFIG!$D21</f>
        <v>0</v>
      </c>
      <c r="AK36" s="226">
        <f>Commandes!AK16*CONFIG!$D21</f>
        <v>0</v>
      </c>
      <c r="AL36" s="226">
        <f>Commandes!AL16*CONFIG!$D21</f>
        <v>0</v>
      </c>
      <c r="AM36" s="226">
        <f>Commandes!AM16*CONFIG!$D21</f>
        <v>0</v>
      </c>
      <c r="AN36" s="226">
        <f>Commandes!AN16*CONFIG!$D21</f>
        <v>0</v>
      </c>
      <c r="AO36" s="226">
        <f>Commandes!AO16*CONFIG!$D21</f>
        <v>0</v>
      </c>
      <c r="AP36" s="226">
        <f>Commandes!AP16*CONFIG!$D21</f>
        <v>0</v>
      </c>
      <c r="AQ36" s="226">
        <f>Commandes!AQ16*CONFIG!$D21</f>
        <v>0</v>
      </c>
      <c r="AR36" s="226">
        <f>Commandes!AR16*CONFIG!$D21</f>
        <v>0</v>
      </c>
      <c r="AS36" s="226">
        <f>Commandes!AS16*CONFIG!$D21</f>
        <v>0</v>
      </c>
      <c r="AT36" s="226">
        <f>Commandes!AT16*CONFIG!$D21</f>
        <v>0</v>
      </c>
      <c r="AU36" s="226">
        <f>Commandes!AU16*CONFIG!$D21</f>
        <v>0</v>
      </c>
      <c r="AV36" s="226">
        <f>Commandes!AV16*CONFIG!$D21</f>
        <v>0</v>
      </c>
      <c r="AW36" s="226">
        <f>Commandes!AW16*CONFIG!$D21</f>
        <v>0</v>
      </c>
      <c r="AX36" s="226">
        <f>Commandes!AX16*CONFIG!$D21</f>
        <v>0</v>
      </c>
      <c r="AY36" s="226">
        <f>Commandes!AY16*CONFIG!$D21</f>
        <v>0</v>
      </c>
      <c r="AZ36" s="226">
        <f>Commandes!AZ16*CONFIG!$D21</f>
        <v>0</v>
      </c>
      <c r="BA36" s="226">
        <f>Commandes!BA16*CONFIG!$D21</f>
        <v>0</v>
      </c>
      <c r="BB36" s="226">
        <f>Commandes!BB16*CONFIG!$D21</f>
        <v>0</v>
      </c>
      <c r="BC36" s="226">
        <f>Commandes!BC16*CONFIG!$D21</f>
        <v>0</v>
      </c>
      <c r="BD36" s="226">
        <f>Commandes!BD16*CONFIG!$D21</f>
        <v>0</v>
      </c>
      <c r="BE36" s="226">
        <f>Commandes!BE16*CONFIG!$D21</f>
        <v>0</v>
      </c>
      <c r="BF36" s="226">
        <f>Commandes!BF16*CONFIG!$D21</f>
        <v>0</v>
      </c>
      <c r="BG36" s="226">
        <f>Commandes!BG16*CONFIG!$D21</f>
        <v>0</v>
      </c>
      <c r="BH36" s="226">
        <f>Commandes!BH16*CONFIG!$D21</f>
        <v>0</v>
      </c>
      <c r="BI36" s="226">
        <f>Commandes!BI16*CONFIG!$D21</f>
        <v>0</v>
      </c>
      <c r="BJ36" s="226">
        <f>Commandes!BJ16*CONFIG!$D21</f>
        <v>0</v>
      </c>
      <c r="BK36" s="226">
        <f>Commandes!BK16*CONFIG!$D21</f>
        <v>0</v>
      </c>
      <c r="BL36" s="93"/>
    </row>
    <row r="37" spans="2:64" s="53" customFormat="1">
      <c r="B37" s="87"/>
      <c r="C37" s="215">
        <f>CONFIG!$C$22</f>
        <v>0</v>
      </c>
      <c r="D37" s="226">
        <f>Commandes!D17*CONFIG!$D22</f>
        <v>0</v>
      </c>
      <c r="E37" s="226">
        <f>Commandes!E17*CONFIG!$D22</f>
        <v>0</v>
      </c>
      <c r="F37" s="226">
        <f>Commandes!F17*CONFIG!$D22</f>
        <v>0</v>
      </c>
      <c r="G37" s="226">
        <f>Commandes!G17*CONFIG!$D22</f>
        <v>0</v>
      </c>
      <c r="H37" s="226">
        <f>Commandes!H17*CONFIG!$D22</f>
        <v>0</v>
      </c>
      <c r="I37" s="226">
        <f>Commandes!I17*CONFIG!$D22</f>
        <v>0</v>
      </c>
      <c r="J37" s="226">
        <f>Commandes!J17*CONFIG!$D22</f>
        <v>0</v>
      </c>
      <c r="K37" s="226">
        <f>Commandes!K17*CONFIG!$D22</f>
        <v>0</v>
      </c>
      <c r="L37" s="226">
        <f>Commandes!L17*CONFIG!$D22</f>
        <v>0</v>
      </c>
      <c r="M37" s="226">
        <f>Commandes!M17*CONFIG!$D22</f>
        <v>0</v>
      </c>
      <c r="N37" s="226">
        <f>Commandes!N17*CONFIG!$D22</f>
        <v>0</v>
      </c>
      <c r="O37" s="226">
        <f>Commandes!O17*CONFIG!$D22</f>
        <v>0</v>
      </c>
      <c r="P37" s="226">
        <f>Commandes!P17*CONFIG!$D22</f>
        <v>0</v>
      </c>
      <c r="Q37" s="226">
        <f>Commandes!Q17*CONFIG!$D22</f>
        <v>0</v>
      </c>
      <c r="R37" s="226">
        <f>Commandes!R17*CONFIG!$D22</f>
        <v>0</v>
      </c>
      <c r="S37" s="226">
        <f>Commandes!S17*CONFIG!$D22</f>
        <v>0</v>
      </c>
      <c r="T37" s="226">
        <f>Commandes!T17*CONFIG!$D22</f>
        <v>0</v>
      </c>
      <c r="U37" s="226">
        <f>Commandes!U17*CONFIG!$D22</f>
        <v>0</v>
      </c>
      <c r="V37" s="226">
        <f>Commandes!V17*CONFIG!$D22</f>
        <v>0</v>
      </c>
      <c r="W37" s="226">
        <f>Commandes!W17*CONFIG!$D22</f>
        <v>0</v>
      </c>
      <c r="X37" s="226">
        <f>Commandes!X17*CONFIG!$D22</f>
        <v>0</v>
      </c>
      <c r="Y37" s="226">
        <f>Commandes!Y17*CONFIG!$D22</f>
        <v>0</v>
      </c>
      <c r="Z37" s="226">
        <f>Commandes!Z17*CONFIG!$D22</f>
        <v>0</v>
      </c>
      <c r="AA37" s="226">
        <f>Commandes!AA17*CONFIG!$D22</f>
        <v>0</v>
      </c>
      <c r="AB37" s="226">
        <f>Commandes!AB17*CONFIG!$D22</f>
        <v>0</v>
      </c>
      <c r="AC37" s="226">
        <f>Commandes!AC17*CONFIG!$D22</f>
        <v>0</v>
      </c>
      <c r="AD37" s="226">
        <f>Commandes!AD17*CONFIG!$D22</f>
        <v>0</v>
      </c>
      <c r="AE37" s="226">
        <f>Commandes!AE17*CONFIG!$D22</f>
        <v>0</v>
      </c>
      <c r="AF37" s="226">
        <f>Commandes!AF17*CONFIG!$D22</f>
        <v>0</v>
      </c>
      <c r="AG37" s="226">
        <f>Commandes!AG17*CONFIG!$D22</f>
        <v>0</v>
      </c>
      <c r="AH37" s="226">
        <f>Commandes!AH17*CONFIG!$D22</f>
        <v>0</v>
      </c>
      <c r="AI37" s="226">
        <f>Commandes!AI17*CONFIG!$D22</f>
        <v>0</v>
      </c>
      <c r="AJ37" s="226">
        <f>Commandes!AJ17*CONFIG!$D22</f>
        <v>0</v>
      </c>
      <c r="AK37" s="226">
        <f>Commandes!AK17*CONFIG!$D22</f>
        <v>0</v>
      </c>
      <c r="AL37" s="226">
        <f>Commandes!AL17*CONFIG!$D22</f>
        <v>0</v>
      </c>
      <c r="AM37" s="226">
        <f>Commandes!AM17*CONFIG!$D22</f>
        <v>0</v>
      </c>
      <c r="AN37" s="226">
        <f>Commandes!AN17*CONFIG!$D22</f>
        <v>0</v>
      </c>
      <c r="AO37" s="226">
        <f>Commandes!AO17*CONFIG!$D22</f>
        <v>0</v>
      </c>
      <c r="AP37" s="226">
        <f>Commandes!AP17*CONFIG!$D22</f>
        <v>0</v>
      </c>
      <c r="AQ37" s="226">
        <f>Commandes!AQ17*CONFIG!$D22</f>
        <v>0</v>
      </c>
      <c r="AR37" s="226">
        <f>Commandes!AR17*CONFIG!$D22</f>
        <v>0</v>
      </c>
      <c r="AS37" s="226">
        <f>Commandes!AS17*CONFIG!$D22</f>
        <v>0</v>
      </c>
      <c r="AT37" s="226">
        <f>Commandes!AT17*CONFIG!$D22</f>
        <v>0</v>
      </c>
      <c r="AU37" s="226">
        <f>Commandes!AU17*CONFIG!$D22</f>
        <v>0</v>
      </c>
      <c r="AV37" s="226">
        <f>Commandes!AV17*CONFIG!$D22</f>
        <v>0</v>
      </c>
      <c r="AW37" s="226">
        <f>Commandes!AW17*CONFIG!$D22</f>
        <v>0</v>
      </c>
      <c r="AX37" s="226">
        <f>Commandes!AX17*CONFIG!$D22</f>
        <v>0</v>
      </c>
      <c r="AY37" s="226">
        <f>Commandes!AY17*CONFIG!$D22</f>
        <v>0</v>
      </c>
      <c r="AZ37" s="226">
        <f>Commandes!AZ17*CONFIG!$D22</f>
        <v>0</v>
      </c>
      <c r="BA37" s="226">
        <f>Commandes!BA17*CONFIG!$D22</f>
        <v>0</v>
      </c>
      <c r="BB37" s="226">
        <f>Commandes!BB17*CONFIG!$D22</f>
        <v>0</v>
      </c>
      <c r="BC37" s="226">
        <f>Commandes!BC17*CONFIG!$D22</f>
        <v>0</v>
      </c>
      <c r="BD37" s="226">
        <f>Commandes!BD17*CONFIG!$D22</f>
        <v>0</v>
      </c>
      <c r="BE37" s="226">
        <f>Commandes!BE17*CONFIG!$D22</f>
        <v>0</v>
      </c>
      <c r="BF37" s="226">
        <f>Commandes!BF17*CONFIG!$D22</f>
        <v>0</v>
      </c>
      <c r="BG37" s="226">
        <f>Commandes!BG17*CONFIG!$D22</f>
        <v>0</v>
      </c>
      <c r="BH37" s="226">
        <f>Commandes!BH17*CONFIG!$D22</f>
        <v>0</v>
      </c>
      <c r="BI37" s="226">
        <f>Commandes!BI17*CONFIG!$D22</f>
        <v>0</v>
      </c>
      <c r="BJ37" s="226">
        <f>Commandes!BJ17*CONFIG!$D22</f>
        <v>0</v>
      </c>
      <c r="BK37" s="226">
        <f>Commandes!BK17*CONFIG!$D22</f>
        <v>0</v>
      </c>
      <c r="BL37" s="93"/>
    </row>
    <row r="38" spans="2:64" s="53" customFormat="1">
      <c r="B38" s="87"/>
      <c r="C38" s="215">
        <f>CONFIG!$C$23</f>
        <v>0</v>
      </c>
      <c r="D38" s="226">
        <f>Commandes!D18*CONFIG!$D23</f>
        <v>0</v>
      </c>
      <c r="E38" s="226">
        <f>Commandes!E18*CONFIG!$D23</f>
        <v>0</v>
      </c>
      <c r="F38" s="226">
        <f>Commandes!F18*CONFIG!$D23</f>
        <v>0</v>
      </c>
      <c r="G38" s="226">
        <f>Commandes!G18*CONFIG!$D23</f>
        <v>0</v>
      </c>
      <c r="H38" s="226">
        <f>Commandes!H18*CONFIG!$D23</f>
        <v>0</v>
      </c>
      <c r="I38" s="226">
        <f>Commandes!I18*CONFIG!$D23</f>
        <v>0</v>
      </c>
      <c r="J38" s="226">
        <f>Commandes!J18*CONFIG!$D23</f>
        <v>0</v>
      </c>
      <c r="K38" s="226">
        <f>Commandes!K18*CONFIG!$D23</f>
        <v>0</v>
      </c>
      <c r="L38" s="226">
        <f>Commandes!L18*CONFIG!$D23</f>
        <v>0</v>
      </c>
      <c r="M38" s="226">
        <f>Commandes!M18*CONFIG!$D23</f>
        <v>0</v>
      </c>
      <c r="N38" s="226">
        <f>Commandes!N18*CONFIG!$D23</f>
        <v>0</v>
      </c>
      <c r="O38" s="226">
        <f>Commandes!O18*CONFIG!$D23</f>
        <v>0</v>
      </c>
      <c r="P38" s="226">
        <f>Commandes!P18*CONFIG!$D23</f>
        <v>0</v>
      </c>
      <c r="Q38" s="226">
        <f>Commandes!Q18*CONFIG!$D23</f>
        <v>0</v>
      </c>
      <c r="R38" s="226">
        <f>Commandes!R18*CONFIG!$D23</f>
        <v>0</v>
      </c>
      <c r="S38" s="226">
        <f>Commandes!S18*CONFIG!$D23</f>
        <v>0</v>
      </c>
      <c r="T38" s="226">
        <f>Commandes!T18*CONFIG!$D23</f>
        <v>0</v>
      </c>
      <c r="U38" s="226">
        <f>Commandes!U18*CONFIG!$D23</f>
        <v>0</v>
      </c>
      <c r="V38" s="226">
        <f>Commandes!V18*CONFIG!$D23</f>
        <v>0</v>
      </c>
      <c r="W38" s="226">
        <f>Commandes!W18*CONFIG!$D23</f>
        <v>0</v>
      </c>
      <c r="X38" s="226">
        <f>Commandes!X18*CONFIG!$D23</f>
        <v>0</v>
      </c>
      <c r="Y38" s="226">
        <f>Commandes!Y18*CONFIG!$D23</f>
        <v>0</v>
      </c>
      <c r="Z38" s="226">
        <f>Commandes!Z18*CONFIG!$D23</f>
        <v>0</v>
      </c>
      <c r="AA38" s="226">
        <f>Commandes!AA18*CONFIG!$D23</f>
        <v>0</v>
      </c>
      <c r="AB38" s="226">
        <f>Commandes!AB18*CONFIG!$D23</f>
        <v>0</v>
      </c>
      <c r="AC38" s="226">
        <f>Commandes!AC18*CONFIG!$D23</f>
        <v>0</v>
      </c>
      <c r="AD38" s="226">
        <f>Commandes!AD18*CONFIG!$D23</f>
        <v>0</v>
      </c>
      <c r="AE38" s="226">
        <f>Commandes!AE18*CONFIG!$D23</f>
        <v>0</v>
      </c>
      <c r="AF38" s="226">
        <f>Commandes!AF18*CONFIG!$D23</f>
        <v>0</v>
      </c>
      <c r="AG38" s="226">
        <f>Commandes!AG18*CONFIG!$D23</f>
        <v>0</v>
      </c>
      <c r="AH38" s="226">
        <f>Commandes!AH18*CONFIG!$D23</f>
        <v>0</v>
      </c>
      <c r="AI38" s="226">
        <f>Commandes!AI18*CONFIG!$D23</f>
        <v>0</v>
      </c>
      <c r="AJ38" s="226">
        <f>Commandes!AJ18*CONFIG!$D23</f>
        <v>0</v>
      </c>
      <c r="AK38" s="226">
        <f>Commandes!AK18*CONFIG!$D23</f>
        <v>0</v>
      </c>
      <c r="AL38" s="226">
        <f>Commandes!AL18*CONFIG!$D23</f>
        <v>0</v>
      </c>
      <c r="AM38" s="226">
        <f>Commandes!AM18*CONFIG!$D23</f>
        <v>0</v>
      </c>
      <c r="AN38" s="226">
        <f>Commandes!AN18*CONFIG!$D23</f>
        <v>0</v>
      </c>
      <c r="AO38" s="226">
        <f>Commandes!AO18*CONFIG!$D23</f>
        <v>0</v>
      </c>
      <c r="AP38" s="226">
        <f>Commandes!AP18*CONFIG!$D23</f>
        <v>0</v>
      </c>
      <c r="AQ38" s="226">
        <f>Commandes!AQ18*CONFIG!$D23</f>
        <v>0</v>
      </c>
      <c r="AR38" s="226">
        <f>Commandes!AR18*CONFIG!$D23</f>
        <v>0</v>
      </c>
      <c r="AS38" s="226">
        <f>Commandes!AS18*CONFIG!$D23</f>
        <v>0</v>
      </c>
      <c r="AT38" s="226">
        <f>Commandes!AT18*CONFIG!$D23</f>
        <v>0</v>
      </c>
      <c r="AU38" s="226">
        <f>Commandes!AU18*CONFIG!$D23</f>
        <v>0</v>
      </c>
      <c r="AV38" s="226">
        <f>Commandes!AV18*CONFIG!$D23</f>
        <v>0</v>
      </c>
      <c r="AW38" s="226">
        <f>Commandes!AW18*CONFIG!$D23</f>
        <v>0</v>
      </c>
      <c r="AX38" s="226">
        <f>Commandes!AX18*CONFIG!$D23</f>
        <v>0</v>
      </c>
      <c r="AY38" s="226">
        <f>Commandes!AY18*CONFIG!$D23</f>
        <v>0</v>
      </c>
      <c r="AZ38" s="226">
        <f>Commandes!AZ18*CONFIG!$D23</f>
        <v>0</v>
      </c>
      <c r="BA38" s="226">
        <f>Commandes!BA18*CONFIG!$D23</f>
        <v>0</v>
      </c>
      <c r="BB38" s="226">
        <f>Commandes!BB18*CONFIG!$D23</f>
        <v>0</v>
      </c>
      <c r="BC38" s="226">
        <f>Commandes!BC18*CONFIG!$D23</f>
        <v>0</v>
      </c>
      <c r="BD38" s="226">
        <f>Commandes!BD18*CONFIG!$D23</f>
        <v>0</v>
      </c>
      <c r="BE38" s="226">
        <f>Commandes!BE18*CONFIG!$D23</f>
        <v>0</v>
      </c>
      <c r="BF38" s="226">
        <f>Commandes!BF18*CONFIG!$D23</f>
        <v>0</v>
      </c>
      <c r="BG38" s="226">
        <f>Commandes!BG18*CONFIG!$D23</f>
        <v>0</v>
      </c>
      <c r="BH38" s="226">
        <f>Commandes!BH18*CONFIG!$D23</f>
        <v>0</v>
      </c>
      <c r="BI38" s="226">
        <f>Commandes!BI18*CONFIG!$D23</f>
        <v>0</v>
      </c>
      <c r="BJ38" s="226">
        <f>Commandes!BJ18*CONFIG!$D23</f>
        <v>0</v>
      </c>
      <c r="BK38" s="226">
        <f>Commandes!BK18*CONFIG!$D23</f>
        <v>0</v>
      </c>
      <c r="BL38" s="93"/>
    </row>
    <row r="39" spans="2:64" s="53" customFormat="1">
      <c r="B39" s="87"/>
      <c r="C39" s="215">
        <f>CONFIG!$C$24</f>
        <v>0</v>
      </c>
      <c r="D39" s="226">
        <f>Commandes!D19*CONFIG!$D24</f>
        <v>0</v>
      </c>
      <c r="E39" s="226">
        <f>Commandes!E19*CONFIG!$D24</f>
        <v>0</v>
      </c>
      <c r="F39" s="226">
        <f>Commandes!F19*CONFIG!$D24</f>
        <v>0</v>
      </c>
      <c r="G39" s="226">
        <f>Commandes!G19*CONFIG!$D24</f>
        <v>0</v>
      </c>
      <c r="H39" s="226">
        <f>Commandes!H19*CONFIG!$D24</f>
        <v>0</v>
      </c>
      <c r="I39" s="226">
        <f>Commandes!I19*CONFIG!$D24</f>
        <v>0</v>
      </c>
      <c r="J39" s="226">
        <f>Commandes!J19*CONFIG!$D24</f>
        <v>0</v>
      </c>
      <c r="K39" s="226">
        <f>Commandes!K19*CONFIG!$D24</f>
        <v>0</v>
      </c>
      <c r="L39" s="226">
        <f>Commandes!L19*CONFIG!$D24</f>
        <v>0</v>
      </c>
      <c r="M39" s="226">
        <f>Commandes!M19*CONFIG!$D24</f>
        <v>0</v>
      </c>
      <c r="N39" s="226">
        <f>Commandes!N19*CONFIG!$D24</f>
        <v>0</v>
      </c>
      <c r="O39" s="226">
        <f>Commandes!O19*CONFIG!$D24</f>
        <v>0</v>
      </c>
      <c r="P39" s="226">
        <f>Commandes!P19*CONFIG!$D24</f>
        <v>0</v>
      </c>
      <c r="Q39" s="226">
        <f>Commandes!Q19*CONFIG!$D24</f>
        <v>0</v>
      </c>
      <c r="R39" s="226">
        <f>Commandes!R19*CONFIG!$D24</f>
        <v>0</v>
      </c>
      <c r="S39" s="226">
        <f>Commandes!S19*CONFIG!$D24</f>
        <v>0</v>
      </c>
      <c r="T39" s="226">
        <f>Commandes!T19*CONFIG!$D24</f>
        <v>0</v>
      </c>
      <c r="U39" s="226">
        <f>Commandes!U19*CONFIG!$D24</f>
        <v>0</v>
      </c>
      <c r="V39" s="226">
        <f>Commandes!V19*CONFIG!$D24</f>
        <v>0</v>
      </c>
      <c r="W39" s="226">
        <f>Commandes!W19*CONFIG!$D24</f>
        <v>0</v>
      </c>
      <c r="X39" s="226">
        <f>Commandes!X19*CONFIG!$D24</f>
        <v>0</v>
      </c>
      <c r="Y39" s="226">
        <f>Commandes!Y19*CONFIG!$D24</f>
        <v>0</v>
      </c>
      <c r="Z39" s="226">
        <f>Commandes!Z19*CONFIG!$D24</f>
        <v>0</v>
      </c>
      <c r="AA39" s="226">
        <f>Commandes!AA19*CONFIG!$D24</f>
        <v>0</v>
      </c>
      <c r="AB39" s="226">
        <f>Commandes!AB19*CONFIG!$D24</f>
        <v>0</v>
      </c>
      <c r="AC39" s="226">
        <f>Commandes!AC19*CONFIG!$D24</f>
        <v>0</v>
      </c>
      <c r="AD39" s="226">
        <f>Commandes!AD19*CONFIG!$D24</f>
        <v>0</v>
      </c>
      <c r="AE39" s="226">
        <f>Commandes!AE19*CONFIG!$D24</f>
        <v>0</v>
      </c>
      <c r="AF39" s="226">
        <f>Commandes!AF19*CONFIG!$D24</f>
        <v>0</v>
      </c>
      <c r="AG39" s="226">
        <f>Commandes!AG19*CONFIG!$D24</f>
        <v>0</v>
      </c>
      <c r="AH39" s="226">
        <f>Commandes!AH19*CONFIG!$D24</f>
        <v>0</v>
      </c>
      <c r="AI39" s="226">
        <f>Commandes!AI19*CONFIG!$D24</f>
        <v>0</v>
      </c>
      <c r="AJ39" s="226">
        <f>Commandes!AJ19*CONFIG!$D24</f>
        <v>0</v>
      </c>
      <c r="AK39" s="226">
        <f>Commandes!AK19*CONFIG!$D24</f>
        <v>0</v>
      </c>
      <c r="AL39" s="226">
        <f>Commandes!AL19*CONFIG!$D24</f>
        <v>0</v>
      </c>
      <c r="AM39" s="226">
        <f>Commandes!AM19*CONFIG!$D24</f>
        <v>0</v>
      </c>
      <c r="AN39" s="226">
        <f>Commandes!AN19*CONFIG!$D24</f>
        <v>0</v>
      </c>
      <c r="AO39" s="226">
        <f>Commandes!AO19*CONFIG!$D24</f>
        <v>0</v>
      </c>
      <c r="AP39" s="226">
        <f>Commandes!AP19*CONFIG!$D24</f>
        <v>0</v>
      </c>
      <c r="AQ39" s="226">
        <f>Commandes!AQ19*CONFIG!$D24</f>
        <v>0</v>
      </c>
      <c r="AR39" s="226">
        <f>Commandes!AR19*CONFIG!$D24</f>
        <v>0</v>
      </c>
      <c r="AS39" s="226">
        <f>Commandes!AS19*CONFIG!$D24</f>
        <v>0</v>
      </c>
      <c r="AT39" s="226">
        <f>Commandes!AT19*CONFIG!$D24</f>
        <v>0</v>
      </c>
      <c r="AU39" s="226">
        <f>Commandes!AU19*CONFIG!$D24</f>
        <v>0</v>
      </c>
      <c r="AV39" s="226">
        <f>Commandes!AV19*CONFIG!$D24</f>
        <v>0</v>
      </c>
      <c r="AW39" s="226">
        <f>Commandes!AW19*CONFIG!$D24</f>
        <v>0</v>
      </c>
      <c r="AX39" s="226">
        <f>Commandes!AX19*CONFIG!$D24</f>
        <v>0</v>
      </c>
      <c r="AY39" s="226">
        <f>Commandes!AY19*CONFIG!$D24</f>
        <v>0</v>
      </c>
      <c r="AZ39" s="226">
        <f>Commandes!AZ19*CONFIG!$D24</f>
        <v>0</v>
      </c>
      <c r="BA39" s="226">
        <f>Commandes!BA19*CONFIG!$D24</f>
        <v>0</v>
      </c>
      <c r="BB39" s="226">
        <f>Commandes!BB19*CONFIG!$D24</f>
        <v>0</v>
      </c>
      <c r="BC39" s="226">
        <f>Commandes!BC19*CONFIG!$D24</f>
        <v>0</v>
      </c>
      <c r="BD39" s="226">
        <f>Commandes!BD19*CONFIG!$D24</f>
        <v>0</v>
      </c>
      <c r="BE39" s="226">
        <f>Commandes!BE19*CONFIG!$D24</f>
        <v>0</v>
      </c>
      <c r="BF39" s="226">
        <f>Commandes!BF19*CONFIG!$D24</f>
        <v>0</v>
      </c>
      <c r="BG39" s="226">
        <f>Commandes!BG19*CONFIG!$D24</f>
        <v>0</v>
      </c>
      <c r="BH39" s="226">
        <f>Commandes!BH19*CONFIG!$D24</f>
        <v>0</v>
      </c>
      <c r="BI39" s="226">
        <f>Commandes!BI19*CONFIG!$D24</f>
        <v>0</v>
      </c>
      <c r="BJ39" s="226">
        <f>Commandes!BJ19*CONFIG!$D24</f>
        <v>0</v>
      </c>
      <c r="BK39" s="226">
        <f>Commandes!BK19*CONFIG!$D24</f>
        <v>0</v>
      </c>
      <c r="BL39" s="93"/>
    </row>
    <row r="40" spans="2:64" s="53" customFormat="1">
      <c r="B40" s="87"/>
      <c r="C40" s="215">
        <f>CONFIG!$C$25</f>
        <v>0</v>
      </c>
      <c r="D40" s="226">
        <f>Commandes!D20*CONFIG!$D25</f>
        <v>0</v>
      </c>
      <c r="E40" s="226">
        <f>Commandes!E20*CONFIG!$D25</f>
        <v>0</v>
      </c>
      <c r="F40" s="226">
        <f>Commandes!F20*CONFIG!$D25</f>
        <v>0</v>
      </c>
      <c r="G40" s="226">
        <f>Commandes!G20*CONFIG!$D25</f>
        <v>0</v>
      </c>
      <c r="H40" s="226">
        <f>Commandes!H20*CONFIG!$D25</f>
        <v>0</v>
      </c>
      <c r="I40" s="226">
        <f>Commandes!I20*CONFIG!$D25</f>
        <v>0</v>
      </c>
      <c r="J40" s="226">
        <f>Commandes!J20*CONFIG!$D25</f>
        <v>0</v>
      </c>
      <c r="K40" s="226">
        <f>Commandes!K20*CONFIG!$D25</f>
        <v>0</v>
      </c>
      <c r="L40" s="226">
        <f>Commandes!L20*CONFIG!$D25</f>
        <v>0</v>
      </c>
      <c r="M40" s="226">
        <f>Commandes!M20*CONFIG!$D25</f>
        <v>0</v>
      </c>
      <c r="N40" s="226">
        <f>Commandes!N20*CONFIG!$D25</f>
        <v>0</v>
      </c>
      <c r="O40" s="226">
        <f>Commandes!O20*CONFIG!$D25</f>
        <v>0</v>
      </c>
      <c r="P40" s="226">
        <f>Commandes!P20*CONFIG!$D25</f>
        <v>0</v>
      </c>
      <c r="Q40" s="226">
        <f>Commandes!Q20*CONFIG!$D25</f>
        <v>0</v>
      </c>
      <c r="R40" s="226">
        <f>Commandes!R20*CONFIG!$D25</f>
        <v>0</v>
      </c>
      <c r="S40" s="226">
        <f>Commandes!S20*CONFIG!$D25</f>
        <v>0</v>
      </c>
      <c r="T40" s="226">
        <f>Commandes!T20*CONFIG!$D25</f>
        <v>0</v>
      </c>
      <c r="U40" s="226">
        <f>Commandes!U20*CONFIG!$D25</f>
        <v>0</v>
      </c>
      <c r="V40" s="226">
        <f>Commandes!V20*CONFIG!$D25</f>
        <v>0</v>
      </c>
      <c r="W40" s="226">
        <f>Commandes!W20*CONFIG!$D25</f>
        <v>0</v>
      </c>
      <c r="X40" s="226">
        <f>Commandes!X20*CONFIG!$D25</f>
        <v>0</v>
      </c>
      <c r="Y40" s="226">
        <f>Commandes!Y20*CONFIG!$D25</f>
        <v>0</v>
      </c>
      <c r="Z40" s="226">
        <f>Commandes!Z20*CONFIG!$D25</f>
        <v>0</v>
      </c>
      <c r="AA40" s="226">
        <f>Commandes!AA20*CONFIG!$D25</f>
        <v>0</v>
      </c>
      <c r="AB40" s="226">
        <f>Commandes!AB20*CONFIG!$D25</f>
        <v>0</v>
      </c>
      <c r="AC40" s="226">
        <f>Commandes!AC20*CONFIG!$D25</f>
        <v>0</v>
      </c>
      <c r="AD40" s="226">
        <f>Commandes!AD20*CONFIG!$D25</f>
        <v>0</v>
      </c>
      <c r="AE40" s="226">
        <f>Commandes!AE20*CONFIG!$D25</f>
        <v>0</v>
      </c>
      <c r="AF40" s="226">
        <f>Commandes!AF20*CONFIG!$D25</f>
        <v>0</v>
      </c>
      <c r="AG40" s="226">
        <f>Commandes!AG20*CONFIG!$D25</f>
        <v>0</v>
      </c>
      <c r="AH40" s="226">
        <f>Commandes!AH20*CONFIG!$D25</f>
        <v>0</v>
      </c>
      <c r="AI40" s="226">
        <f>Commandes!AI20*CONFIG!$D25</f>
        <v>0</v>
      </c>
      <c r="AJ40" s="226">
        <f>Commandes!AJ20*CONFIG!$D25</f>
        <v>0</v>
      </c>
      <c r="AK40" s="226">
        <f>Commandes!AK20*CONFIG!$D25</f>
        <v>0</v>
      </c>
      <c r="AL40" s="226">
        <f>Commandes!AL20*CONFIG!$D25</f>
        <v>0</v>
      </c>
      <c r="AM40" s="226">
        <f>Commandes!AM20*CONFIG!$D25</f>
        <v>0</v>
      </c>
      <c r="AN40" s="226">
        <f>Commandes!AN20*CONFIG!$D25</f>
        <v>0</v>
      </c>
      <c r="AO40" s="226">
        <f>Commandes!AO20*CONFIG!$D25</f>
        <v>0</v>
      </c>
      <c r="AP40" s="226">
        <f>Commandes!AP20*CONFIG!$D25</f>
        <v>0</v>
      </c>
      <c r="AQ40" s="226">
        <f>Commandes!AQ20*CONFIG!$D25</f>
        <v>0</v>
      </c>
      <c r="AR40" s="226">
        <f>Commandes!AR20*CONFIG!$D25</f>
        <v>0</v>
      </c>
      <c r="AS40" s="226">
        <f>Commandes!AS20*CONFIG!$D25</f>
        <v>0</v>
      </c>
      <c r="AT40" s="226">
        <f>Commandes!AT20*CONFIG!$D25</f>
        <v>0</v>
      </c>
      <c r="AU40" s="226">
        <f>Commandes!AU20*CONFIG!$D25</f>
        <v>0</v>
      </c>
      <c r="AV40" s="226">
        <f>Commandes!AV20*CONFIG!$D25</f>
        <v>0</v>
      </c>
      <c r="AW40" s="226">
        <f>Commandes!AW20*CONFIG!$D25</f>
        <v>0</v>
      </c>
      <c r="AX40" s="226">
        <f>Commandes!AX20*CONFIG!$D25</f>
        <v>0</v>
      </c>
      <c r="AY40" s="226">
        <f>Commandes!AY20*CONFIG!$D25</f>
        <v>0</v>
      </c>
      <c r="AZ40" s="226">
        <f>Commandes!AZ20*CONFIG!$D25</f>
        <v>0</v>
      </c>
      <c r="BA40" s="226">
        <f>Commandes!BA20*CONFIG!$D25</f>
        <v>0</v>
      </c>
      <c r="BB40" s="226">
        <f>Commandes!BB20*CONFIG!$D25</f>
        <v>0</v>
      </c>
      <c r="BC40" s="226">
        <f>Commandes!BC20*CONFIG!$D25</f>
        <v>0</v>
      </c>
      <c r="BD40" s="226">
        <f>Commandes!BD20*CONFIG!$D25</f>
        <v>0</v>
      </c>
      <c r="BE40" s="226">
        <f>Commandes!BE20*CONFIG!$D25</f>
        <v>0</v>
      </c>
      <c r="BF40" s="226">
        <f>Commandes!BF20*CONFIG!$D25</f>
        <v>0</v>
      </c>
      <c r="BG40" s="226">
        <f>Commandes!BG20*CONFIG!$D25</f>
        <v>0</v>
      </c>
      <c r="BH40" s="226">
        <f>Commandes!BH20*CONFIG!$D25</f>
        <v>0</v>
      </c>
      <c r="BI40" s="226">
        <f>Commandes!BI20*CONFIG!$D25</f>
        <v>0</v>
      </c>
      <c r="BJ40" s="226">
        <f>Commandes!BJ20*CONFIG!$D25</f>
        <v>0</v>
      </c>
      <c r="BK40" s="226">
        <f>Commandes!BK20*CONFIG!$D25</f>
        <v>0</v>
      </c>
      <c r="BL40" s="93"/>
    </row>
    <row r="41" spans="2:64">
      <c r="B41" s="87"/>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3"/>
    </row>
    <row r="42" spans="2:64">
      <c r="B42" s="87"/>
      <c r="C42" s="73" t="s">
        <v>17</v>
      </c>
      <c r="D42" s="19">
        <f>SUM(D29:D40)</f>
        <v>0</v>
      </c>
      <c r="E42" s="19">
        <f t="shared" ref="E42:BK42" si="8">SUM(E29:E40)</f>
        <v>0</v>
      </c>
      <c r="F42" s="19">
        <f t="shared" si="8"/>
        <v>0</v>
      </c>
      <c r="G42" s="19">
        <f t="shared" si="8"/>
        <v>0</v>
      </c>
      <c r="H42" s="19">
        <f t="shared" si="8"/>
        <v>0</v>
      </c>
      <c r="I42" s="19">
        <f t="shared" si="8"/>
        <v>0</v>
      </c>
      <c r="J42" s="19">
        <f t="shared" si="8"/>
        <v>0</v>
      </c>
      <c r="K42" s="19">
        <f t="shared" si="8"/>
        <v>0</v>
      </c>
      <c r="L42" s="19">
        <f t="shared" si="8"/>
        <v>0</v>
      </c>
      <c r="M42" s="19">
        <f t="shared" si="8"/>
        <v>0</v>
      </c>
      <c r="N42" s="19">
        <f t="shared" si="8"/>
        <v>0</v>
      </c>
      <c r="O42" s="19">
        <f t="shared" si="8"/>
        <v>0</v>
      </c>
      <c r="P42" s="19">
        <f t="shared" si="8"/>
        <v>0</v>
      </c>
      <c r="Q42" s="19">
        <f t="shared" si="8"/>
        <v>0</v>
      </c>
      <c r="R42" s="19">
        <f t="shared" si="8"/>
        <v>0</v>
      </c>
      <c r="S42" s="19">
        <f t="shared" si="8"/>
        <v>0</v>
      </c>
      <c r="T42" s="19">
        <f t="shared" si="8"/>
        <v>0</v>
      </c>
      <c r="U42" s="19">
        <f t="shared" si="8"/>
        <v>0</v>
      </c>
      <c r="V42" s="19">
        <f t="shared" si="8"/>
        <v>0</v>
      </c>
      <c r="W42" s="19">
        <f t="shared" si="8"/>
        <v>0</v>
      </c>
      <c r="X42" s="19">
        <f t="shared" si="8"/>
        <v>0</v>
      </c>
      <c r="Y42" s="19">
        <f t="shared" si="8"/>
        <v>0</v>
      </c>
      <c r="Z42" s="19">
        <f t="shared" si="8"/>
        <v>0</v>
      </c>
      <c r="AA42" s="19">
        <f t="shared" si="8"/>
        <v>0</v>
      </c>
      <c r="AB42" s="19">
        <f t="shared" si="8"/>
        <v>0</v>
      </c>
      <c r="AC42" s="19">
        <f t="shared" si="8"/>
        <v>0</v>
      </c>
      <c r="AD42" s="19">
        <f t="shared" si="8"/>
        <v>0</v>
      </c>
      <c r="AE42" s="19">
        <f t="shared" si="8"/>
        <v>0</v>
      </c>
      <c r="AF42" s="19">
        <f t="shared" si="8"/>
        <v>0</v>
      </c>
      <c r="AG42" s="19">
        <f t="shared" si="8"/>
        <v>0</v>
      </c>
      <c r="AH42" s="19">
        <f t="shared" si="8"/>
        <v>0</v>
      </c>
      <c r="AI42" s="19">
        <f t="shared" si="8"/>
        <v>0</v>
      </c>
      <c r="AJ42" s="19">
        <f t="shared" si="8"/>
        <v>0</v>
      </c>
      <c r="AK42" s="19">
        <f t="shared" si="8"/>
        <v>0</v>
      </c>
      <c r="AL42" s="19">
        <f t="shared" si="8"/>
        <v>0</v>
      </c>
      <c r="AM42" s="19">
        <f t="shared" si="8"/>
        <v>0</v>
      </c>
      <c r="AN42" s="19">
        <f t="shared" si="8"/>
        <v>0</v>
      </c>
      <c r="AO42" s="19">
        <f t="shared" si="8"/>
        <v>0</v>
      </c>
      <c r="AP42" s="19">
        <f t="shared" si="8"/>
        <v>0</v>
      </c>
      <c r="AQ42" s="19">
        <f t="shared" si="8"/>
        <v>0</v>
      </c>
      <c r="AR42" s="19">
        <f t="shared" si="8"/>
        <v>0</v>
      </c>
      <c r="AS42" s="19">
        <f t="shared" si="8"/>
        <v>0</v>
      </c>
      <c r="AT42" s="19">
        <f t="shared" si="8"/>
        <v>0</v>
      </c>
      <c r="AU42" s="19">
        <f t="shared" si="8"/>
        <v>0</v>
      </c>
      <c r="AV42" s="19">
        <f t="shared" si="8"/>
        <v>0</v>
      </c>
      <c r="AW42" s="19">
        <f t="shared" si="8"/>
        <v>0</v>
      </c>
      <c r="AX42" s="19">
        <f t="shared" si="8"/>
        <v>0</v>
      </c>
      <c r="AY42" s="19">
        <f t="shared" si="8"/>
        <v>0</v>
      </c>
      <c r="AZ42" s="19">
        <f t="shared" si="8"/>
        <v>0</v>
      </c>
      <c r="BA42" s="19">
        <f t="shared" si="8"/>
        <v>0</v>
      </c>
      <c r="BB42" s="19">
        <f t="shared" si="8"/>
        <v>0</v>
      </c>
      <c r="BC42" s="19">
        <f t="shared" si="8"/>
        <v>0</v>
      </c>
      <c r="BD42" s="19">
        <f t="shared" si="8"/>
        <v>0</v>
      </c>
      <c r="BE42" s="19">
        <f t="shared" si="8"/>
        <v>0</v>
      </c>
      <c r="BF42" s="19">
        <f t="shared" si="8"/>
        <v>0</v>
      </c>
      <c r="BG42" s="19">
        <f t="shared" si="8"/>
        <v>0</v>
      </c>
      <c r="BH42" s="19">
        <f t="shared" si="8"/>
        <v>0</v>
      </c>
      <c r="BI42" s="19">
        <f t="shared" si="8"/>
        <v>0</v>
      </c>
      <c r="BJ42" s="19">
        <f t="shared" si="8"/>
        <v>0</v>
      </c>
      <c r="BK42" s="19">
        <f t="shared" si="8"/>
        <v>0</v>
      </c>
      <c r="BL42" s="93"/>
    </row>
    <row r="43" spans="2:64">
      <c r="B43" s="87"/>
      <c r="C43" s="80" t="s">
        <v>35</v>
      </c>
      <c r="D43" s="19">
        <f>D42</f>
        <v>0</v>
      </c>
      <c r="E43" s="19">
        <f t="shared" ref="E43:O43" si="9">D43+E42</f>
        <v>0</v>
      </c>
      <c r="F43" s="19">
        <f t="shared" si="9"/>
        <v>0</v>
      </c>
      <c r="G43" s="19">
        <f t="shared" si="9"/>
        <v>0</v>
      </c>
      <c r="H43" s="19">
        <f t="shared" si="9"/>
        <v>0</v>
      </c>
      <c r="I43" s="19">
        <f t="shared" si="9"/>
        <v>0</v>
      </c>
      <c r="J43" s="19">
        <f t="shared" si="9"/>
        <v>0</v>
      </c>
      <c r="K43" s="19">
        <f t="shared" si="9"/>
        <v>0</v>
      </c>
      <c r="L43" s="19">
        <f t="shared" si="9"/>
        <v>0</v>
      </c>
      <c r="M43" s="19">
        <f t="shared" si="9"/>
        <v>0</v>
      </c>
      <c r="N43" s="19">
        <f t="shared" si="9"/>
        <v>0</v>
      </c>
      <c r="O43" s="20">
        <f t="shared" si="9"/>
        <v>0</v>
      </c>
      <c r="P43" s="19">
        <f>P42</f>
        <v>0</v>
      </c>
      <c r="Q43" s="19">
        <f t="shared" ref="Q43:AA43" si="10">P43+Q42</f>
        <v>0</v>
      </c>
      <c r="R43" s="19">
        <f t="shared" si="10"/>
        <v>0</v>
      </c>
      <c r="S43" s="19">
        <f t="shared" si="10"/>
        <v>0</v>
      </c>
      <c r="T43" s="19">
        <f t="shared" si="10"/>
        <v>0</v>
      </c>
      <c r="U43" s="19">
        <f t="shared" si="10"/>
        <v>0</v>
      </c>
      <c r="V43" s="19">
        <f t="shared" si="10"/>
        <v>0</v>
      </c>
      <c r="W43" s="19">
        <f t="shared" si="10"/>
        <v>0</v>
      </c>
      <c r="X43" s="19">
        <f t="shared" si="10"/>
        <v>0</v>
      </c>
      <c r="Y43" s="19">
        <f t="shared" si="10"/>
        <v>0</v>
      </c>
      <c r="Z43" s="19">
        <f t="shared" si="10"/>
        <v>0</v>
      </c>
      <c r="AA43" s="20">
        <f t="shared" si="10"/>
        <v>0</v>
      </c>
      <c r="AB43" s="19">
        <f>AB42</f>
        <v>0</v>
      </c>
      <c r="AC43" s="19">
        <f t="shared" ref="AC43:AM43" si="11">AB43+AC42</f>
        <v>0</v>
      </c>
      <c r="AD43" s="19">
        <f t="shared" si="11"/>
        <v>0</v>
      </c>
      <c r="AE43" s="19">
        <f t="shared" si="11"/>
        <v>0</v>
      </c>
      <c r="AF43" s="19">
        <f t="shared" si="11"/>
        <v>0</v>
      </c>
      <c r="AG43" s="19">
        <f t="shared" si="11"/>
        <v>0</v>
      </c>
      <c r="AH43" s="19">
        <f t="shared" si="11"/>
        <v>0</v>
      </c>
      <c r="AI43" s="19">
        <f t="shared" si="11"/>
        <v>0</v>
      </c>
      <c r="AJ43" s="19">
        <f t="shared" si="11"/>
        <v>0</v>
      </c>
      <c r="AK43" s="19">
        <f t="shared" si="11"/>
        <v>0</v>
      </c>
      <c r="AL43" s="19">
        <f t="shared" si="11"/>
        <v>0</v>
      </c>
      <c r="AM43" s="20">
        <f t="shared" si="11"/>
        <v>0</v>
      </c>
      <c r="AN43" s="19">
        <f>AN42</f>
        <v>0</v>
      </c>
      <c r="AO43" s="19">
        <f t="shared" ref="AO43:AY43" si="12">AN43+AO42</f>
        <v>0</v>
      </c>
      <c r="AP43" s="19">
        <f t="shared" si="12"/>
        <v>0</v>
      </c>
      <c r="AQ43" s="19">
        <f t="shared" si="12"/>
        <v>0</v>
      </c>
      <c r="AR43" s="19">
        <f t="shared" si="12"/>
        <v>0</v>
      </c>
      <c r="AS43" s="19">
        <f t="shared" si="12"/>
        <v>0</v>
      </c>
      <c r="AT43" s="19">
        <f t="shared" si="12"/>
        <v>0</v>
      </c>
      <c r="AU43" s="19">
        <f t="shared" si="12"/>
        <v>0</v>
      </c>
      <c r="AV43" s="19">
        <f t="shared" si="12"/>
        <v>0</v>
      </c>
      <c r="AW43" s="19">
        <f t="shared" si="12"/>
        <v>0</v>
      </c>
      <c r="AX43" s="19">
        <f t="shared" si="12"/>
        <v>0</v>
      </c>
      <c r="AY43" s="20">
        <f t="shared" si="12"/>
        <v>0</v>
      </c>
      <c r="AZ43" s="19">
        <f>AZ42</f>
        <v>0</v>
      </c>
      <c r="BA43" s="19">
        <f t="shared" ref="BA43:BK43" si="13">AZ43+BA42</f>
        <v>0</v>
      </c>
      <c r="BB43" s="19">
        <f t="shared" si="13"/>
        <v>0</v>
      </c>
      <c r="BC43" s="19">
        <f t="shared" si="13"/>
        <v>0</v>
      </c>
      <c r="BD43" s="19">
        <f t="shared" si="13"/>
        <v>0</v>
      </c>
      <c r="BE43" s="19">
        <f t="shared" si="13"/>
        <v>0</v>
      </c>
      <c r="BF43" s="19">
        <f t="shared" si="13"/>
        <v>0</v>
      </c>
      <c r="BG43" s="19">
        <f t="shared" si="13"/>
        <v>0</v>
      </c>
      <c r="BH43" s="19">
        <f t="shared" si="13"/>
        <v>0</v>
      </c>
      <c r="BI43" s="19">
        <f t="shared" si="13"/>
        <v>0</v>
      </c>
      <c r="BJ43" s="19">
        <f t="shared" si="13"/>
        <v>0</v>
      </c>
      <c r="BK43" s="20">
        <f t="shared" si="13"/>
        <v>0</v>
      </c>
      <c r="BL43" s="93"/>
    </row>
    <row r="44" spans="2:64" ht="15.75" thickBot="1">
      <c r="B44" s="88"/>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90"/>
    </row>
  </sheetData>
  <sheetProtection sheet="1" objects="1" scenarios="1"/>
  <mergeCells count="10">
    <mergeCell ref="D27:O27"/>
    <mergeCell ref="P27:AA27"/>
    <mergeCell ref="AB27:AM27"/>
    <mergeCell ref="AN27:AY27"/>
    <mergeCell ref="AZ27:BK27"/>
    <mergeCell ref="D7:O7"/>
    <mergeCell ref="P7:AA7"/>
    <mergeCell ref="AB7:AM7"/>
    <mergeCell ref="AN7:AY7"/>
    <mergeCell ref="AZ7:BK7"/>
  </mergeCells>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Feuil13">
    <tabColor theme="3" tint="0.59999389629810485"/>
  </sheetPr>
  <dimension ref="A1:I37"/>
  <sheetViews>
    <sheetView showGridLines="0" showRowColHeaders="0" zoomScale="85" zoomScaleNormal="85" workbookViewId="0">
      <selection activeCell="C3" sqref="C3"/>
    </sheetView>
  </sheetViews>
  <sheetFormatPr baseColWidth="10" defaultRowHeight="15"/>
  <cols>
    <col min="1" max="1" width="3.7109375" style="53" customWidth="1"/>
    <col min="2" max="2" width="3.5703125" customWidth="1"/>
    <col min="3" max="3" width="31.28515625" customWidth="1"/>
    <col min="4" max="8" width="18.42578125" customWidth="1"/>
    <col min="9" max="9" width="3.42578125" customWidth="1"/>
  </cols>
  <sheetData>
    <row r="1" spans="1:9" s="53" customFormat="1" ht="15.75" thickBot="1"/>
    <row r="2" spans="1:9">
      <c r="B2" s="84"/>
      <c r="C2" s="85"/>
      <c r="D2" s="85"/>
      <c r="E2" s="85"/>
      <c r="F2" s="85"/>
      <c r="G2" s="85"/>
      <c r="H2" s="85"/>
      <c r="I2" s="86"/>
    </row>
    <row r="3" spans="1:9">
      <c r="B3" s="87"/>
      <c r="C3" s="281" t="s">
        <v>252</v>
      </c>
      <c r="D3" s="91"/>
      <c r="E3" s="91"/>
      <c r="F3" s="91"/>
      <c r="G3" s="91"/>
      <c r="H3" s="91"/>
      <c r="I3" s="93"/>
    </row>
    <row r="4" spans="1:9" s="53" customFormat="1">
      <c r="B4" s="87"/>
      <c r="C4" s="91"/>
      <c r="D4" s="91"/>
      <c r="E4" s="91"/>
      <c r="F4" s="91"/>
      <c r="G4" s="91"/>
      <c r="H4" s="91"/>
      <c r="I4" s="93"/>
    </row>
    <row r="5" spans="1:9" s="53" customFormat="1">
      <c r="B5" s="87"/>
      <c r="C5" s="365" t="s">
        <v>164</v>
      </c>
      <c r="D5" s="366"/>
      <c r="E5" s="366"/>
      <c r="F5" s="366"/>
      <c r="G5" s="366"/>
      <c r="H5" s="367"/>
      <c r="I5" s="93"/>
    </row>
    <row r="6" spans="1:9" s="53" customFormat="1">
      <c r="B6" s="87"/>
      <c r="C6" s="91"/>
      <c r="D6" s="91"/>
      <c r="E6" s="91"/>
      <c r="F6" s="91"/>
      <c r="G6" s="91"/>
      <c r="H6" s="91"/>
      <c r="I6" s="93"/>
    </row>
    <row r="7" spans="1:9" s="21" customFormat="1">
      <c r="B7" s="153"/>
      <c r="C7" s="91"/>
      <c r="D7" s="48" t="s">
        <v>14</v>
      </c>
      <c r="E7" s="48" t="s">
        <v>15</v>
      </c>
      <c r="F7" s="48" t="s">
        <v>16</v>
      </c>
      <c r="G7" s="48" t="s">
        <v>22</v>
      </c>
      <c r="H7" s="48" t="s">
        <v>23</v>
      </c>
      <c r="I7" s="155"/>
    </row>
    <row r="8" spans="1:9">
      <c r="A8"/>
      <c r="B8" s="87"/>
      <c r="C8" s="91"/>
      <c r="D8" s="91"/>
      <c r="E8" s="91"/>
      <c r="F8" s="91"/>
      <c r="G8" s="91"/>
      <c r="H8" s="91"/>
      <c r="I8" s="93"/>
    </row>
    <row r="9" spans="1:9" s="21" customFormat="1">
      <c r="B9" s="153"/>
      <c r="C9" s="385" t="s">
        <v>77</v>
      </c>
      <c r="D9" s="386"/>
      <c r="E9" s="386"/>
      <c r="F9" s="386"/>
      <c r="G9" s="386"/>
      <c r="H9" s="387"/>
      <c r="I9" s="155"/>
    </row>
    <row r="10" spans="1:9" s="21" customFormat="1" ht="15" customHeight="1">
      <c r="B10" s="153"/>
      <c r="C10" s="382" t="s">
        <v>241</v>
      </c>
      <c r="D10" s="383"/>
      <c r="E10" s="383"/>
      <c r="F10" s="383"/>
      <c r="G10" s="383"/>
      <c r="H10" s="384"/>
      <c r="I10" s="155"/>
    </row>
    <row r="11" spans="1:9" s="21" customFormat="1" ht="15" customHeight="1">
      <c r="B11" s="153"/>
      <c r="C11" s="280" t="s">
        <v>239</v>
      </c>
      <c r="D11" s="278">
        <f>Investissements!P29-'Plan de financement'!D28</f>
        <v>0</v>
      </c>
      <c r="E11" s="278">
        <f>D11+Investissements!AC29-'Plan de financement'!E28</f>
        <v>0</v>
      </c>
      <c r="F11" s="278">
        <f>E11+Investissements!AF29-'Plan de financement'!F28</f>
        <v>0</v>
      </c>
      <c r="G11" s="278">
        <f>F11+Investissements!AI29-'Plan de financement'!G28</f>
        <v>0</v>
      </c>
      <c r="H11" s="278">
        <f>G11+Investissements!AL29-'Plan de financement'!H28</f>
        <v>0</v>
      </c>
      <c r="I11" s="155"/>
    </row>
    <row r="12" spans="1:9" s="21" customFormat="1" ht="15" customHeight="1">
      <c r="B12" s="153"/>
      <c r="C12" s="45" t="s">
        <v>243</v>
      </c>
      <c r="D12" s="241">
        <f>'Comptes de résultats'!D24</f>
        <v>0</v>
      </c>
      <c r="E12" s="241">
        <f>D12+'Comptes de résultats'!E24</f>
        <v>0</v>
      </c>
      <c r="F12" s="241">
        <f>E12+'Comptes de résultats'!F24</f>
        <v>0</v>
      </c>
      <c r="G12" s="241">
        <f>F12+'Comptes de résultats'!G24</f>
        <v>0</v>
      </c>
      <c r="H12" s="241">
        <f>G12+'Comptes de résultats'!H24</f>
        <v>0</v>
      </c>
      <c r="I12" s="155"/>
    </row>
    <row r="13" spans="1:9" s="21" customFormat="1" ht="15" customHeight="1">
      <c r="B13" s="153"/>
      <c r="C13" s="277" t="s">
        <v>240</v>
      </c>
      <c r="D13" s="278">
        <f>D11-D12</f>
        <v>0</v>
      </c>
      <c r="E13" s="278">
        <f>E11-E12</f>
        <v>0</v>
      </c>
      <c r="F13" s="278">
        <f>F11-F12</f>
        <v>0</v>
      </c>
      <c r="G13" s="278">
        <f>G11-G12</f>
        <v>0</v>
      </c>
      <c r="H13" s="278">
        <f>H11-H12</f>
        <v>0</v>
      </c>
      <c r="I13" s="155"/>
    </row>
    <row r="14" spans="1:9" s="21" customFormat="1" ht="15" customHeight="1">
      <c r="B14" s="153"/>
      <c r="C14" s="276" t="s">
        <v>248</v>
      </c>
      <c r="D14" s="279">
        <f>D13</f>
        <v>0</v>
      </c>
      <c r="E14" s="279">
        <f t="shared" ref="E14:H14" si="0">E13</f>
        <v>0</v>
      </c>
      <c r="F14" s="279">
        <f t="shared" si="0"/>
        <v>0</v>
      </c>
      <c r="G14" s="279">
        <f t="shared" si="0"/>
        <v>0</v>
      </c>
      <c r="H14" s="279">
        <f t="shared" si="0"/>
        <v>0</v>
      </c>
      <c r="I14" s="155"/>
    </row>
    <row r="15" spans="1:9" s="21" customFormat="1" ht="15" customHeight="1">
      <c r="B15" s="153"/>
      <c r="C15" s="382" t="s">
        <v>242</v>
      </c>
      <c r="D15" s="383"/>
      <c r="E15" s="383"/>
      <c r="F15" s="383"/>
      <c r="G15" s="383"/>
      <c r="H15" s="384"/>
      <c r="I15" s="155"/>
    </row>
    <row r="16" spans="1:9" s="21" customFormat="1">
      <c r="B16" s="153"/>
      <c r="C16" s="277" t="s">
        <v>210</v>
      </c>
      <c r="D16" s="278">
        <f>SUM(Trésorerie!D42:O42)</f>
        <v>0</v>
      </c>
      <c r="E16" s="278">
        <f>D16+SUM(Trésorerie!P42:AA42)</f>
        <v>0</v>
      </c>
      <c r="F16" s="278">
        <f>E16+SUM(Trésorerie!AB42:AM42)</f>
        <v>0</v>
      </c>
      <c r="G16" s="278">
        <f>F16+SUM(Trésorerie!AN42:AY42)</f>
        <v>0</v>
      </c>
      <c r="H16" s="278">
        <f>G16+SUM(Trésorerie!AZ42:BK42)</f>
        <v>0</v>
      </c>
      <c r="I16" s="155"/>
    </row>
    <row r="17" spans="2:9" s="21" customFormat="1" ht="15" customHeight="1">
      <c r="B17" s="153"/>
      <c r="C17" s="44" t="s">
        <v>30</v>
      </c>
      <c r="D17" s="278">
        <f>BFR!O42</f>
        <v>0</v>
      </c>
      <c r="E17" s="278">
        <f>BFR!AA42</f>
        <v>0</v>
      </c>
      <c r="F17" s="278">
        <f>BFR!AM42</f>
        <v>0</v>
      </c>
      <c r="G17" s="278">
        <f>BFR!AY42</f>
        <v>0</v>
      </c>
      <c r="H17" s="278">
        <f>BFR!BK42</f>
        <v>0</v>
      </c>
      <c r="I17" s="155"/>
    </row>
    <row r="18" spans="2:9" s="21" customFormat="1">
      <c r="B18" s="153"/>
      <c r="C18" s="44" t="s">
        <v>31</v>
      </c>
      <c r="D18" s="278">
        <f>TVA!O24</f>
        <v>450</v>
      </c>
      <c r="E18" s="278">
        <f>TVA!AA24</f>
        <v>450</v>
      </c>
      <c r="F18" s="278">
        <f>TVA!AM24</f>
        <v>450</v>
      </c>
      <c r="G18" s="278">
        <f>TVA!AY24</f>
        <v>450</v>
      </c>
      <c r="H18" s="278">
        <f>TVA!BK24</f>
        <v>450</v>
      </c>
      <c r="I18" s="155"/>
    </row>
    <row r="19" spans="2:9" s="21" customFormat="1" ht="15" customHeight="1">
      <c r="B19" s="153"/>
      <c r="C19" s="265" t="s">
        <v>80</v>
      </c>
      <c r="D19" s="278">
        <f>Trésorerie!O67</f>
        <v>-27690.889999999996</v>
      </c>
      <c r="E19" s="278">
        <f>Trésorerie!AA67</f>
        <v>-54931.779999999984</v>
      </c>
      <c r="F19" s="278">
        <f>Trésorerie!AM67</f>
        <v>-82172.670000000027</v>
      </c>
      <c r="G19" s="278">
        <f>Trésorerie!AY67</f>
        <v>-109413.5600000001</v>
      </c>
      <c r="H19" s="278">
        <f>Trésorerie!BK67</f>
        <v>-136654.45000000013</v>
      </c>
      <c r="I19" s="155"/>
    </row>
    <row r="20" spans="2:9" s="21" customFormat="1" ht="15" customHeight="1">
      <c r="B20" s="153"/>
      <c r="C20" s="276" t="s">
        <v>249</v>
      </c>
      <c r="D20" s="279">
        <f>SUM(D16:D19)</f>
        <v>-27240.889999999996</v>
      </c>
      <c r="E20" s="279">
        <f t="shared" ref="E20:H20" si="1">SUM(E16:E19)</f>
        <v>-54481.779999999984</v>
      </c>
      <c r="F20" s="279">
        <f t="shared" si="1"/>
        <v>-81722.670000000027</v>
      </c>
      <c r="G20" s="279">
        <f t="shared" si="1"/>
        <v>-108963.5600000001</v>
      </c>
      <c r="H20" s="279">
        <f t="shared" si="1"/>
        <v>-136204.45000000013</v>
      </c>
      <c r="I20" s="155"/>
    </row>
    <row r="21" spans="2:9" ht="15" customHeight="1">
      <c r="B21" s="87"/>
      <c r="C21" s="276" t="s">
        <v>81</v>
      </c>
      <c r="D21" s="279">
        <f>D14+D20</f>
        <v>-27240.889999999996</v>
      </c>
      <c r="E21" s="279">
        <f>E14+E20</f>
        <v>-54481.779999999984</v>
      </c>
      <c r="F21" s="279">
        <f>F14+F20</f>
        <v>-81722.670000000027</v>
      </c>
      <c r="G21" s="279">
        <f>G14+G20</f>
        <v>-108963.5600000001</v>
      </c>
      <c r="H21" s="279">
        <f>H14+H20</f>
        <v>-136204.45000000013</v>
      </c>
      <c r="I21" s="93"/>
    </row>
    <row r="22" spans="2:9" s="53" customFormat="1">
      <c r="B22" s="87"/>
      <c r="C22" s="91"/>
      <c r="D22" s="91"/>
      <c r="E22" s="91"/>
      <c r="F22" s="91"/>
      <c r="G22" s="91"/>
      <c r="H22" s="91"/>
      <c r="I22" s="93"/>
    </row>
    <row r="23" spans="2:9" s="53" customFormat="1">
      <c r="B23" s="87"/>
      <c r="C23" s="385" t="s">
        <v>78</v>
      </c>
      <c r="D23" s="386"/>
      <c r="E23" s="386"/>
      <c r="F23" s="386"/>
      <c r="G23" s="386"/>
      <c r="H23" s="387"/>
      <c r="I23" s="93"/>
    </row>
    <row r="24" spans="2:9" s="53" customFormat="1">
      <c r="B24" s="87"/>
      <c r="C24" s="382" t="s">
        <v>244</v>
      </c>
      <c r="D24" s="383"/>
      <c r="E24" s="383"/>
      <c r="F24" s="383"/>
      <c r="G24" s="383"/>
      <c r="H24" s="384"/>
      <c r="I24" s="93"/>
    </row>
    <row r="25" spans="2:9" s="53" customFormat="1">
      <c r="B25" s="87"/>
      <c r="C25" s="43" t="s">
        <v>79</v>
      </c>
      <c r="D25" s="278">
        <f>SUM(Trésorerie!D18:O18)+SUM(Trésorerie!D19:O19)+Investissements!P9</f>
        <v>0</v>
      </c>
      <c r="E25" s="278">
        <f>D25+SUM(Trésorerie!P18:AA18)+SUM(Trésorerie!P19:AA19)+Investissements!AC9</f>
        <v>0</v>
      </c>
      <c r="F25" s="278">
        <f>E25+SUM(Trésorerie!AB18:AM18)+SUM(Trésorerie!AB19:AM19)+Investissements!AF9</f>
        <v>0</v>
      </c>
      <c r="G25" s="278">
        <f>F25+SUM(Trésorerie!AN18:AY18)+SUM(Trésorerie!AN19:AY19)+Investissements!AI9</f>
        <v>0</v>
      </c>
      <c r="H25" s="278">
        <f>G25+SUM(Trésorerie!AZ18:BK18)+SUM(Trésorerie!AZ19:BK19)+Investissements!AL9</f>
        <v>0</v>
      </c>
      <c r="I25" s="93"/>
    </row>
    <row r="26" spans="2:9" s="53" customFormat="1">
      <c r="B26" s="87"/>
      <c r="C26" s="45" t="s">
        <v>157</v>
      </c>
      <c r="D26" s="278">
        <f>SUM(Trésorerie!D27:O27)-SUM(Trésorerie!D54:O54)</f>
        <v>0</v>
      </c>
      <c r="E26" s="278">
        <f>D26+SUM(Trésorerie!P27:AA27)-SUM(Trésorerie!P54:AA54)</f>
        <v>0</v>
      </c>
      <c r="F26" s="278">
        <f>E26+SUM(Trésorerie!AB27:AM27)-SUM(Trésorerie!AB54:AM54)</f>
        <v>0</v>
      </c>
      <c r="G26" s="278">
        <f>F26+SUM(Trésorerie!AN27:AY27)-SUM(Trésorerie!AN54:AY54)</f>
        <v>0</v>
      </c>
      <c r="H26" s="278">
        <f>G26+SUM(Trésorerie!AZ27:BK27)-SUM(Trésorerie!AZ54:BK54)</f>
        <v>0</v>
      </c>
      <c r="I26" s="93"/>
    </row>
    <row r="27" spans="2:9" s="53" customFormat="1">
      <c r="B27" s="87"/>
      <c r="C27" s="45" t="s">
        <v>85</v>
      </c>
      <c r="D27" s="278">
        <f>'Comptes de résultats'!D34</f>
        <v>-27240.89</v>
      </c>
      <c r="E27" s="278">
        <f>D27+'Comptes de résultats'!E34</f>
        <v>-54481.78</v>
      </c>
      <c r="F27" s="278">
        <f>E27+'Comptes de résultats'!F34</f>
        <v>-81722.67</v>
      </c>
      <c r="G27" s="278">
        <f>F27+'Comptes de résultats'!G34</f>
        <v>-108963.56</v>
      </c>
      <c r="H27" s="278">
        <f>G27+'Comptes de résultats'!H34</f>
        <v>-136204.45000000001</v>
      </c>
      <c r="I27" s="93"/>
    </row>
    <row r="28" spans="2:9" s="53" customFormat="1">
      <c r="B28" s="87"/>
      <c r="C28" s="276" t="s">
        <v>250</v>
      </c>
      <c r="D28" s="279">
        <f>SUM(D25:D27)</f>
        <v>-27240.89</v>
      </c>
      <c r="E28" s="279">
        <f t="shared" ref="E28:H28" si="2">SUM(E25:E27)</f>
        <v>-54481.78</v>
      </c>
      <c r="F28" s="279">
        <f t="shared" si="2"/>
        <v>-81722.67</v>
      </c>
      <c r="G28" s="279">
        <f t="shared" si="2"/>
        <v>-108963.56</v>
      </c>
      <c r="H28" s="279">
        <f t="shared" si="2"/>
        <v>-136204.45000000001</v>
      </c>
      <c r="I28" s="93"/>
    </row>
    <row r="29" spans="2:9" s="53" customFormat="1">
      <c r="B29" s="87"/>
      <c r="C29" s="382" t="s">
        <v>245</v>
      </c>
      <c r="D29" s="383"/>
      <c r="E29" s="383"/>
      <c r="F29" s="383"/>
      <c r="G29" s="383"/>
      <c r="H29" s="384"/>
      <c r="I29" s="93"/>
    </row>
    <row r="30" spans="2:9" s="53" customFormat="1">
      <c r="B30" s="87"/>
      <c r="C30" s="79" t="s">
        <v>177</v>
      </c>
      <c r="D30" s="278">
        <f>SUM(Trésorerie!D20:O21)+SUM(Trésorerie!D32:O32)-SUM(Trésorerie!D52:O53)-SUM(Trésorerie!D59:O59)+'Comptes de résultats'!D28</f>
        <v>0</v>
      </c>
      <c r="E30" s="278">
        <f>D30+SUM(Trésorerie!P20:AA21)+SUM(Trésorerie!P32:AA32)-SUM(Trésorerie!P52:AA53)-SUM(Trésorerie!P59:AA59)+'Comptes de résultats'!E28</f>
        <v>0</v>
      </c>
      <c r="F30" s="278">
        <f>E30+SUM(Trésorerie!AB20:AM21)+SUM(Trésorerie!AB32:AM32)-SUM(Trésorerie!AB52:AM53)-SUM(Trésorerie!AB59:AM59)+'Comptes de résultats'!F28</f>
        <v>0</v>
      </c>
      <c r="G30" s="278">
        <f>F30+SUM(Trésorerie!AN20:AY21)+SUM(Trésorerie!AN32:AY32)-SUM(Trésorerie!AN52:AY53)-SUM(Trésorerie!AN59:AY59)+'Comptes de résultats'!G28</f>
        <v>0</v>
      </c>
      <c r="H30" s="278">
        <f>G30+SUM(Trésorerie!AZ20:BK21)+SUM(Trésorerie!AZ32:BK32)-SUM(Trésorerie!AZ52:BK53)-SUM(Trésorerie!AZ59:BK59)+'Comptes de résultats'!H28</f>
        <v>0</v>
      </c>
      <c r="I30" s="93"/>
    </row>
    <row r="31" spans="2:9" s="53" customFormat="1">
      <c r="B31" s="87"/>
      <c r="C31" s="45" t="s">
        <v>37</v>
      </c>
      <c r="D31" s="278">
        <f>BFR!O61</f>
        <v>0</v>
      </c>
      <c r="E31" s="278">
        <f>BFR!AA61</f>
        <v>0</v>
      </c>
      <c r="F31" s="278">
        <f>BFR!AM61</f>
        <v>0</v>
      </c>
      <c r="G31" s="278">
        <f>BFR!AY61</f>
        <v>0</v>
      </c>
      <c r="H31" s="278">
        <f>BFR!BK61</f>
        <v>0</v>
      </c>
      <c r="I31" s="93"/>
    </row>
    <row r="32" spans="2:9" s="53" customFormat="1">
      <c r="B32" s="87"/>
      <c r="C32" s="45" t="s">
        <v>158</v>
      </c>
      <c r="D32" s="278">
        <f>TVA!O43</f>
        <v>0</v>
      </c>
      <c r="E32" s="278">
        <f>TVA!AA43</f>
        <v>0</v>
      </c>
      <c r="F32" s="278">
        <f>TVA!AM43</f>
        <v>0</v>
      </c>
      <c r="G32" s="278">
        <f>TVA!AY43</f>
        <v>0</v>
      </c>
      <c r="H32" s="278">
        <f>TVA!BK43</f>
        <v>0</v>
      </c>
      <c r="I32" s="93"/>
    </row>
    <row r="33" spans="2:9" s="53" customFormat="1">
      <c r="B33" s="87"/>
      <c r="C33" s="45" t="s">
        <v>88</v>
      </c>
      <c r="D33" s="278">
        <f>'Comptes de résultats'!D33</f>
        <v>0</v>
      </c>
      <c r="E33" s="278">
        <f>'Comptes de résultats'!E33-'Comptes de résultats'!D33</f>
        <v>0</v>
      </c>
      <c r="F33" s="278">
        <f>'Comptes de résultats'!F33-'Comptes de résultats'!E33</f>
        <v>0</v>
      </c>
      <c r="G33" s="278">
        <f>'Comptes de résultats'!G33-'Comptes de résultats'!F33</f>
        <v>0</v>
      </c>
      <c r="H33" s="278">
        <f>'Comptes de résultats'!H33-'Comptes de résultats'!G33</f>
        <v>0</v>
      </c>
      <c r="I33" s="93"/>
    </row>
    <row r="34" spans="2:9" s="53" customFormat="1">
      <c r="B34" s="87"/>
      <c r="C34" s="276" t="s">
        <v>251</v>
      </c>
      <c r="D34" s="279">
        <f>SUM(D30:D33)</f>
        <v>0</v>
      </c>
      <c r="E34" s="279">
        <f t="shared" ref="E34:H34" si="3">SUM(E30:E33)</f>
        <v>0</v>
      </c>
      <c r="F34" s="279">
        <f t="shared" si="3"/>
        <v>0</v>
      </c>
      <c r="G34" s="279">
        <f t="shared" si="3"/>
        <v>0</v>
      </c>
      <c r="H34" s="279">
        <f t="shared" si="3"/>
        <v>0</v>
      </c>
      <c r="I34" s="93"/>
    </row>
    <row r="35" spans="2:9" s="53" customFormat="1">
      <c r="B35" s="87"/>
      <c r="C35" s="276" t="s">
        <v>82</v>
      </c>
      <c r="D35" s="279">
        <f>D28+D34</f>
        <v>-27240.89</v>
      </c>
      <c r="E35" s="279">
        <f>E28+E34</f>
        <v>-54481.78</v>
      </c>
      <c r="F35" s="279">
        <f>F28+F34</f>
        <v>-81722.67</v>
      </c>
      <c r="G35" s="279">
        <f>G28+G34</f>
        <v>-108963.56</v>
      </c>
      <c r="H35" s="279">
        <f>H28+H34</f>
        <v>-136204.45000000001</v>
      </c>
      <c r="I35" s="93"/>
    </row>
    <row r="36" spans="2:9" ht="15.75" thickBot="1">
      <c r="B36" s="88"/>
      <c r="C36" s="89"/>
      <c r="D36" s="89"/>
      <c r="E36" s="89"/>
      <c r="F36" s="89"/>
      <c r="G36" s="89"/>
      <c r="H36" s="89"/>
      <c r="I36" s="90"/>
    </row>
    <row r="37" spans="2:9">
      <c r="F37" s="14"/>
      <c r="G37" s="14"/>
      <c r="H37" s="14"/>
    </row>
  </sheetData>
  <sheetProtection sheet="1" objects="1" scenarios="1"/>
  <mergeCells count="7">
    <mergeCell ref="C15:H15"/>
    <mergeCell ref="C23:H23"/>
    <mergeCell ref="C24:H24"/>
    <mergeCell ref="C29:H29"/>
    <mergeCell ref="C5:H5"/>
    <mergeCell ref="C9:H9"/>
    <mergeCell ref="C10:H10"/>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sheetPr codeName="Feuil9">
    <tabColor theme="3" tint="0.39997558519241921"/>
  </sheetPr>
  <dimension ref="A1:BL63"/>
  <sheetViews>
    <sheetView showGridLines="0" showRowColHeaders="0" zoomScale="85" zoomScaleNormal="85" workbookViewId="0">
      <pane xSplit="3" topLeftCell="D1" activePane="topRight" state="frozen"/>
      <selection activeCell="I35" sqref="I35"/>
      <selection pane="topRight" activeCell="D10" sqref="D10"/>
    </sheetView>
  </sheetViews>
  <sheetFormatPr baseColWidth="10" defaultRowHeight="15"/>
  <cols>
    <col min="1" max="1" width="3.5703125" style="53" customWidth="1"/>
    <col min="2" max="2" width="3.85546875" customWidth="1"/>
    <col min="3" max="3" width="35.7109375" style="54" customWidth="1"/>
    <col min="64" max="64" width="3.140625" customWidth="1"/>
  </cols>
  <sheetData>
    <row r="1" spans="2:64" s="53" customFormat="1" ht="15.75" thickBot="1"/>
    <row r="2" spans="2:64" s="53" customFormat="1">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c r="B3" s="87"/>
      <c r="C3" s="57" t="s">
        <v>115</v>
      </c>
      <c r="D3" s="91"/>
      <c r="E3" s="112"/>
      <c r="F3" s="112"/>
      <c r="G3" s="112"/>
      <c r="H3" s="112"/>
      <c r="I3" s="112"/>
      <c r="J3" s="112"/>
      <c r="K3" s="112"/>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c r="B4" s="87"/>
      <c r="C4" s="145"/>
      <c r="D4" s="91"/>
      <c r="E4" s="112"/>
      <c r="F4" s="112"/>
      <c r="G4" s="112"/>
      <c r="H4" s="112"/>
      <c r="I4" s="112"/>
      <c r="J4" s="112"/>
      <c r="K4" s="112"/>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c r="B5" s="87"/>
      <c r="C5" s="310" t="s">
        <v>154</v>
      </c>
      <c r="D5" s="311"/>
      <c r="E5" s="311"/>
      <c r="F5" s="311"/>
      <c r="G5" s="311"/>
      <c r="H5" s="311"/>
      <c r="I5" s="311"/>
      <c r="J5" s="311"/>
      <c r="K5" s="312"/>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s="53" customFormat="1">
      <c r="B6" s="87"/>
      <c r="C6" s="145"/>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57" t="s">
        <v>31</v>
      </c>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3"/>
    </row>
    <row r="8" spans="2:64">
      <c r="B8" s="87"/>
      <c r="C8" s="145"/>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3"/>
    </row>
    <row r="9" spans="2:64">
      <c r="B9" s="87"/>
      <c r="C9" s="135"/>
      <c r="D9" s="336" t="s">
        <v>14</v>
      </c>
      <c r="E9" s="336"/>
      <c r="F9" s="336"/>
      <c r="G9" s="336"/>
      <c r="H9" s="336"/>
      <c r="I9" s="336"/>
      <c r="J9" s="336"/>
      <c r="K9" s="336"/>
      <c r="L9" s="336"/>
      <c r="M9" s="336"/>
      <c r="N9" s="336"/>
      <c r="O9" s="336"/>
      <c r="P9" s="336" t="s">
        <v>15</v>
      </c>
      <c r="Q9" s="336"/>
      <c r="R9" s="336"/>
      <c r="S9" s="336"/>
      <c r="T9" s="336"/>
      <c r="U9" s="336"/>
      <c r="V9" s="336"/>
      <c r="W9" s="336"/>
      <c r="X9" s="336"/>
      <c r="Y9" s="336"/>
      <c r="Z9" s="336"/>
      <c r="AA9" s="336"/>
      <c r="AB9" s="336" t="s">
        <v>16</v>
      </c>
      <c r="AC9" s="336"/>
      <c r="AD9" s="336"/>
      <c r="AE9" s="336"/>
      <c r="AF9" s="336"/>
      <c r="AG9" s="336"/>
      <c r="AH9" s="336"/>
      <c r="AI9" s="336"/>
      <c r="AJ9" s="336"/>
      <c r="AK9" s="336"/>
      <c r="AL9" s="336"/>
      <c r="AM9" s="336"/>
      <c r="AN9" s="339" t="s">
        <v>22</v>
      </c>
      <c r="AO9" s="337"/>
      <c r="AP9" s="337"/>
      <c r="AQ9" s="337"/>
      <c r="AR9" s="337"/>
      <c r="AS9" s="337"/>
      <c r="AT9" s="337"/>
      <c r="AU9" s="337"/>
      <c r="AV9" s="337"/>
      <c r="AW9" s="337"/>
      <c r="AX9" s="337"/>
      <c r="AY9" s="338"/>
      <c r="AZ9" s="336" t="s">
        <v>23</v>
      </c>
      <c r="BA9" s="336"/>
      <c r="BB9" s="336"/>
      <c r="BC9" s="336"/>
      <c r="BD9" s="336"/>
      <c r="BE9" s="336"/>
      <c r="BF9" s="336"/>
      <c r="BG9" s="336"/>
      <c r="BH9" s="336"/>
      <c r="BI9" s="336"/>
      <c r="BJ9" s="336"/>
      <c r="BK9" s="336"/>
      <c r="BL9" s="93"/>
    </row>
    <row r="10" spans="2:64">
      <c r="B10" s="87"/>
      <c r="C10" s="57" t="s">
        <v>24</v>
      </c>
      <c r="D10" s="17">
        <f>CONFIG!$D$7</f>
        <v>41640</v>
      </c>
      <c r="E10" s="17">
        <f>DATE(YEAR(D10),MONTH(D10)+1,DAY(D10))</f>
        <v>41671</v>
      </c>
      <c r="F10" s="17">
        <f t="shared" ref="F10:BK10" si="0">DATE(YEAR(E10),MONTH(E10)+1,DAY(E10))</f>
        <v>41699</v>
      </c>
      <c r="G10" s="17">
        <f t="shared" si="0"/>
        <v>41730</v>
      </c>
      <c r="H10" s="17">
        <f t="shared" si="0"/>
        <v>41760</v>
      </c>
      <c r="I10" s="17">
        <f t="shared" si="0"/>
        <v>41791</v>
      </c>
      <c r="J10" s="17">
        <f t="shared" si="0"/>
        <v>41821</v>
      </c>
      <c r="K10" s="17">
        <f t="shared" si="0"/>
        <v>41852</v>
      </c>
      <c r="L10" s="17">
        <f t="shared" si="0"/>
        <v>41883</v>
      </c>
      <c r="M10" s="17">
        <f t="shared" si="0"/>
        <v>41913</v>
      </c>
      <c r="N10" s="17">
        <f t="shared" si="0"/>
        <v>41944</v>
      </c>
      <c r="O10" s="17">
        <f t="shared" si="0"/>
        <v>41974</v>
      </c>
      <c r="P10" s="17">
        <f t="shared" si="0"/>
        <v>42005</v>
      </c>
      <c r="Q10" s="17">
        <f t="shared" si="0"/>
        <v>42036</v>
      </c>
      <c r="R10" s="17">
        <f t="shared" si="0"/>
        <v>42064</v>
      </c>
      <c r="S10" s="17">
        <f t="shared" si="0"/>
        <v>42095</v>
      </c>
      <c r="T10" s="17">
        <f t="shared" si="0"/>
        <v>42125</v>
      </c>
      <c r="U10" s="17">
        <f t="shared" si="0"/>
        <v>42156</v>
      </c>
      <c r="V10" s="17">
        <f t="shared" si="0"/>
        <v>42186</v>
      </c>
      <c r="W10" s="17">
        <f t="shared" si="0"/>
        <v>42217</v>
      </c>
      <c r="X10" s="17">
        <f t="shared" si="0"/>
        <v>42248</v>
      </c>
      <c r="Y10" s="17">
        <f t="shared" si="0"/>
        <v>42278</v>
      </c>
      <c r="Z10" s="17">
        <f t="shared" si="0"/>
        <v>42309</v>
      </c>
      <c r="AA10" s="17">
        <f t="shared" si="0"/>
        <v>42339</v>
      </c>
      <c r="AB10" s="17">
        <f t="shared" si="0"/>
        <v>42370</v>
      </c>
      <c r="AC10" s="17">
        <f t="shared" si="0"/>
        <v>42401</v>
      </c>
      <c r="AD10" s="17">
        <f t="shared" si="0"/>
        <v>42430</v>
      </c>
      <c r="AE10" s="17">
        <f t="shared" si="0"/>
        <v>42461</v>
      </c>
      <c r="AF10" s="17">
        <f t="shared" si="0"/>
        <v>42491</v>
      </c>
      <c r="AG10" s="17">
        <f t="shared" si="0"/>
        <v>42522</v>
      </c>
      <c r="AH10" s="17">
        <f t="shared" si="0"/>
        <v>42552</v>
      </c>
      <c r="AI10" s="17">
        <f t="shared" si="0"/>
        <v>42583</v>
      </c>
      <c r="AJ10" s="17">
        <f t="shared" si="0"/>
        <v>42614</v>
      </c>
      <c r="AK10" s="17">
        <f t="shared" si="0"/>
        <v>42644</v>
      </c>
      <c r="AL10" s="17">
        <f t="shared" si="0"/>
        <v>42675</v>
      </c>
      <c r="AM10" s="17">
        <f t="shared" si="0"/>
        <v>42705</v>
      </c>
      <c r="AN10" s="17">
        <f t="shared" si="0"/>
        <v>42736</v>
      </c>
      <c r="AO10" s="17">
        <f t="shared" si="0"/>
        <v>42767</v>
      </c>
      <c r="AP10" s="17">
        <f t="shared" si="0"/>
        <v>42795</v>
      </c>
      <c r="AQ10" s="17">
        <f t="shared" si="0"/>
        <v>42826</v>
      </c>
      <c r="AR10" s="17">
        <f t="shared" si="0"/>
        <v>42856</v>
      </c>
      <c r="AS10" s="17">
        <f t="shared" si="0"/>
        <v>42887</v>
      </c>
      <c r="AT10" s="17">
        <f t="shared" si="0"/>
        <v>42917</v>
      </c>
      <c r="AU10" s="17">
        <f t="shared" si="0"/>
        <v>42948</v>
      </c>
      <c r="AV10" s="17">
        <f t="shared" si="0"/>
        <v>42979</v>
      </c>
      <c r="AW10" s="17">
        <f t="shared" si="0"/>
        <v>43009</v>
      </c>
      <c r="AX10" s="17">
        <f t="shared" si="0"/>
        <v>43040</v>
      </c>
      <c r="AY10" s="17">
        <f t="shared" si="0"/>
        <v>43070</v>
      </c>
      <c r="AZ10" s="17">
        <f t="shared" si="0"/>
        <v>43101</v>
      </c>
      <c r="BA10" s="17">
        <f t="shared" si="0"/>
        <v>43132</v>
      </c>
      <c r="BB10" s="17">
        <f t="shared" si="0"/>
        <v>43160</v>
      </c>
      <c r="BC10" s="17">
        <f t="shared" si="0"/>
        <v>43191</v>
      </c>
      <c r="BD10" s="17">
        <f t="shared" si="0"/>
        <v>43221</v>
      </c>
      <c r="BE10" s="17">
        <f t="shared" si="0"/>
        <v>43252</v>
      </c>
      <c r="BF10" s="17">
        <f t="shared" si="0"/>
        <v>43282</v>
      </c>
      <c r="BG10" s="17">
        <f t="shared" si="0"/>
        <v>43313</v>
      </c>
      <c r="BH10" s="17">
        <f t="shared" si="0"/>
        <v>43344</v>
      </c>
      <c r="BI10" s="17">
        <f t="shared" si="0"/>
        <v>43374</v>
      </c>
      <c r="BJ10" s="17">
        <f t="shared" si="0"/>
        <v>43405</v>
      </c>
      <c r="BK10" s="17">
        <f t="shared" si="0"/>
        <v>43435</v>
      </c>
      <c r="BL10" s="93"/>
    </row>
    <row r="11" spans="2:64">
      <c r="B11" s="87"/>
      <c r="C11" s="215" t="str">
        <f>CONFIG!$C$14</f>
        <v>Activité de revenu 1</v>
      </c>
      <c r="D11" s="226">
        <f>'Charges variables'!D9*CONFIG!$D81</f>
        <v>0</v>
      </c>
      <c r="E11" s="226">
        <f>'Charges variables'!E9*CONFIG!$D81</f>
        <v>0</v>
      </c>
      <c r="F11" s="226">
        <f>'Charges variables'!F9*CONFIG!$D81</f>
        <v>0</v>
      </c>
      <c r="G11" s="226">
        <f>'Charges variables'!G9*CONFIG!$D81</f>
        <v>0</v>
      </c>
      <c r="H11" s="226">
        <f>'Charges variables'!H9*CONFIG!$D81</f>
        <v>0</v>
      </c>
      <c r="I11" s="226">
        <f>'Charges variables'!I9*CONFIG!$D81</f>
        <v>0</v>
      </c>
      <c r="J11" s="226">
        <f>'Charges variables'!J9*CONFIG!$D81</f>
        <v>0</v>
      </c>
      <c r="K11" s="226">
        <f>'Charges variables'!K9*CONFIG!$D81</f>
        <v>0</v>
      </c>
      <c r="L11" s="226">
        <f>'Charges variables'!L9*CONFIG!$D81</f>
        <v>0</v>
      </c>
      <c r="M11" s="226">
        <f>'Charges variables'!M9*CONFIG!$D81</f>
        <v>0</v>
      </c>
      <c r="N11" s="226">
        <f>'Charges variables'!N9*CONFIG!$D81</f>
        <v>0</v>
      </c>
      <c r="O11" s="226">
        <f>'Charges variables'!O9*CONFIG!$D81</f>
        <v>0</v>
      </c>
      <c r="P11" s="226">
        <f>'Charges variables'!P9*CONFIG!$D81</f>
        <v>0</v>
      </c>
      <c r="Q11" s="226">
        <f>'Charges variables'!Q9*CONFIG!$D81</f>
        <v>0</v>
      </c>
      <c r="R11" s="226">
        <f>'Charges variables'!R9*CONFIG!$D81</f>
        <v>0</v>
      </c>
      <c r="S11" s="226">
        <f>'Charges variables'!S9*CONFIG!$D81</f>
        <v>0</v>
      </c>
      <c r="T11" s="226">
        <f>'Charges variables'!T9*CONFIG!$D81</f>
        <v>0</v>
      </c>
      <c r="U11" s="226">
        <f>'Charges variables'!U9*CONFIG!$D81</f>
        <v>0</v>
      </c>
      <c r="V11" s="226">
        <f>'Charges variables'!V9*CONFIG!$D81</f>
        <v>0</v>
      </c>
      <c r="W11" s="226">
        <f>'Charges variables'!W9*CONFIG!$D81</f>
        <v>0</v>
      </c>
      <c r="X11" s="226">
        <f>'Charges variables'!X9*CONFIG!$D81</f>
        <v>0</v>
      </c>
      <c r="Y11" s="226">
        <f>'Charges variables'!Y9*CONFIG!$D81</f>
        <v>0</v>
      </c>
      <c r="Z11" s="226">
        <f>'Charges variables'!Z9*CONFIG!$D81</f>
        <v>0</v>
      </c>
      <c r="AA11" s="226">
        <f>'Charges variables'!AA9*CONFIG!$D81</f>
        <v>0</v>
      </c>
      <c r="AB11" s="226">
        <f>'Charges variables'!AB9*CONFIG!$D81</f>
        <v>0</v>
      </c>
      <c r="AC11" s="226">
        <f>'Charges variables'!AC9*CONFIG!$D81</f>
        <v>0</v>
      </c>
      <c r="AD11" s="226">
        <f>'Charges variables'!AD9*CONFIG!$D81</f>
        <v>0</v>
      </c>
      <c r="AE11" s="226">
        <f>'Charges variables'!AE9*CONFIG!$D81</f>
        <v>0</v>
      </c>
      <c r="AF11" s="226">
        <f>'Charges variables'!AF9*CONFIG!$D81</f>
        <v>0</v>
      </c>
      <c r="AG11" s="226">
        <f>'Charges variables'!AG9*CONFIG!$D81</f>
        <v>0</v>
      </c>
      <c r="AH11" s="226">
        <f>'Charges variables'!AH9*CONFIG!$D81</f>
        <v>0</v>
      </c>
      <c r="AI11" s="226">
        <f>'Charges variables'!AI9*CONFIG!$D81</f>
        <v>0</v>
      </c>
      <c r="AJ11" s="226">
        <f>'Charges variables'!AJ9*CONFIG!$D81</f>
        <v>0</v>
      </c>
      <c r="AK11" s="226">
        <f>'Charges variables'!AK9*CONFIG!$D81</f>
        <v>0</v>
      </c>
      <c r="AL11" s="226">
        <f>'Charges variables'!AL9*CONFIG!$D81</f>
        <v>0</v>
      </c>
      <c r="AM11" s="226">
        <f>'Charges variables'!AM9*CONFIG!$D81</f>
        <v>0</v>
      </c>
      <c r="AN11" s="226">
        <f>'Charges variables'!AN9*CONFIG!$D81</f>
        <v>0</v>
      </c>
      <c r="AO11" s="226">
        <f>'Charges variables'!AO9*CONFIG!$D81</f>
        <v>0</v>
      </c>
      <c r="AP11" s="226">
        <f>'Charges variables'!AP9*CONFIG!$D81</f>
        <v>0</v>
      </c>
      <c r="AQ11" s="226">
        <f>'Charges variables'!AQ9*CONFIG!$D81</f>
        <v>0</v>
      </c>
      <c r="AR11" s="226">
        <f>'Charges variables'!AR9*CONFIG!$D81</f>
        <v>0</v>
      </c>
      <c r="AS11" s="226">
        <f>'Charges variables'!AS9*CONFIG!$D81</f>
        <v>0</v>
      </c>
      <c r="AT11" s="226">
        <f>'Charges variables'!AT9*CONFIG!$D81</f>
        <v>0</v>
      </c>
      <c r="AU11" s="226">
        <f>'Charges variables'!AU9*CONFIG!$D81</f>
        <v>0</v>
      </c>
      <c r="AV11" s="226">
        <f>'Charges variables'!AV9*CONFIG!$D81</f>
        <v>0</v>
      </c>
      <c r="AW11" s="226">
        <f>'Charges variables'!AW9*CONFIG!$D81</f>
        <v>0</v>
      </c>
      <c r="AX11" s="226">
        <f>'Charges variables'!AX9*CONFIG!$D81</f>
        <v>0</v>
      </c>
      <c r="AY11" s="226">
        <f>'Charges variables'!AY9*CONFIG!$D81</f>
        <v>0</v>
      </c>
      <c r="AZ11" s="226">
        <f>'Charges variables'!AZ9*CONFIG!$D81</f>
        <v>0</v>
      </c>
      <c r="BA11" s="226">
        <f>'Charges variables'!BA9*CONFIG!$D81</f>
        <v>0</v>
      </c>
      <c r="BB11" s="226">
        <f>'Charges variables'!BB9*CONFIG!$D81</f>
        <v>0</v>
      </c>
      <c r="BC11" s="226">
        <f>'Charges variables'!BC9*CONFIG!$D81</f>
        <v>0</v>
      </c>
      <c r="BD11" s="226">
        <f>'Charges variables'!BD9*CONFIG!$D81</f>
        <v>0</v>
      </c>
      <c r="BE11" s="226">
        <f>'Charges variables'!BE9*CONFIG!$D81</f>
        <v>0</v>
      </c>
      <c r="BF11" s="226">
        <f>'Charges variables'!BF9*CONFIG!$D81</f>
        <v>0</v>
      </c>
      <c r="BG11" s="226">
        <f>'Charges variables'!BG9*CONFIG!$D81</f>
        <v>0</v>
      </c>
      <c r="BH11" s="226">
        <f>'Charges variables'!BH9*CONFIG!$D81</f>
        <v>0</v>
      </c>
      <c r="BI11" s="226">
        <f>'Charges variables'!BI9*CONFIG!$D81</f>
        <v>0</v>
      </c>
      <c r="BJ11" s="226">
        <f>'Charges variables'!BJ9*CONFIG!$D81</f>
        <v>0</v>
      </c>
      <c r="BK11" s="226">
        <f>'Charges variables'!BK9*CONFIG!$D81</f>
        <v>0</v>
      </c>
      <c r="BL11" s="93"/>
    </row>
    <row r="12" spans="2:64">
      <c r="B12" s="87"/>
      <c r="C12" s="215" t="str">
        <f>CONFIG!$C$15</f>
        <v>Activité de revenu 2</v>
      </c>
      <c r="D12" s="226">
        <f>'Charges variables'!D10*CONFIG!$D82</f>
        <v>0</v>
      </c>
      <c r="E12" s="226">
        <f>'Charges variables'!E10*CONFIG!$D82</f>
        <v>0</v>
      </c>
      <c r="F12" s="226">
        <f>'Charges variables'!F10*CONFIG!$D82</f>
        <v>0</v>
      </c>
      <c r="G12" s="226">
        <f>'Charges variables'!G10*CONFIG!$D82</f>
        <v>0</v>
      </c>
      <c r="H12" s="226">
        <f>'Charges variables'!H10*CONFIG!$D82</f>
        <v>0</v>
      </c>
      <c r="I12" s="226">
        <f>'Charges variables'!I10*CONFIG!$D82</f>
        <v>0</v>
      </c>
      <c r="J12" s="226">
        <f>'Charges variables'!J10*CONFIG!$D82</f>
        <v>0</v>
      </c>
      <c r="K12" s="226">
        <f>'Charges variables'!K10*CONFIG!$D82</f>
        <v>0</v>
      </c>
      <c r="L12" s="226">
        <f>'Charges variables'!L10*CONFIG!$D82</f>
        <v>0</v>
      </c>
      <c r="M12" s="226">
        <f>'Charges variables'!M10*CONFIG!$D82</f>
        <v>0</v>
      </c>
      <c r="N12" s="226">
        <f>'Charges variables'!N10*CONFIG!$D82</f>
        <v>0</v>
      </c>
      <c r="O12" s="226">
        <f>'Charges variables'!O10*CONFIG!$D82</f>
        <v>0</v>
      </c>
      <c r="P12" s="226">
        <f>'Charges variables'!P10*CONFIG!$D82</f>
        <v>0</v>
      </c>
      <c r="Q12" s="226">
        <f>'Charges variables'!Q10*CONFIG!$D82</f>
        <v>0</v>
      </c>
      <c r="R12" s="226">
        <f>'Charges variables'!R10*CONFIG!$D82</f>
        <v>0</v>
      </c>
      <c r="S12" s="226">
        <f>'Charges variables'!S10*CONFIG!$D82</f>
        <v>0</v>
      </c>
      <c r="T12" s="226">
        <f>'Charges variables'!T10*CONFIG!$D82</f>
        <v>0</v>
      </c>
      <c r="U12" s="226">
        <f>'Charges variables'!U10*CONFIG!$D82</f>
        <v>0</v>
      </c>
      <c r="V12" s="226">
        <f>'Charges variables'!V10*CONFIG!$D82</f>
        <v>0</v>
      </c>
      <c r="W12" s="226">
        <f>'Charges variables'!W10*CONFIG!$D82</f>
        <v>0</v>
      </c>
      <c r="X12" s="226">
        <f>'Charges variables'!X10*CONFIG!$D82</f>
        <v>0</v>
      </c>
      <c r="Y12" s="226">
        <f>'Charges variables'!Y10*CONFIG!$D82</f>
        <v>0</v>
      </c>
      <c r="Z12" s="226">
        <f>'Charges variables'!Z10*CONFIG!$D82</f>
        <v>0</v>
      </c>
      <c r="AA12" s="226">
        <f>'Charges variables'!AA10*CONFIG!$D82</f>
        <v>0</v>
      </c>
      <c r="AB12" s="226">
        <f>'Charges variables'!AB10*CONFIG!$D82</f>
        <v>0</v>
      </c>
      <c r="AC12" s="226">
        <f>'Charges variables'!AC10*CONFIG!$D82</f>
        <v>0</v>
      </c>
      <c r="AD12" s="226">
        <f>'Charges variables'!AD10*CONFIG!$D82</f>
        <v>0</v>
      </c>
      <c r="AE12" s="226">
        <f>'Charges variables'!AE10*CONFIG!$D82</f>
        <v>0</v>
      </c>
      <c r="AF12" s="226">
        <f>'Charges variables'!AF10*CONFIG!$D82</f>
        <v>0</v>
      </c>
      <c r="AG12" s="226">
        <f>'Charges variables'!AG10*CONFIG!$D82</f>
        <v>0</v>
      </c>
      <c r="AH12" s="226">
        <f>'Charges variables'!AH10*CONFIG!$D82</f>
        <v>0</v>
      </c>
      <c r="AI12" s="226">
        <f>'Charges variables'!AI10*CONFIG!$D82</f>
        <v>0</v>
      </c>
      <c r="AJ12" s="226">
        <f>'Charges variables'!AJ10*CONFIG!$D82</f>
        <v>0</v>
      </c>
      <c r="AK12" s="226">
        <f>'Charges variables'!AK10*CONFIG!$D82</f>
        <v>0</v>
      </c>
      <c r="AL12" s="226">
        <f>'Charges variables'!AL10*CONFIG!$D82</f>
        <v>0</v>
      </c>
      <c r="AM12" s="226">
        <f>'Charges variables'!AM10*CONFIG!$D82</f>
        <v>0</v>
      </c>
      <c r="AN12" s="226">
        <f>'Charges variables'!AN10*CONFIG!$D82</f>
        <v>0</v>
      </c>
      <c r="AO12" s="226">
        <f>'Charges variables'!AO10*CONFIG!$D82</f>
        <v>0</v>
      </c>
      <c r="AP12" s="226">
        <f>'Charges variables'!AP10*CONFIG!$D82</f>
        <v>0</v>
      </c>
      <c r="AQ12" s="226">
        <f>'Charges variables'!AQ10*CONFIG!$D82</f>
        <v>0</v>
      </c>
      <c r="AR12" s="226">
        <f>'Charges variables'!AR10*CONFIG!$D82</f>
        <v>0</v>
      </c>
      <c r="AS12" s="226">
        <f>'Charges variables'!AS10*CONFIG!$D82</f>
        <v>0</v>
      </c>
      <c r="AT12" s="226">
        <f>'Charges variables'!AT10*CONFIG!$D82</f>
        <v>0</v>
      </c>
      <c r="AU12" s="226">
        <f>'Charges variables'!AU10*CONFIG!$D82</f>
        <v>0</v>
      </c>
      <c r="AV12" s="226">
        <f>'Charges variables'!AV10*CONFIG!$D82</f>
        <v>0</v>
      </c>
      <c r="AW12" s="226">
        <f>'Charges variables'!AW10*CONFIG!$D82</f>
        <v>0</v>
      </c>
      <c r="AX12" s="226">
        <f>'Charges variables'!AX10*CONFIG!$D82</f>
        <v>0</v>
      </c>
      <c r="AY12" s="226">
        <f>'Charges variables'!AY10*CONFIG!$D82</f>
        <v>0</v>
      </c>
      <c r="AZ12" s="226">
        <f>'Charges variables'!AZ10*CONFIG!$D82</f>
        <v>0</v>
      </c>
      <c r="BA12" s="226">
        <f>'Charges variables'!BA10*CONFIG!$D82</f>
        <v>0</v>
      </c>
      <c r="BB12" s="226">
        <f>'Charges variables'!BB10*CONFIG!$D82</f>
        <v>0</v>
      </c>
      <c r="BC12" s="226">
        <f>'Charges variables'!BC10*CONFIG!$D82</f>
        <v>0</v>
      </c>
      <c r="BD12" s="226">
        <f>'Charges variables'!BD10*CONFIG!$D82</f>
        <v>0</v>
      </c>
      <c r="BE12" s="226">
        <f>'Charges variables'!BE10*CONFIG!$D82</f>
        <v>0</v>
      </c>
      <c r="BF12" s="226">
        <f>'Charges variables'!BF10*CONFIG!$D82</f>
        <v>0</v>
      </c>
      <c r="BG12" s="226">
        <f>'Charges variables'!BG10*CONFIG!$D82</f>
        <v>0</v>
      </c>
      <c r="BH12" s="226">
        <f>'Charges variables'!BH10*CONFIG!$D82</f>
        <v>0</v>
      </c>
      <c r="BI12" s="226">
        <f>'Charges variables'!BI10*CONFIG!$D82</f>
        <v>0</v>
      </c>
      <c r="BJ12" s="226">
        <f>'Charges variables'!BJ10*CONFIG!$D82</f>
        <v>0</v>
      </c>
      <c r="BK12" s="226">
        <f>'Charges variables'!BK10*CONFIG!$D82</f>
        <v>0</v>
      </c>
      <c r="BL12" s="93"/>
    </row>
    <row r="13" spans="2:64">
      <c r="B13" s="87"/>
      <c r="C13" s="215" t="str">
        <f>CONFIG!$C$16</f>
        <v>ETC …</v>
      </c>
      <c r="D13" s="226">
        <f>'Charges variables'!D11*CONFIG!$D83</f>
        <v>0</v>
      </c>
      <c r="E13" s="226">
        <f>'Charges variables'!E11*CONFIG!$D83</f>
        <v>0</v>
      </c>
      <c r="F13" s="226">
        <f>'Charges variables'!F11*CONFIG!$D83</f>
        <v>0</v>
      </c>
      <c r="G13" s="226">
        <f>'Charges variables'!G11*CONFIG!$D83</f>
        <v>0</v>
      </c>
      <c r="H13" s="226">
        <f>'Charges variables'!H11*CONFIG!$D83</f>
        <v>0</v>
      </c>
      <c r="I13" s="226">
        <f>'Charges variables'!I11*CONFIG!$D83</f>
        <v>0</v>
      </c>
      <c r="J13" s="226">
        <f>'Charges variables'!J11*CONFIG!$D83</f>
        <v>0</v>
      </c>
      <c r="K13" s="226">
        <f>'Charges variables'!K11*CONFIG!$D83</f>
        <v>0</v>
      </c>
      <c r="L13" s="226">
        <f>'Charges variables'!L11*CONFIG!$D83</f>
        <v>0</v>
      </c>
      <c r="M13" s="226">
        <f>'Charges variables'!M11*CONFIG!$D83</f>
        <v>0</v>
      </c>
      <c r="N13" s="226">
        <f>'Charges variables'!N11*CONFIG!$D83</f>
        <v>0</v>
      </c>
      <c r="O13" s="226">
        <f>'Charges variables'!O11*CONFIG!$D83</f>
        <v>0</v>
      </c>
      <c r="P13" s="226">
        <f>'Charges variables'!P11*CONFIG!$D83</f>
        <v>0</v>
      </c>
      <c r="Q13" s="226">
        <f>'Charges variables'!Q11*CONFIG!$D83</f>
        <v>0</v>
      </c>
      <c r="R13" s="226">
        <f>'Charges variables'!R11*CONFIG!$D83</f>
        <v>0</v>
      </c>
      <c r="S13" s="226">
        <f>'Charges variables'!S11*CONFIG!$D83</f>
        <v>0</v>
      </c>
      <c r="T13" s="226">
        <f>'Charges variables'!T11*CONFIG!$D83</f>
        <v>0</v>
      </c>
      <c r="U13" s="226">
        <f>'Charges variables'!U11*CONFIG!$D83</f>
        <v>0</v>
      </c>
      <c r="V13" s="226">
        <f>'Charges variables'!V11*CONFIG!$D83</f>
        <v>0</v>
      </c>
      <c r="W13" s="226">
        <f>'Charges variables'!W11*CONFIG!$D83</f>
        <v>0</v>
      </c>
      <c r="X13" s="226">
        <f>'Charges variables'!X11*CONFIG!$D83</f>
        <v>0</v>
      </c>
      <c r="Y13" s="226">
        <f>'Charges variables'!Y11*CONFIG!$D83</f>
        <v>0</v>
      </c>
      <c r="Z13" s="226">
        <f>'Charges variables'!Z11*CONFIG!$D83</f>
        <v>0</v>
      </c>
      <c r="AA13" s="226">
        <f>'Charges variables'!AA11*CONFIG!$D83</f>
        <v>0</v>
      </c>
      <c r="AB13" s="226">
        <f>'Charges variables'!AB11*CONFIG!$D83</f>
        <v>0</v>
      </c>
      <c r="AC13" s="226">
        <f>'Charges variables'!AC11*CONFIG!$D83</f>
        <v>0</v>
      </c>
      <c r="AD13" s="226">
        <f>'Charges variables'!AD11*CONFIG!$D83</f>
        <v>0</v>
      </c>
      <c r="AE13" s="226">
        <f>'Charges variables'!AE11*CONFIG!$D83</f>
        <v>0</v>
      </c>
      <c r="AF13" s="226">
        <f>'Charges variables'!AF11*CONFIG!$D83</f>
        <v>0</v>
      </c>
      <c r="AG13" s="226">
        <f>'Charges variables'!AG11*CONFIG!$D83</f>
        <v>0</v>
      </c>
      <c r="AH13" s="226">
        <f>'Charges variables'!AH11*CONFIG!$D83</f>
        <v>0</v>
      </c>
      <c r="AI13" s="226">
        <f>'Charges variables'!AI11*CONFIG!$D83</f>
        <v>0</v>
      </c>
      <c r="AJ13" s="226">
        <f>'Charges variables'!AJ11*CONFIG!$D83</f>
        <v>0</v>
      </c>
      <c r="AK13" s="226">
        <f>'Charges variables'!AK11*CONFIG!$D83</f>
        <v>0</v>
      </c>
      <c r="AL13" s="226">
        <f>'Charges variables'!AL11*CONFIG!$D83</f>
        <v>0</v>
      </c>
      <c r="AM13" s="226">
        <f>'Charges variables'!AM11*CONFIG!$D83</f>
        <v>0</v>
      </c>
      <c r="AN13" s="226">
        <f>'Charges variables'!AN11*CONFIG!$D83</f>
        <v>0</v>
      </c>
      <c r="AO13" s="226">
        <f>'Charges variables'!AO11*CONFIG!$D83</f>
        <v>0</v>
      </c>
      <c r="AP13" s="226">
        <f>'Charges variables'!AP11*CONFIG!$D83</f>
        <v>0</v>
      </c>
      <c r="AQ13" s="226">
        <f>'Charges variables'!AQ11*CONFIG!$D83</f>
        <v>0</v>
      </c>
      <c r="AR13" s="226">
        <f>'Charges variables'!AR11*CONFIG!$D83</f>
        <v>0</v>
      </c>
      <c r="AS13" s="226">
        <f>'Charges variables'!AS11*CONFIG!$D83</f>
        <v>0</v>
      </c>
      <c r="AT13" s="226">
        <f>'Charges variables'!AT11*CONFIG!$D83</f>
        <v>0</v>
      </c>
      <c r="AU13" s="226">
        <f>'Charges variables'!AU11*CONFIG!$D83</f>
        <v>0</v>
      </c>
      <c r="AV13" s="226">
        <f>'Charges variables'!AV11*CONFIG!$D83</f>
        <v>0</v>
      </c>
      <c r="AW13" s="226">
        <f>'Charges variables'!AW11*CONFIG!$D83</f>
        <v>0</v>
      </c>
      <c r="AX13" s="226">
        <f>'Charges variables'!AX11*CONFIG!$D83</f>
        <v>0</v>
      </c>
      <c r="AY13" s="226">
        <f>'Charges variables'!AY11*CONFIG!$D83</f>
        <v>0</v>
      </c>
      <c r="AZ13" s="226">
        <f>'Charges variables'!AZ11*CONFIG!$D83</f>
        <v>0</v>
      </c>
      <c r="BA13" s="226">
        <f>'Charges variables'!BA11*CONFIG!$D83</f>
        <v>0</v>
      </c>
      <c r="BB13" s="226">
        <f>'Charges variables'!BB11*CONFIG!$D83</f>
        <v>0</v>
      </c>
      <c r="BC13" s="226">
        <f>'Charges variables'!BC11*CONFIG!$D83</f>
        <v>0</v>
      </c>
      <c r="BD13" s="226">
        <f>'Charges variables'!BD11*CONFIG!$D83</f>
        <v>0</v>
      </c>
      <c r="BE13" s="226">
        <f>'Charges variables'!BE11*CONFIG!$D83</f>
        <v>0</v>
      </c>
      <c r="BF13" s="226">
        <f>'Charges variables'!BF11*CONFIG!$D83</f>
        <v>0</v>
      </c>
      <c r="BG13" s="226">
        <f>'Charges variables'!BG11*CONFIG!$D83</f>
        <v>0</v>
      </c>
      <c r="BH13" s="226">
        <f>'Charges variables'!BH11*CONFIG!$D83</f>
        <v>0</v>
      </c>
      <c r="BI13" s="226">
        <f>'Charges variables'!BI11*CONFIG!$D83</f>
        <v>0</v>
      </c>
      <c r="BJ13" s="226">
        <f>'Charges variables'!BJ11*CONFIG!$D83</f>
        <v>0</v>
      </c>
      <c r="BK13" s="226">
        <f>'Charges variables'!BK11*CONFIG!$D83</f>
        <v>0</v>
      </c>
      <c r="BL13" s="93"/>
    </row>
    <row r="14" spans="2:64">
      <c r="B14" s="87"/>
      <c r="C14" s="215">
        <f>CONFIG!$C$17</f>
        <v>0</v>
      </c>
      <c r="D14" s="226">
        <f>'Charges variables'!D12*CONFIG!$D84</f>
        <v>0</v>
      </c>
      <c r="E14" s="226">
        <f>'Charges variables'!E12*CONFIG!$D84</f>
        <v>0</v>
      </c>
      <c r="F14" s="226">
        <f>'Charges variables'!F12*CONFIG!$D84</f>
        <v>0</v>
      </c>
      <c r="G14" s="226">
        <f>'Charges variables'!G12*CONFIG!$D84</f>
        <v>0</v>
      </c>
      <c r="H14" s="226">
        <f>'Charges variables'!H12*CONFIG!$D84</f>
        <v>0</v>
      </c>
      <c r="I14" s="226">
        <f>'Charges variables'!I12*CONFIG!$D84</f>
        <v>0</v>
      </c>
      <c r="J14" s="226">
        <f>'Charges variables'!J12*CONFIG!$D84</f>
        <v>0</v>
      </c>
      <c r="K14" s="226">
        <f>'Charges variables'!K12*CONFIG!$D84</f>
        <v>0</v>
      </c>
      <c r="L14" s="226">
        <f>'Charges variables'!L12*CONFIG!$D84</f>
        <v>0</v>
      </c>
      <c r="M14" s="226">
        <f>'Charges variables'!M12*CONFIG!$D84</f>
        <v>0</v>
      </c>
      <c r="N14" s="226">
        <f>'Charges variables'!N12*CONFIG!$D84</f>
        <v>0</v>
      </c>
      <c r="O14" s="226">
        <f>'Charges variables'!O12*CONFIG!$D84</f>
        <v>0</v>
      </c>
      <c r="P14" s="226">
        <f>'Charges variables'!P12*CONFIG!$D84</f>
        <v>0</v>
      </c>
      <c r="Q14" s="226">
        <f>'Charges variables'!Q12*CONFIG!$D84</f>
        <v>0</v>
      </c>
      <c r="R14" s="226">
        <f>'Charges variables'!R12*CONFIG!$D84</f>
        <v>0</v>
      </c>
      <c r="S14" s="226">
        <f>'Charges variables'!S12*CONFIG!$D84</f>
        <v>0</v>
      </c>
      <c r="T14" s="226">
        <f>'Charges variables'!T12*CONFIG!$D84</f>
        <v>0</v>
      </c>
      <c r="U14" s="226">
        <f>'Charges variables'!U12*CONFIG!$D84</f>
        <v>0</v>
      </c>
      <c r="V14" s="226">
        <f>'Charges variables'!V12*CONFIG!$D84</f>
        <v>0</v>
      </c>
      <c r="W14" s="226">
        <f>'Charges variables'!W12*CONFIG!$D84</f>
        <v>0</v>
      </c>
      <c r="X14" s="226">
        <f>'Charges variables'!X12*CONFIG!$D84</f>
        <v>0</v>
      </c>
      <c r="Y14" s="226">
        <f>'Charges variables'!Y12*CONFIG!$D84</f>
        <v>0</v>
      </c>
      <c r="Z14" s="226">
        <f>'Charges variables'!Z12*CONFIG!$D84</f>
        <v>0</v>
      </c>
      <c r="AA14" s="226">
        <f>'Charges variables'!AA12*CONFIG!$D84</f>
        <v>0</v>
      </c>
      <c r="AB14" s="226">
        <f>'Charges variables'!AB12*CONFIG!$D84</f>
        <v>0</v>
      </c>
      <c r="AC14" s="226">
        <f>'Charges variables'!AC12*CONFIG!$D84</f>
        <v>0</v>
      </c>
      <c r="AD14" s="226">
        <f>'Charges variables'!AD12*CONFIG!$D84</f>
        <v>0</v>
      </c>
      <c r="AE14" s="226">
        <f>'Charges variables'!AE12*CONFIG!$D84</f>
        <v>0</v>
      </c>
      <c r="AF14" s="226">
        <f>'Charges variables'!AF12*CONFIG!$D84</f>
        <v>0</v>
      </c>
      <c r="AG14" s="226">
        <f>'Charges variables'!AG12*CONFIG!$D84</f>
        <v>0</v>
      </c>
      <c r="AH14" s="226">
        <f>'Charges variables'!AH12*CONFIG!$D84</f>
        <v>0</v>
      </c>
      <c r="AI14" s="226">
        <f>'Charges variables'!AI12*CONFIG!$D84</f>
        <v>0</v>
      </c>
      <c r="AJ14" s="226">
        <f>'Charges variables'!AJ12*CONFIG!$D84</f>
        <v>0</v>
      </c>
      <c r="AK14" s="226">
        <f>'Charges variables'!AK12*CONFIG!$D84</f>
        <v>0</v>
      </c>
      <c r="AL14" s="226">
        <f>'Charges variables'!AL12*CONFIG!$D84</f>
        <v>0</v>
      </c>
      <c r="AM14" s="226">
        <f>'Charges variables'!AM12*CONFIG!$D84</f>
        <v>0</v>
      </c>
      <c r="AN14" s="226">
        <f>'Charges variables'!AN12*CONFIG!$D84</f>
        <v>0</v>
      </c>
      <c r="AO14" s="226">
        <f>'Charges variables'!AO12*CONFIG!$D84</f>
        <v>0</v>
      </c>
      <c r="AP14" s="226">
        <f>'Charges variables'!AP12*CONFIG!$D84</f>
        <v>0</v>
      </c>
      <c r="AQ14" s="226">
        <f>'Charges variables'!AQ12*CONFIG!$D84</f>
        <v>0</v>
      </c>
      <c r="AR14" s="226">
        <f>'Charges variables'!AR12*CONFIG!$D84</f>
        <v>0</v>
      </c>
      <c r="AS14" s="226">
        <f>'Charges variables'!AS12*CONFIG!$D84</f>
        <v>0</v>
      </c>
      <c r="AT14" s="226">
        <f>'Charges variables'!AT12*CONFIG!$D84</f>
        <v>0</v>
      </c>
      <c r="AU14" s="226">
        <f>'Charges variables'!AU12*CONFIG!$D84</f>
        <v>0</v>
      </c>
      <c r="AV14" s="226">
        <f>'Charges variables'!AV12*CONFIG!$D84</f>
        <v>0</v>
      </c>
      <c r="AW14" s="226">
        <f>'Charges variables'!AW12*CONFIG!$D84</f>
        <v>0</v>
      </c>
      <c r="AX14" s="226">
        <f>'Charges variables'!AX12*CONFIG!$D84</f>
        <v>0</v>
      </c>
      <c r="AY14" s="226">
        <f>'Charges variables'!AY12*CONFIG!$D84</f>
        <v>0</v>
      </c>
      <c r="AZ14" s="226">
        <f>'Charges variables'!AZ12*CONFIG!$D84</f>
        <v>0</v>
      </c>
      <c r="BA14" s="226">
        <f>'Charges variables'!BA12*CONFIG!$D84</f>
        <v>0</v>
      </c>
      <c r="BB14" s="226">
        <f>'Charges variables'!BB12*CONFIG!$D84</f>
        <v>0</v>
      </c>
      <c r="BC14" s="226">
        <f>'Charges variables'!BC12*CONFIG!$D84</f>
        <v>0</v>
      </c>
      <c r="BD14" s="226">
        <f>'Charges variables'!BD12*CONFIG!$D84</f>
        <v>0</v>
      </c>
      <c r="BE14" s="226">
        <f>'Charges variables'!BE12*CONFIG!$D84</f>
        <v>0</v>
      </c>
      <c r="BF14" s="226">
        <f>'Charges variables'!BF12*CONFIG!$D84</f>
        <v>0</v>
      </c>
      <c r="BG14" s="226">
        <f>'Charges variables'!BG12*CONFIG!$D84</f>
        <v>0</v>
      </c>
      <c r="BH14" s="226">
        <f>'Charges variables'!BH12*CONFIG!$D84</f>
        <v>0</v>
      </c>
      <c r="BI14" s="226">
        <f>'Charges variables'!BI12*CONFIG!$D84</f>
        <v>0</v>
      </c>
      <c r="BJ14" s="226">
        <f>'Charges variables'!BJ12*CONFIG!$D84</f>
        <v>0</v>
      </c>
      <c r="BK14" s="226">
        <f>'Charges variables'!BK12*CONFIG!$D84</f>
        <v>0</v>
      </c>
      <c r="BL14" s="93"/>
    </row>
    <row r="15" spans="2:64">
      <c r="B15" s="87"/>
      <c r="C15" s="215">
        <f>CONFIG!$C$18</f>
        <v>0</v>
      </c>
      <c r="D15" s="226">
        <f>'Charges variables'!D13*CONFIG!$D85</f>
        <v>0</v>
      </c>
      <c r="E15" s="226">
        <f>'Charges variables'!E13*CONFIG!$D85</f>
        <v>0</v>
      </c>
      <c r="F15" s="226">
        <f>'Charges variables'!F13*CONFIG!$D85</f>
        <v>0</v>
      </c>
      <c r="G15" s="226">
        <f>'Charges variables'!G13*CONFIG!$D85</f>
        <v>0</v>
      </c>
      <c r="H15" s="226">
        <f>'Charges variables'!H13*CONFIG!$D85</f>
        <v>0</v>
      </c>
      <c r="I15" s="226">
        <f>'Charges variables'!I13*CONFIG!$D85</f>
        <v>0</v>
      </c>
      <c r="J15" s="226">
        <f>'Charges variables'!J13*CONFIG!$D85</f>
        <v>0</v>
      </c>
      <c r="K15" s="226">
        <f>'Charges variables'!K13*CONFIG!$D85</f>
        <v>0</v>
      </c>
      <c r="L15" s="226">
        <f>'Charges variables'!L13*CONFIG!$D85</f>
        <v>0</v>
      </c>
      <c r="M15" s="226">
        <f>'Charges variables'!M13*CONFIG!$D85</f>
        <v>0</v>
      </c>
      <c r="N15" s="226">
        <f>'Charges variables'!N13*CONFIG!$D85</f>
        <v>0</v>
      </c>
      <c r="O15" s="226">
        <f>'Charges variables'!O13*CONFIG!$D85</f>
        <v>0</v>
      </c>
      <c r="P15" s="226">
        <f>'Charges variables'!P13*CONFIG!$D85</f>
        <v>0</v>
      </c>
      <c r="Q15" s="226">
        <f>'Charges variables'!Q13*CONFIG!$D85</f>
        <v>0</v>
      </c>
      <c r="R15" s="226">
        <f>'Charges variables'!R13*CONFIG!$D85</f>
        <v>0</v>
      </c>
      <c r="S15" s="226">
        <f>'Charges variables'!S13*CONFIG!$D85</f>
        <v>0</v>
      </c>
      <c r="T15" s="226">
        <f>'Charges variables'!T13*CONFIG!$D85</f>
        <v>0</v>
      </c>
      <c r="U15" s="226">
        <f>'Charges variables'!U13*CONFIG!$D85</f>
        <v>0</v>
      </c>
      <c r="V15" s="226">
        <f>'Charges variables'!V13*CONFIG!$D85</f>
        <v>0</v>
      </c>
      <c r="W15" s="226">
        <f>'Charges variables'!W13*CONFIG!$D85</f>
        <v>0</v>
      </c>
      <c r="X15" s="226">
        <f>'Charges variables'!X13*CONFIG!$D85</f>
        <v>0</v>
      </c>
      <c r="Y15" s="226">
        <f>'Charges variables'!Y13*CONFIG!$D85</f>
        <v>0</v>
      </c>
      <c r="Z15" s="226">
        <f>'Charges variables'!Z13*CONFIG!$D85</f>
        <v>0</v>
      </c>
      <c r="AA15" s="226">
        <f>'Charges variables'!AA13*CONFIG!$D85</f>
        <v>0</v>
      </c>
      <c r="AB15" s="226">
        <f>'Charges variables'!AB13*CONFIG!$D85</f>
        <v>0</v>
      </c>
      <c r="AC15" s="226">
        <f>'Charges variables'!AC13*CONFIG!$D85</f>
        <v>0</v>
      </c>
      <c r="AD15" s="226">
        <f>'Charges variables'!AD13*CONFIG!$D85</f>
        <v>0</v>
      </c>
      <c r="AE15" s="226">
        <f>'Charges variables'!AE13*CONFIG!$D85</f>
        <v>0</v>
      </c>
      <c r="AF15" s="226">
        <f>'Charges variables'!AF13*CONFIG!$D85</f>
        <v>0</v>
      </c>
      <c r="AG15" s="226">
        <f>'Charges variables'!AG13*CONFIG!$D85</f>
        <v>0</v>
      </c>
      <c r="AH15" s="226">
        <f>'Charges variables'!AH13*CONFIG!$D85</f>
        <v>0</v>
      </c>
      <c r="AI15" s="226">
        <f>'Charges variables'!AI13*CONFIG!$D85</f>
        <v>0</v>
      </c>
      <c r="AJ15" s="226">
        <f>'Charges variables'!AJ13*CONFIG!$D85</f>
        <v>0</v>
      </c>
      <c r="AK15" s="226">
        <f>'Charges variables'!AK13*CONFIG!$D85</f>
        <v>0</v>
      </c>
      <c r="AL15" s="226">
        <f>'Charges variables'!AL13*CONFIG!$D85</f>
        <v>0</v>
      </c>
      <c r="AM15" s="226">
        <f>'Charges variables'!AM13*CONFIG!$D85</f>
        <v>0</v>
      </c>
      <c r="AN15" s="226">
        <f>'Charges variables'!AN13*CONFIG!$D85</f>
        <v>0</v>
      </c>
      <c r="AO15" s="226">
        <f>'Charges variables'!AO13*CONFIG!$D85</f>
        <v>0</v>
      </c>
      <c r="AP15" s="226">
        <f>'Charges variables'!AP13*CONFIG!$D85</f>
        <v>0</v>
      </c>
      <c r="AQ15" s="226">
        <f>'Charges variables'!AQ13*CONFIG!$D85</f>
        <v>0</v>
      </c>
      <c r="AR15" s="226">
        <f>'Charges variables'!AR13*CONFIG!$D85</f>
        <v>0</v>
      </c>
      <c r="AS15" s="226">
        <f>'Charges variables'!AS13*CONFIG!$D85</f>
        <v>0</v>
      </c>
      <c r="AT15" s="226">
        <f>'Charges variables'!AT13*CONFIG!$D85</f>
        <v>0</v>
      </c>
      <c r="AU15" s="226">
        <f>'Charges variables'!AU13*CONFIG!$D85</f>
        <v>0</v>
      </c>
      <c r="AV15" s="226">
        <f>'Charges variables'!AV13*CONFIG!$D85</f>
        <v>0</v>
      </c>
      <c r="AW15" s="226">
        <f>'Charges variables'!AW13*CONFIG!$D85</f>
        <v>0</v>
      </c>
      <c r="AX15" s="226">
        <f>'Charges variables'!AX13*CONFIG!$D85</f>
        <v>0</v>
      </c>
      <c r="AY15" s="226">
        <f>'Charges variables'!AY13*CONFIG!$D85</f>
        <v>0</v>
      </c>
      <c r="AZ15" s="226">
        <f>'Charges variables'!AZ13*CONFIG!$D85</f>
        <v>0</v>
      </c>
      <c r="BA15" s="226">
        <f>'Charges variables'!BA13*CONFIG!$D85</f>
        <v>0</v>
      </c>
      <c r="BB15" s="226">
        <f>'Charges variables'!BB13*CONFIG!$D85</f>
        <v>0</v>
      </c>
      <c r="BC15" s="226">
        <f>'Charges variables'!BC13*CONFIG!$D85</f>
        <v>0</v>
      </c>
      <c r="BD15" s="226">
        <f>'Charges variables'!BD13*CONFIG!$D85</f>
        <v>0</v>
      </c>
      <c r="BE15" s="226">
        <f>'Charges variables'!BE13*CONFIG!$D85</f>
        <v>0</v>
      </c>
      <c r="BF15" s="226">
        <f>'Charges variables'!BF13*CONFIG!$D85</f>
        <v>0</v>
      </c>
      <c r="BG15" s="226">
        <f>'Charges variables'!BG13*CONFIG!$D85</f>
        <v>0</v>
      </c>
      <c r="BH15" s="226">
        <f>'Charges variables'!BH13*CONFIG!$D85</f>
        <v>0</v>
      </c>
      <c r="BI15" s="226">
        <f>'Charges variables'!BI13*CONFIG!$D85</f>
        <v>0</v>
      </c>
      <c r="BJ15" s="226">
        <f>'Charges variables'!BJ13*CONFIG!$D85</f>
        <v>0</v>
      </c>
      <c r="BK15" s="226">
        <f>'Charges variables'!BK13*CONFIG!$D85</f>
        <v>0</v>
      </c>
      <c r="BL15" s="93"/>
    </row>
    <row r="16" spans="2:64">
      <c r="B16" s="87"/>
      <c r="C16" s="215">
        <f>CONFIG!$C$19</f>
        <v>0</v>
      </c>
      <c r="D16" s="226">
        <f>'Charges variables'!D14*CONFIG!$D86</f>
        <v>0</v>
      </c>
      <c r="E16" s="226">
        <f>'Charges variables'!E14*CONFIG!$D86</f>
        <v>0</v>
      </c>
      <c r="F16" s="226">
        <f>'Charges variables'!F14*CONFIG!$D86</f>
        <v>0</v>
      </c>
      <c r="G16" s="226">
        <f>'Charges variables'!G14*CONFIG!$D86</f>
        <v>0</v>
      </c>
      <c r="H16" s="226">
        <f>'Charges variables'!H14*CONFIG!$D86</f>
        <v>0</v>
      </c>
      <c r="I16" s="226">
        <f>'Charges variables'!I14*CONFIG!$D86</f>
        <v>0</v>
      </c>
      <c r="J16" s="226">
        <f>'Charges variables'!J14*CONFIG!$D86</f>
        <v>0</v>
      </c>
      <c r="K16" s="226">
        <f>'Charges variables'!K14*CONFIG!$D86</f>
        <v>0</v>
      </c>
      <c r="L16" s="226">
        <f>'Charges variables'!L14*CONFIG!$D86</f>
        <v>0</v>
      </c>
      <c r="M16" s="226">
        <f>'Charges variables'!M14*CONFIG!$D86</f>
        <v>0</v>
      </c>
      <c r="N16" s="226">
        <f>'Charges variables'!N14*CONFIG!$D86</f>
        <v>0</v>
      </c>
      <c r="O16" s="226">
        <f>'Charges variables'!O14*CONFIG!$D86</f>
        <v>0</v>
      </c>
      <c r="P16" s="226">
        <f>'Charges variables'!P14*CONFIG!$D86</f>
        <v>0</v>
      </c>
      <c r="Q16" s="226">
        <f>'Charges variables'!Q14*CONFIG!$D86</f>
        <v>0</v>
      </c>
      <c r="R16" s="226">
        <f>'Charges variables'!R14*CONFIG!$D86</f>
        <v>0</v>
      </c>
      <c r="S16" s="226">
        <f>'Charges variables'!S14*CONFIG!$D86</f>
        <v>0</v>
      </c>
      <c r="T16" s="226">
        <f>'Charges variables'!T14*CONFIG!$D86</f>
        <v>0</v>
      </c>
      <c r="U16" s="226">
        <f>'Charges variables'!U14*CONFIG!$D86</f>
        <v>0</v>
      </c>
      <c r="V16" s="226">
        <f>'Charges variables'!V14*CONFIG!$D86</f>
        <v>0</v>
      </c>
      <c r="W16" s="226">
        <f>'Charges variables'!W14*CONFIG!$D86</f>
        <v>0</v>
      </c>
      <c r="X16" s="226">
        <f>'Charges variables'!X14*CONFIG!$D86</f>
        <v>0</v>
      </c>
      <c r="Y16" s="226">
        <f>'Charges variables'!Y14*CONFIG!$D86</f>
        <v>0</v>
      </c>
      <c r="Z16" s="226">
        <f>'Charges variables'!Z14*CONFIG!$D86</f>
        <v>0</v>
      </c>
      <c r="AA16" s="226">
        <f>'Charges variables'!AA14*CONFIG!$D86</f>
        <v>0</v>
      </c>
      <c r="AB16" s="226">
        <f>'Charges variables'!AB14*CONFIG!$D86</f>
        <v>0</v>
      </c>
      <c r="AC16" s="226">
        <f>'Charges variables'!AC14*CONFIG!$D86</f>
        <v>0</v>
      </c>
      <c r="AD16" s="226">
        <f>'Charges variables'!AD14*CONFIG!$D86</f>
        <v>0</v>
      </c>
      <c r="AE16" s="226">
        <f>'Charges variables'!AE14*CONFIG!$D86</f>
        <v>0</v>
      </c>
      <c r="AF16" s="226">
        <f>'Charges variables'!AF14*CONFIG!$D86</f>
        <v>0</v>
      </c>
      <c r="AG16" s="226">
        <f>'Charges variables'!AG14*CONFIG!$D86</f>
        <v>0</v>
      </c>
      <c r="AH16" s="226">
        <f>'Charges variables'!AH14*CONFIG!$D86</f>
        <v>0</v>
      </c>
      <c r="AI16" s="226">
        <f>'Charges variables'!AI14*CONFIG!$D86</f>
        <v>0</v>
      </c>
      <c r="AJ16" s="226">
        <f>'Charges variables'!AJ14*CONFIG!$D86</f>
        <v>0</v>
      </c>
      <c r="AK16" s="226">
        <f>'Charges variables'!AK14*CONFIG!$D86</f>
        <v>0</v>
      </c>
      <c r="AL16" s="226">
        <f>'Charges variables'!AL14*CONFIG!$D86</f>
        <v>0</v>
      </c>
      <c r="AM16" s="226">
        <f>'Charges variables'!AM14*CONFIG!$D86</f>
        <v>0</v>
      </c>
      <c r="AN16" s="226">
        <f>'Charges variables'!AN14*CONFIG!$D86</f>
        <v>0</v>
      </c>
      <c r="AO16" s="226">
        <f>'Charges variables'!AO14*CONFIG!$D86</f>
        <v>0</v>
      </c>
      <c r="AP16" s="226">
        <f>'Charges variables'!AP14*CONFIG!$D86</f>
        <v>0</v>
      </c>
      <c r="AQ16" s="226">
        <f>'Charges variables'!AQ14*CONFIG!$D86</f>
        <v>0</v>
      </c>
      <c r="AR16" s="226">
        <f>'Charges variables'!AR14*CONFIG!$D86</f>
        <v>0</v>
      </c>
      <c r="AS16" s="226">
        <f>'Charges variables'!AS14*CONFIG!$D86</f>
        <v>0</v>
      </c>
      <c r="AT16" s="226">
        <f>'Charges variables'!AT14*CONFIG!$D86</f>
        <v>0</v>
      </c>
      <c r="AU16" s="226">
        <f>'Charges variables'!AU14*CONFIG!$D86</f>
        <v>0</v>
      </c>
      <c r="AV16" s="226">
        <f>'Charges variables'!AV14*CONFIG!$D86</f>
        <v>0</v>
      </c>
      <c r="AW16" s="226">
        <f>'Charges variables'!AW14*CONFIG!$D86</f>
        <v>0</v>
      </c>
      <c r="AX16" s="226">
        <f>'Charges variables'!AX14*CONFIG!$D86</f>
        <v>0</v>
      </c>
      <c r="AY16" s="226">
        <f>'Charges variables'!AY14*CONFIG!$D86</f>
        <v>0</v>
      </c>
      <c r="AZ16" s="226">
        <f>'Charges variables'!AZ14*CONFIG!$D86</f>
        <v>0</v>
      </c>
      <c r="BA16" s="226">
        <f>'Charges variables'!BA14*CONFIG!$D86</f>
        <v>0</v>
      </c>
      <c r="BB16" s="226">
        <f>'Charges variables'!BB14*CONFIG!$D86</f>
        <v>0</v>
      </c>
      <c r="BC16" s="226">
        <f>'Charges variables'!BC14*CONFIG!$D86</f>
        <v>0</v>
      </c>
      <c r="BD16" s="226">
        <f>'Charges variables'!BD14*CONFIG!$D86</f>
        <v>0</v>
      </c>
      <c r="BE16" s="226">
        <f>'Charges variables'!BE14*CONFIG!$D86</f>
        <v>0</v>
      </c>
      <c r="BF16" s="226">
        <f>'Charges variables'!BF14*CONFIG!$D86</f>
        <v>0</v>
      </c>
      <c r="BG16" s="226">
        <f>'Charges variables'!BG14*CONFIG!$D86</f>
        <v>0</v>
      </c>
      <c r="BH16" s="226">
        <f>'Charges variables'!BH14*CONFIG!$D86</f>
        <v>0</v>
      </c>
      <c r="BI16" s="226">
        <f>'Charges variables'!BI14*CONFIG!$D86</f>
        <v>0</v>
      </c>
      <c r="BJ16" s="226">
        <f>'Charges variables'!BJ14*CONFIG!$D86</f>
        <v>0</v>
      </c>
      <c r="BK16" s="226">
        <f>'Charges variables'!BK14*CONFIG!$D86</f>
        <v>0</v>
      </c>
      <c r="BL16" s="93"/>
    </row>
    <row r="17" spans="2:64">
      <c r="B17" s="87"/>
      <c r="C17" s="215">
        <f>CONFIG!$C$20</f>
        <v>0</v>
      </c>
      <c r="D17" s="226">
        <f>'Charges variables'!D15*CONFIG!$D87</f>
        <v>0</v>
      </c>
      <c r="E17" s="226">
        <f>'Charges variables'!E15*CONFIG!$D87</f>
        <v>0</v>
      </c>
      <c r="F17" s="226">
        <f>'Charges variables'!F15*CONFIG!$D87</f>
        <v>0</v>
      </c>
      <c r="G17" s="226">
        <f>'Charges variables'!G15*CONFIG!$D87</f>
        <v>0</v>
      </c>
      <c r="H17" s="226">
        <f>'Charges variables'!H15*CONFIG!$D87</f>
        <v>0</v>
      </c>
      <c r="I17" s="226">
        <f>'Charges variables'!I15*CONFIG!$D87</f>
        <v>0</v>
      </c>
      <c r="J17" s="226">
        <f>'Charges variables'!J15*CONFIG!$D87</f>
        <v>0</v>
      </c>
      <c r="K17" s="226">
        <f>'Charges variables'!K15*CONFIG!$D87</f>
        <v>0</v>
      </c>
      <c r="L17" s="226">
        <f>'Charges variables'!L15*CONFIG!$D87</f>
        <v>0</v>
      </c>
      <c r="M17" s="226">
        <f>'Charges variables'!M15*CONFIG!$D87</f>
        <v>0</v>
      </c>
      <c r="N17" s="226">
        <f>'Charges variables'!N15*CONFIG!$D87</f>
        <v>0</v>
      </c>
      <c r="O17" s="226">
        <f>'Charges variables'!O15*CONFIG!$D87</f>
        <v>0</v>
      </c>
      <c r="P17" s="226">
        <f>'Charges variables'!P15*CONFIG!$D87</f>
        <v>0</v>
      </c>
      <c r="Q17" s="226">
        <f>'Charges variables'!Q15*CONFIG!$D87</f>
        <v>0</v>
      </c>
      <c r="R17" s="226">
        <f>'Charges variables'!R15*CONFIG!$D87</f>
        <v>0</v>
      </c>
      <c r="S17" s="226">
        <f>'Charges variables'!S15*CONFIG!$D87</f>
        <v>0</v>
      </c>
      <c r="T17" s="226">
        <f>'Charges variables'!T15*CONFIG!$D87</f>
        <v>0</v>
      </c>
      <c r="U17" s="226">
        <f>'Charges variables'!U15*CONFIG!$D87</f>
        <v>0</v>
      </c>
      <c r="V17" s="226">
        <f>'Charges variables'!V15*CONFIG!$D87</f>
        <v>0</v>
      </c>
      <c r="W17" s="226">
        <f>'Charges variables'!W15*CONFIG!$D87</f>
        <v>0</v>
      </c>
      <c r="X17" s="226">
        <f>'Charges variables'!X15*CONFIG!$D87</f>
        <v>0</v>
      </c>
      <c r="Y17" s="226">
        <f>'Charges variables'!Y15*CONFIG!$D87</f>
        <v>0</v>
      </c>
      <c r="Z17" s="226">
        <f>'Charges variables'!Z15*CONFIG!$D87</f>
        <v>0</v>
      </c>
      <c r="AA17" s="226">
        <f>'Charges variables'!AA15*CONFIG!$D87</f>
        <v>0</v>
      </c>
      <c r="AB17" s="226">
        <f>'Charges variables'!AB15*CONFIG!$D87</f>
        <v>0</v>
      </c>
      <c r="AC17" s="226">
        <f>'Charges variables'!AC15*CONFIG!$D87</f>
        <v>0</v>
      </c>
      <c r="AD17" s="226">
        <f>'Charges variables'!AD15*CONFIG!$D87</f>
        <v>0</v>
      </c>
      <c r="AE17" s="226">
        <f>'Charges variables'!AE15*CONFIG!$D87</f>
        <v>0</v>
      </c>
      <c r="AF17" s="226">
        <f>'Charges variables'!AF15*CONFIG!$D87</f>
        <v>0</v>
      </c>
      <c r="AG17" s="226">
        <f>'Charges variables'!AG15*CONFIG!$D87</f>
        <v>0</v>
      </c>
      <c r="AH17" s="226">
        <f>'Charges variables'!AH15*CONFIG!$D87</f>
        <v>0</v>
      </c>
      <c r="AI17" s="226">
        <f>'Charges variables'!AI15*CONFIG!$D87</f>
        <v>0</v>
      </c>
      <c r="AJ17" s="226">
        <f>'Charges variables'!AJ15*CONFIG!$D87</f>
        <v>0</v>
      </c>
      <c r="AK17" s="226">
        <f>'Charges variables'!AK15*CONFIG!$D87</f>
        <v>0</v>
      </c>
      <c r="AL17" s="226">
        <f>'Charges variables'!AL15*CONFIG!$D87</f>
        <v>0</v>
      </c>
      <c r="AM17" s="226">
        <f>'Charges variables'!AM15*CONFIG!$D87</f>
        <v>0</v>
      </c>
      <c r="AN17" s="226">
        <f>'Charges variables'!AN15*CONFIG!$D87</f>
        <v>0</v>
      </c>
      <c r="AO17" s="226">
        <f>'Charges variables'!AO15*CONFIG!$D87</f>
        <v>0</v>
      </c>
      <c r="AP17" s="226">
        <f>'Charges variables'!AP15*CONFIG!$D87</f>
        <v>0</v>
      </c>
      <c r="AQ17" s="226">
        <f>'Charges variables'!AQ15*CONFIG!$D87</f>
        <v>0</v>
      </c>
      <c r="AR17" s="226">
        <f>'Charges variables'!AR15*CONFIG!$D87</f>
        <v>0</v>
      </c>
      <c r="AS17" s="226">
        <f>'Charges variables'!AS15*CONFIG!$D87</f>
        <v>0</v>
      </c>
      <c r="AT17" s="226">
        <f>'Charges variables'!AT15*CONFIG!$D87</f>
        <v>0</v>
      </c>
      <c r="AU17" s="226">
        <f>'Charges variables'!AU15*CONFIG!$D87</f>
        <v>0</v>
      </c>
      <c r="AV17" s="226">
        <f>'Charges variables'!AV15*CONFIG!$D87</f>
        <v>0</v>
      </c>
      <c r="AW17" s="226">
        <f>'Charges variables'!AW15*CONFIG!$D87</f>
        <v>0</v>
      </c>
      <c r="AX17" s="226">
        <f>'Charges variables'!AX15*CONFIG!$D87</f>
        <v>0</v>
      </c>
      <c r="AY17" s="226">
        <f>'Charges variables'!AY15*CONFIG!$D87</f>
        <v>0</v>
      </c>
      <c r="AZ17" s="226">
        <f>'Charges variables'!AZ15*CONFIG!$D87</f>
        <v>0</v>
      </c>
      <c r="BA17" s="226">
        <f>'Charges variables'!BA15*CONFIG!$D87</f>
        <v>0</v>
      </c>
      <c r="BB17" s="226">
        <f>'Charges variables'!BB15*CONFIG!$D87</f>
        <v>0</v>
      </c>
      <c r="BC17" s="226">
        <f>'Charges variables'!BC15*CONFIG!$D87</f>
        <v>0</v>
      </c>
      <c r="BD17" s="226">
        <f>'Charges variables'!BD15*CONFIG!$D87</f>
        <v>0</v>
      </c>
      <c r="BE17" s="226">
        <f>'Charges variables'!BE15*CONFIG!$D87</f>
        <v>0</v>
      </c>
      <c r="BF17" s="226">
        <f>'Charges variables'!BF15*CONFIG!$D87</f>
        <v>0</v>
      </c>
      <c r="BG17" s="226">
        <f>'Charges variables'!BG15*CONFIG!$D87</f>
        <v>0</v>
      </c>
      <c r="BH17" s="226">
        <f>'Charges variables'!BH15*CONFIG!$D87</f>
        <v>0</v>
      </c>
      <c r="BI17" s="226">
        <f>'Charges variables'!BI15*CONFIG!$D87</f>
        <v>0</v>
      </c>
      <c r="BJ17" s="226">
        <f>'Charges variables'!BJ15*CONFIG!$D87</f>
        <v>0</v>
      </c>
      <c r="BK17" s="226">
        <f>'Charges variables'!BK15*CONFIG!$D87</f>
        <v>0</v>
      </c>
      <c r="BL17" s="93"/>
    </row>
    <row r="18" spans="2:64">
      <c r="B18" s="87"/>
      <c r="C18" s="215">
        <f>CONFIG!$C$21</f>
        <v>0</v>
      </c>
      <c r="D18" s="226">
        <f>'Charges variables'!D16*CONFIG!$D88</f>
        <v>0</v>
      </c>
      <c r="E18" s="226">
        <f>'Charges variables'!E16*CONFIG!$D88</f>
        <v>0</v>
      </c>
      <c r="F18" s="226">
        <f>'Charges variables'!F16*CONFIG!$D88</f>
        <v>0</v>
      </c>
      <c r="G18" s="226">
        <f>'Charges variables'!G16*CONFIG!$D88</f>
        <v>0</v>
      </c>
      <c r="H18" s="226">
        <f>'Charges variables'!H16*CONFIG!$D88</f>
        <v>0</v>
      </c>
      <c r="I18" s="226">
        <f>'Charges variables'!I16*CONFIG!$D88</f>
        <v>0</v>
      </c>
      <c r="J18" s="226">
        <f>'Charges variables'!J16*CONFIG!$D88</f>
        <v>0</v>
      </c>
      <c r="K18" s="226">
        <f>'Charges variables'!K16*CONFIG!$D88</f>
        <v>0</v>
      </c>
      <c r="L18" s="226">
        <f>'Charges variables'!L16*CONFIG!$D88</f>
        <v>0</v>
      </c>
      <c r="M18" s="226">
        <f>'Charges variables'!M16*CONFIG!$D88</f>
        <v>0</v>
      </c>
      <c r="N18" s="226">
        <f>'Charges variables'!N16*CONFIG!$D88</f>
        <v>0</v>
      </c>
      <c r="O18" s="226">
        <f>'Charges variables'!O16*CONFIG!$D88</f>
        <v>0</v>
      </c>
      <c r="P18" s="226">
        <f>'Charges variables'!P16*CONFIG!$D88</f>
        <v>0</v>
      </c>
      <c r="Q18" s="226">
        <f>'Charges variables'!Q16*CONFIG!$D88</f>
        <v>0</v>
      </c>
      <c r="R18" s="226">
        <f>'Charges variables'!R16*CONFIG!$D88</f>
        <v>0</v>
      </c>
      <c r="S18" s="226">
        <f>'Charges variables'!S16*CONFIG!$D88</f>
        <v>0</v>
      </c>
      <c r="T18" s="226">
        <f>'Charges variables'!T16*CONFIG!$D88</f>
        <v>0</v>
      </c>
      <c r="U18" s="226">
        <f>'Charges variables'!U16*CONFIG!$D88</f>
        <v>0</v>
      </c>
      <c r="V18" s="226">
        <f>'Charges variables'!V16*CONFIG!$D88</f>
        <v>0</v>
      </c>
      <c r="W18" s="226">
        <f>'Charges variables'!W16*CONFIG!$D88</f>
        <v>0</v>
      </c>
      <c r="X18" s="226">
        <f>'Charges variables'!X16*CONFIG!$D88</f>
        <v>0</v>
      </c>
      <c r="Y18" s="226">
        <f>'Charges variables'!Y16*CONFIG!$D88</f>
        <v>0</v>
      </c>
      <c r="Z18" s="226">
        <f>'Charges variables'!Z16*CONFIG!$D88</f>
        <v>0</v>
      </c>
      <c r="AA18" s="226">
        <f>'Charges variables'!AA16*CONFIG!$D88</f>
        <v>0</v>
      </c>
      <c r="AB18" s="226">
        <f>'Charges variables'!AB16*CONFIG!$D88</f>
        <v>0</v>
      </c>
      <c r="AC18" s="226">
        <f>'Charges variables'!AC16*CONFIG!$D88</f>
        <v>0</v>
      </c>
      <c r="AD18" s="226">
        <f>'Charges variables'!AD16*CONFIG!$D88</f>
        <v>0</v>
      </c>
      <c r="AE18" s="226">
        <f>'Charges variables'!AE16*CONFIG!$D88</f>
        <v>0</v>
      </c>
      <c r="AF18" s="226">
        <f>'Charges variables'!AF16*CONFIG!$D88</f>
        <v>0</v>
      </c>
      <c r="AG18" s="226">
        <f>'Charges variables'!AG16*CONFIG!$D88</f>
        <v>0</v>
      </c>
      <c r="AH18" s="226">
        <f>'Charges variables'!AH16*CONFIG!$D88</f>
        <v>0</v>
      </c>
      <c r="AI18" s="226">
        <f>'Charges variables'!AI16*CONFIG!$D88</f>
        <v>0</v>
      </c>
      <c r="AJ18" s="226">
        <f>'Charges variables'!AJ16*CONFIG!$D88</f>
        <v>0</v>
      </c>
      <c r="AK18" s="226">
        <f>'Charges variables'!AK16*CONFIG!$D88</f>
        <v>0</v>
      </c>
      <c r="AL18" s="226">
        <f>'Charges variables'!AL16*CONFIG!$D88</f>
        <v>0</v>
      </c>
      <c r="AM18" s="226">
        <f>'Charges variables'!AM16*CONFIG!$D88</f>
        <v>0</v>
      </c>
      <c r="AN18" s="226">
        <f>'Charges variables'!AN16*CONFIG!$D88</f>
        <v>0</v>
      </c>
      <c r="AO18" s="226">
        <f>'Charges variables'!AO16*CONFIG!$D88</f>
        <v>0</v>
      </c>
      <c r="AP18" s="226">
        <f>'Charges variables'!AP16*CONFIG!$D88</f>
        <v>0</v>
      </c>
      <c r="AQ18" s="226">
        <f>'Charges variables'!AQ16*CONFIG!$D88</f>
        <v>0</v>
      </c>
      <c r="AR18" s="226">
        <f>'Charges variables'!AR16*CONFIG!$D88</f>
        <v>0</v>
      </c>
      <c r="AS18" s="226">
        <f>'Charges variables'!AS16*CONFIG!$D88</f>
        <v>0</v>
      </c>
      <c r="AT18" s="226">
        <f>'Charges variables'!AT16*CONFIG!$D88</f>
        <v>0</v>
      </c>
      <c r="AU18" s="226">
        <f>'Charges variables'!AU16*CONFIG!$D88</f>
        <v>0</v>
      </c>
      <c r="AV18" s="226">
        <f>'Charges variables'!AV16*CONFIG!$D88</f>
        <v>0</v>
      </c>
      <c r="AW18" s="226">
        <f>'Charges variables'!AW16*CONFIG!$D88</f>
        <v>0</v>
      </c>
      <c r="AX18" s="226">
        <f>'Charges variables'!AX16*CONFIG!$D88</f>
        <v>0</v>
      </c>
      <c r="AY18" s="226">
        <f>'Charges variables'!AY16*CONFIG!$D88</f>
        <v>0</v>
      </c>
      <c r="AZ18" s="226">
        <f>'Charges variables'!AZ16*CONFIG!$D88</f>
        <v>0</v>
      </c>
      <c r="BA18" s="226">
        <f>'Charges variables'!BA16*CONFIG!$D88</f>
        <v>0</v>
      </c>
      <c r="BB18" s="226">
        <f>'Charges variables'!BB16*CONFIG!$D88</f>
        <v>0</v>
      </c>
      <c r="BC18" s="226">
        <f>'Charges variables'!BC16*CONFIG!$D88</f>
        <v>0</v>
      </c>
      <c r="BD18" s="226">
        <f>'Charges variables'!BD16*CONFIG!$D88</f>
        <v>0</v>
      </c>
      <c r="BE18" s="226">
        <f>'Charges variables'!BE16*CONFIG!$D88</f>
        <v>0</v>
      </c>
      <c r="BF18" s="226">
        <f>'Charges variables'!BF16*CONFIG!$D88</f>
        <v>0</v>
      </c>
      <c r="BG18" s="226">
        <f>'Charges variables'!BG16*CONFIG!$D88</f>
        <v>0</v>
      </c>
      <c r="BH18" s="226">
        <f>'Charges variables'!BH16*CONFIG!$D88</f>
        <v>0</v>
      </c>
      <c r="BI18" s="226">
        <f>'Charges variables'!BI16*CONFIG!$D88</f>
        <v>0</v>
      </c>
      <c r="BJ18" s="226">
        <f>'Charges variables'!BJ16*CONFIG!$D88</f>
        <v>0</v>
      </c>
      <c r="BK18" s="226">
        <f>'Charges variables'!BK16*CONFIG!$D88</f>
        <v>0</v>
      </c>
      <c r="BL18" s="93"/>
    </row>
    <row r="19" spans="2:64" s="53" customFormat="1">
      <c r="B19" s="87"/>
      <c r="C19" s="215">
        <f>CONFIG!$C$22</f>
        <v>0</v>
      </c>
      <c r="D19" s="226">
        <f>'Charges variables'!D17*CONFIG!$D89</f>
        <v>0</v>
      </c>
      <c r="E19" s="226">
        <f>'Charges variables'!E17*CONFIG!$D89</f>
        <v>0</v>
      </c>
      <c r="F19" s="226">
        <f>'Charges variables'!F17*CONFIG!$D89</f>
        <v>0</v>
      </c>
      <c r="G19" s="226">
        <f>'Charges variables'!G17*CONFIG!$D89</f>
        <v>0</v>
      </c>
      <c r="H19" s="226">
        <f>'Charges variables'!H17*CONFIG!$D89</f>
        <v>0</v>
      </c>
      <c r="I19" s="226">
        <f>'Charges variables'!I17*CONFIG!$D89</f>
        <v>0</v>
      </c>
      <c r="J19" s="226">
        <f>'Charges variables'!J17*CONFIG!$D89</f>
        <v>0</v>
      </c>
      <c r="K19" s="226">
        <f>'Charges variables'!K17*CONFIG!$D89</f>
        <v>0</v>
      </c>
      <c r="L19" s="226">
        <f>'Charges variables'!L17*CONFIG!$D89</f>
        <v>0</v>
      </c>
      <c r="M19" s="226">
        <f>'Charges variables'!M17*CONFIG!$D89</f>
        <v>0</v>
      </c>
      <c r="N19" s="226">
        <f>'Charges variables'!N17*CONFIG!$D89</f>
        <v>0</v>
      </c>
      <c r="O19" s="226">
        <f>'Charges variables'!O17*CONFIG!$D89</f>
        <v>0</v>
      </c>
      <c r="P19" s="226">
        <f>'Charges variables'!P17*CONFIG!$D89</f>
        <v>0</v>
      </c>
      <c r="Q19" s="226">
        <f>'Charges variables'!Q17*CONFIG!$D89</f>
        <v>0</v>
      </c>
      <c r="R19" s="226">
        <f>'Charges variables'!R17*CONFIG!$D89</f>
        <v>0</v>
      </c>
      <c r="S19" s="226">
        <f>'Charges variables'!S17*CONFIG!$D89</f>
        <v>0</v>
      </c>
      <c r="T19" s="226">
        <f>'Charges variables'!T17*CONFIG!$D89</f>
        <v>0</v>
      </c>
      <c r="U19" s="226">
        <f>'Charges variables'!U17*CONFIG!$D89</f>
        <v>0</v>
      </c>
      <c r="V19" s="226">
        <f>'Charges variables'!V17*CONFIG!$D89</f>
        <v>0</v>
      </c>
      <c r="W19" s="226">
        <f>'Charges variables'!W17*CONFIG!$D89</f>
        <v>0</v>
      </c>
      <c r="X19" s="226">
        <f>'Charges variables'!X17*CONFIG!$D89</f>
        <v>0</v>
      </c>
      <c r="Y19" s="226">
        <f>'Charges variables'!Y17*CONFIG!$D89</f>
        <v>0</v>
      </c>
      <c r="Z19" s="226">
        <f>'Charges variables'!Z17*CONFIG!$D89</f>
        <v>0</v>
      </c>
      <c r="AA19" s="226">
        <f>'Charges variables'!AA17*CONFIG!$D89</f>
        <v>0</v>
      </c>
      <c r="AB19" s="226">
        <f>'Charges variables'!AB17*CONFIG!$D89</f>
        <v>0</v>
      </c>
      <c r="AC19" s="226">
        <f>'Charges variables'!AC17*CONFIG!$D89</f>
        <v>0</v>
      </c>
      <c r="AD19" s="226">
        <f>'Charges variables'!AD17*CONFIG!$D89</f>
        <v>0</v>
      </c>
      <c r="AE19" s="226">
        <f>'Charges variables'!AE17*CONFIG!$D89</f>
        <v>0</v>
      </c>
      <c r="AF19" s="226">
        <f>'Charges variables'!AF17*CONFIG!$D89</f>
        <v>0</v>
      </c>
      <c r="AG19" s="226">
        <f>'Charges variables'!AG17*CONFIG!$D89</f>
        <v>0</v>
      </c>
      <c r="AH19" s="226">
        <f>'Charges variables'!AH17*CONFIG!$D89</f>
        <v>0</v>
      </c>
      <c r="AI19" s="226">
        <f>'Charges variables'!AI17*CONFIG!$D89</f>
        <v>0</v>
      </c>
      <c r="AJ19" s="226">
        <f>'Charges variables'!AJ17*CONFIG!$D89</f>
        <v>0</v>
      </c>
      <c r="AK19" s="226">
        <f>'Charges variables'!AK17*CONFIG!$D89</f>
        <v>0</v>
      </c>
      <c r="AL19" s="226">
        <f>'Charges variables'!AL17*CONFIG!$D89</f>
        <v>0</v>
      </c>
      <c r="AM19" s="226">
        <f>'Charges variables'!AM17*CONFIG!$D89</f>
        <v>0</v>
      </c>
      <c r="AN19" s="226">
        <f>'Charges variables'!AN17*CONFIG!$D89</f>
        <v>0</v>
      </c>
      <c r="AO19" s="226">
        <f>'Charges variables'!AO17*CONFIG!$D89</f>
        <v>0</v>
      </c>
      <c r="AP19" s="226">
        <f>'Charges variables'!AP17*CONFIG!$D89</f>
        <v>0</v>
      </c>
      <c r="AQ19" s="226">
        <f>'Charges variables'!AQ17*CONFIG!$D89</f>
        <v>0</v>
      </c>
      <c r="AR19" s="226">
        <f>'Charges variables'!AR17*CONFIG!$D89</f>
        <v>0</v>
      </c>
      <c r="AS19" s="226">
        <f>'Charges variables'!AS17*CONFIG!$D89</f>
        <v>0</v>
      </c>
      <c r="AT19" s="226">
        <f>'Charges variables'!AT17*CONFIG!$D89</f>
        <v>0</v>
      </c>
      <c r="AU19" s="226">
        <f>'Charges variables'!AU17*CONFIG!$D89</f>
        <v>0</v>
      </c>
      <c r="AV19" s="226">
        <f>'Charges variables'!AV17*CONFIG!$D89</f>
        <v>0</v>
      </c>
      <c r="AW19" s="226">
        <f>'Charges variables'!AW17*CONFIG!$D89</f>
        <v>0</v>
      </c>
      <c r="AX19" s="226">
        <f>'Charges variables'!AX17*CONFIG!$D89</f>
        <v>0</v>
      </c>
      <c r="AY19" s="226">
        <f>'Charges variables'!AY17*CONFIG!$D89</f>
        <v>0</v>
      </c>
      <c r="AZ19" s="226">
        <f>'Charges variables'!AZ17*CONFIG!$D89</f>
        <v>0</v>
      </c>
      <c r="BA19" s="226">
        <f>'Charges variables'!BA17*CONFIG!$D89</f>
        <v>0</v>
      </c>
      <c r="BB19" s="226">
        <f>'Charges variables'!BB17*CONFIG!$D89</f>
        <v>0</v>
      </c>
      <c r="BC19" s="226">
        <f>'Charges variables'!BC17*CONFIG!$D89</f>
        <v>0</v>
      </c>
      <c r="BD19" s="226">
        <f>'Charges variables'!BD17*CONFIG!$D89</f>
        <v>0</v>
      </c>
      <c r="BE19" s="226">
        <f>'Charges variables'!BE17*CONFIG!$D89</f>
        <v>0</v>
      </c>
      <c r="BF19" s="226">
        <f>'Charges variables'!BF17*CONFIG!$D89</f>
        <v>0</v>
      </c>
      <c r="BG19" s="226">
        <f>'Charges variables'!BG17*CONFIG!$D89</f>
        <v>0</v>
      </c>
      <c r="BH19" s="226">
        <f>'Charges variables'!BH17*CONFIG!$D89</f>
        <v>0</v>
      </c>
      <c r="BI19" s="226">
        <f>'Charges variables'!BI17*CONFIG!$D89</f>
        <v>0</v>
      </c>
      <c r="BJ19" s="226">
        <f>'Charges variables'!BJ17*CONFIG!$D89</f>
        <v>0</v>
      </c>
      <c r="BK19" s="226">
        <f>'Charges variables'!BK17*CONFIG!$D89</f>
        <v>0</v>
      </c>
      <c r="BL19" s="93"/>
    </row>
    <row r="20" spans="2:64" s="53" customFormat="1">
      <c r="B20" s="87"/>
      <c r="C20" s="215">
        <f>CONFIG!$C$23</f>
        <v>0</v>
      </c>
      <c r="D20" s="226">
        <f>'Charges variables'!D18*CONFIG!$D90</f>
        <v>0</v>
      </c>
      <c r="E20" s="226">
        <f>'Charges variables'!E18*CONFIG!$D90</f>
        <v>0</v>
      </c>
      <c r="F20" s="226">
        <f>'Charges variables'!F18*CONFIG!$D90</f>
        <v>0</v>
      </c>
      <c r="G20" s="226">
        <f>'Charges variables'!G18*CONFIG!$D90</f>
        <v>0</v>
      </c>
      <c r="H20" s="226">
        <f>'Charges variables'!H18*CONFIG!$D90</f>
        <v>0</v>
      </c>
      <c r="I20" s="226">
        <f>'Charges variables'!I18*CONFIG!$D90</f>
        <v>0</v>
      </c>
      <c r="J20" s="226">
        <f>'Charges variables'!J18*CONFIG!$D90</f>
        <v>0</v>
      </c>
      <c r="K20" s="226">
        <f>'Charges variables'!K18*CONFIG!$D90</f>
        <v>0</v>
      </c>
      <c r="L20" s="226">
        <f>'Charges variables'!L18*CONFIG!$D90</f>
        <v>0</v>
      </c>
      <c r="M20" s="226">
        <f>'Charges variables'!M18*CONFIG!$D90</f>
        <v>0</v>
      </c>
      <c r="N20" s="226">
        <f>'Charges variables'!N18*CONFIG!$D90</f>
        <v>0</v>
      </c>
      <c r="O20" s="226">
        <f>'Charges variables'!O18*CONFIG!$D90</f>
        <v>0</v>
      </c>
      <c r="P20" s="226">
        <f>'Charges variables'!P18*CONFIG!$D90</f>
        <v>0</v>
      </c>
      <c r="Q20" s="226">
        <f>'Charges variables'!Q18*CONFIG!$D90</f>
        <v>0</v>
      </c>
      <c r="R20" s="226">
        <f>'Charges variables'!R18*CONFIG!$D90</f>
        <v>0</v>
      </c>
      <c r="S20" s="226">
        <f>'Charges variables'!S18*CONFIG!$D90</f>
        <v>0</v>
      </c>
      <c r="T20" s="226">
        <f>'Charges variables'!T18*CONFIG!$D90</f>
        <v>0</v>
      </c>
      <c r="U20" s="226">
        <f>'Charges variables'!U18*CONFIG!$D90</f>
        <v>0</v>
      </c>
      <c r="V20" s="226">
        <f>'Charges variables'!V18*CONFIG!$D90</f>
        <v>0</v>
      </c>
      <c r="W20" s="226">
        <f>'Charges variables'!W18*CONFIG!$D90</f>
        <v>0</v>
      </c>
      <c r="X20" s="226">
        <f>'Charges variables'!X18*CONFIG!$D90</f>
        <v>0</v>
      </c>
      <c r="Y20" s="226">
        <f>'Charges variables'!Y18*CONFIG!$D90</f>
        <v>0</v>
      </c>
      <c r="Z20" s="226">
        <f>'Charges variables'!Z18*CONFIG!$D90</f>
        <v>0</v>
      </c>
      <c r="AA20" s="226">
        <f>'Charges variables'!AA18*CONFIG!$D90</f>
        <v>0</v>
      </c>
      <c r="AB20" s="226">
        <f>'Charges variables'!AB18*CONFIG!$D90</f>
        <v>0</v>
      </c>
      <c r="AC20" s="226">
        <f>'Charges variables'!AC18*CONFIG!$D90</f>
        <v>0</v>
      </c>
      <c r="AD20" s="226">
        <f>'Charges variables'!AD18*CONFIG!$D90</f>
        <v>0</v>
      </c>
      <c r="AE20" s="226">
        <f>'Charges variables'!AE18*CONFIG!$D90</f>
        <v>0</v>
      </c>
      <c r="AF20" s="226">
        <f>'Charges variables'!AF18*CONFIG!$D90</f>
        <v>0</v>
      </c>
      <c r="AG20" s="226">
        <f>'Charges variables'!AG18*CONFIG!$D90</f>
        <v>0</v>
      </c>
      <c r="AH20" s="226">
        <f>'Charges variables'!AH18*CONFIG!$D90</f>
        <v>0</v>
      </c>
      <c r="AI20" s="226">
        <f>'Charges variables'!AI18*CONFIG!$D90</f>
        <v>0</v>
      </c>
      <c r="AJ20" s="226">
        <f>'Charges variables'!AJ18*CONFIG!$D90</f>
        <v>0</v>
      </c>
      <c r="AK20" s="226">
        <f>'Charges variables'!AK18*CONFIG!$D90</f>
        <v>0</v>
      </c>
      <c r="AL20" s="226">
        <f>'Charges variables'!AL18*CONFIG!$D90</f>
        <v>0</v>
      </c>
      <c r="AM20" s="226">
        <f>'Charges variables'!AM18*CONFIG!$D90</f>
        <v>0</v>
      </c>
      <c r="AN20" s="226">
        <f>'Charges variables'!AN18*CONFIG!$D90</f>
        <v>0</v>
      </c>
      <c r="AO20" s="226">
        <f>'Charges variables'!AO18*CONFIG!$D90</f>
        <v>0</v>
      </c>
      <c r="AP20" s="226">
        <f>'Charges variables'!AP18*CONFIG!$D90</f>
        <v>0</v>
      </c>
      <c r="AQ20" s="226">
        <f>'Charges variables'!AQ18*CONFIG!$D90</f>
        <v>0</v>
      </c>
      <c r="AR20" s="226">
        <f>'Charges variables'!AR18*CONFIG!$D90</f>
        <v>0</v>
      </c>
      <c r="AS20" s="226">
        <f>'Charges variables'!AS18*CONFIG!$D90</f>
        <v>0</v>
      </c>
      <c r="AT20" s="226">
        <f>'Charges variables'!AT18*CONFIG!$D90</f>
        <v>0</v>
      </c>
      <c r="AU20" s="226">
        <f>'Charges variables'!AU18*CONFIG!$D90</f>
        <v>0</v>
      </c>
      <c r="AV20" s="226">
        <f>'Charges variables'!AV18*CONFIG!$D90</f>
        <v>0</v>
      </c>
      <c r="AW20" s="226">
        <f>'Charges variables'!AW18*CONFIG!$D90</f>
        <v>0</v>
      </c>
      <c r="AX20" s="226">
        <f>'Charges variables'!AX18*CONFIG!$D90</f>
        <v>0</v>
      </c>
      <c r="AY20" s="226">
        <f>'Charges variables'!AY18*CONFIG!$D90</f>
        <v>0</v>
      </c>
      <c r="AZ20" s="226">
        <f>'Charges variables'!AZ18*CONFIG!$D90</f>
        <v>0</v>
      </c>
      <c r="BA20" s="226">
        <f>'Charges variables'!BA18*CONFIG!$D90</f>
        <v>0</v>
      </c>
      <c r="BB20" s="226">
        <f>'Charges variables'!BB18*CONFIG!$D90</f>
        <v>0</v>
      </c>
      <c r="BC20" s="226">
        <f>'Charges variables'!BC18*CONFIG!$D90</f>
        <v>0</v>
      </c>
      <c r="BD20" s="226">
        <f>'Charges variables'!BD18*CONFIG!$D90</f>
        <v>0</v>
      </c>
      <c r="BE20" s="226">
        <f>'Charges variables'!BE18*CONFIG!$D90</f>
        <v>0</v>
      </c>
      <c r="BF20" s="226">
        <f>'Charges variables'!BF18*CONFIG!$D90</f>
        <v>0</v>
      </c>
      <c r="BG20" s="226">
        <f>'Charges variables'!BG18*CONFIG!$D90</f>
        <v>0</v>
      </c>
      <c r="BH20" s="226">
        <f>'Charges variables'!BH18*CONFIG!$D90</f>
        <v>0</v>
      </c>
      <c r="BI20" s="226">
        <f>'Charges variables'!BI18*CONFIG!$D90</f>
        <v>0</v>
      </c>
      <c r="BJ20" s="226">
        <f>'Charges variables'!BJ18*CONFIG!$D90</f>
        <v>0</v>
      </c>
      <c r="BK20" s="226">
        <f>'Charges variables'!BK18*CONFIG!$D90</f>
        <v>0</v>
      </c>
      <c r="BL20" s="93"/>
    </row>
    <row r="21" spans="2:64" s="53" customFormat="1">
      <c r="B21" s="87"/>
      <c r="C21" s="215">
        <f>CONFIG!$C$24</f>
        <v>0</v>
      </c>
      <c r="D21" s="226">
        <f>'Charges variables'!D19*CONFIG!$D91</f>
        <v>0</v>
      </c>
      <c r="E21" s="226">
        <f>'Charges variables'!E19*CONFIG!$D91</f>
        <v>0</v>
      </c>
      <c r="F21" s="226">
        <f>'Charges variables'!F19*CONFIG!$D91</f>
        <v>0</v>
      </c>
      <c r="G21" s="226">
        <f>'Charges variables'!G19*CONFIG!$D91</f>
        <v>0</v>
      </c>
      <c r="H21" s="226">
        <f>'Charges variables'!H19*CONFIG!$D91</f>
        <v>0</v>
      </c>
      <c r="I21" s="226">
        <f>'Charges variables'!I19*CONFIG!$D91</f>
        <v>0</v>
      </c>
      <c r="J21" s="226">
        <f>'Charges variables'!J19*CONFIG!$D91</f>
        <v>0</v>
      </c>
      <c r="K21" s="226">
        <f>'Charges variables'!K19*CONFIG!$D91</f>
        <v>0</v>
      </c>
      <c r="L21" s="226">
        <f>'Charges variables'!L19*CONFIG!$D91</f>
        <v>0</v>
      </c>
      <c r="M21" s="226">
        <f>'Charges variables'!M19*CONFIG!$D91</f>
        <v>0</v>
      </c>
      <c r="N21" s="226">
        <f>'Charges variables'!N19*CONFIG!$D91</f>
        <v>0</v>
      </c>
      <c r="O21" s="226">
        <f>'Charges variables'!O19*CONFIG!$D91</f>
        <v>0</v>
      </c>
      <c r="P21" s="226">
        <f>'Charges variables'!P19*CONFIG!$D91</f>
        <v>0</v>
      </c>
      <c r="Q21" s="226">
        <f>'Charges variables'!Q19*CONFIG!$D91</f>
        <v>0</v>
      </c>
      <c r="R21" s="226">
        <f>'Charges variables'!R19*CONFIG!$D91</f>
        <v>0</v>
      </c>
      <c r="S21" s="226">
        <f>'Charges variables'!S19*CONFIG!$D91</f>
        <v>0</v>
      </c>
      <c r="T21" s="226">
        <f>'Charges variables'!T19*CONFIG!$D91</f>
        <v>0</v>
      </c>
      <c r="U21" s="226">
        <f>'Charges variables'!U19*CONFIG!$D91</f>
        <v>0</v>
      </c>
      <c r="V21" s="226">
        <f>'Charges variables'!V19*CONFIG!$D91</f>
        <v>0</v>
      </c>
      <c r="W21" s="226">
        <f>'Charges variables'!W19*CONFIG!$D91</f>
        <v>0</v>
      </c>
      <c r="X21" s="226">
        <f>'Charges variables'!X19*CONFIG!$D91</f>
        <v>0</v>
      </c>
      <c r="Y21" s="226">
        <f>'Charges variables'!Y19*CONFIG!$D91</f>
        <v>0</v>
      </c>
      <c r="Z21" s="226">
        <f>'Charges variables'!Z19*CONFIG!$D91</f>
        <v>0</v>
      </c>
      <c r="AA21" s="226">
        <f>'Charges variables'!AA19*CONFIG!$D91</f>
        <v>0</v>
      </c>
      <c r="AB21" s="226">
        <f>'Charges variables'!AB19*CONFIG!$D91</f>
        <v>0</v>
      </c>
      <c r="AC21" s="226">
        <f>'Charges variables'!AC19*CONFIG!$D91</f>
        <v>0</v>
      </c>
      <c r="AD21" s="226">
        <f>'Charges variables'!AD19*CONFIG!$D91</f>
        <v>0</v>
      </c>
      <c r="AE21" s="226">
        <f>'Charges variables'!AE19*CONFIG!$D91</f>
        <v>0</v>
      </c>
      <c r="AF21" s="226">
        <f>'Charges variables'!AF19*CONFIG!$D91</f>
        <v>0</v>
      </c>
      <c r="AG21" s="226">
        <f>'Charges variables'!AG19*CONFIG!$D91</f>
        <v>0</v>
      </c>
      <c r="AH21" s="226">
        <f>'Charges variables'!AH19*CONFIG!$D91</f>
        <v>0</v>
      </c>
      <c r="AI21" s="226">
        <f>'Charges variables'!AI19*CONFIG!$D91</f>
        <v>0</v>
      </c>
      <c r="AJ21" s="226">
        <f>'Charges variables'!AJ19*CONFIG!$D91</f>
        <v>0</v>
      </c>
      <c r="AK21" s="226">
        <f>'Charges variables'!AK19*CONFIG!$D91</f>
        <v>0</v>
      </c>
      <c r="AL21" s="226">
        <f>'Charges variables'!AL19*CONFIG!$D91</f>
        <v>0</v>
      </c>
      <c r="AM21" s="226">
        <f>'Charges variables'!AM19*CONFIG!$D91</f>
        <v>0</v>
      </c>
      <c r="AN21" s="226">
        <f>'Charges variables'!AN19*CONFIG!$D91</f>
        <v>0</v>
      </c>
      <c r="AO21" s="226">
        <f>'Charges variables'!AO19*CONFIG!$D91</f>
        <v>0</v>
      </c>
      <c r="AP21" s="226">
        <f>'Charges variables'!AP19*CONFIG!$D91</f>
        <v>0</v>
      </c>
      <c r="AQ21" s="226">
        <f>'Charges variables'!AQ19*CONFIG!$D91</f>
        <v>0</v>
      </c>
      <c r="AR21" s="226">
        <f>'Charges variables'!AR19*CONFIG!$D91</f>
        <v>0</v>
      </c>
      <c r="AS21" s="226">
        <f>'Charges variables'!AS19*CONFIG!$D91</f>
        <v>0</v>
      </c>
      <c r="AT21" s="226">
        <f>'Charges variables'!AT19*CONFIG!$D91</f>
        <v>0</v>
      </c>
      <c r="AU21" s="226">
        <f>'Charges variables'!AU19*CONFIG!$D91</f>
        <v>0</v>
      </c>
      <c r="AV21" s="226">
        <f>'Charges variables'!AV19*CONFIG!$D91</f>
        <v>0</v>
      </c>
      <c r="AW21" s="226">
        <f>'Charges variables'!AW19*CONFIG!$D91</f>
        <v>0</v>
      </c>
      <c r="AX21" s="226">
        <f>'Charges variables'!AX19*CONFIG!$D91</f>
        <v>0</v>
      </c>
      <c r="AY21" s="226">
        <f>'Charges variables'!AY19*CONFIG!$D91</f>
        <v>0</v>
      </c>
      <c r="AZ21" s="226">
        <f>'Charges variables'!AZ19*CONFIG!$D91</f>
        <v>0</v>
      </c>
      <c r="BA21" s="226">
        <f>'Charges variables'!BA19*CONFIG!$D91</f>
        <v>0</v>
      </c>
      <c r="BB21" s="226">
        <f>'Charges variables'!BB19*CONFIG!$D91</f>
        <v>0</v>
      </c>
      <c r="BC21" s="226">
        <f>'Charges variables'!BC19*CONFIG!$D91</f>
        <v>0</v>
      </c>
      <c r="BD21" s="226">
        <f>'Charges variables'!BD19*CONFIG!$D91</f>
        <v>0</v>
      </c>
      <c r="BE21" s="226">
        <f>'Charges variables'!BE19*CONFIG!$D91</f>
        <v>0</v>
      </c>
      <c r="BF21" s="226">
        <f>'Charges variables'!BF19*CONFIG!$D91</f>
        <v>0</v>
      </c>
      <c r="BG21" s="226">
        <f>'Charges variables'!BG19*CONFIG!$D91</f>
        <v>0</v>
      </c>
      <c r="BH21" s="226">
        <f>'Charges variables'!BH19*CONFIG!$D91</f>
        <v>0</v>
      </c>
      <c r="BI21" s="226">
        <f>'Charges variables'!BI19*CONFIG!$D91</f>
        <v>0</v>
      </c>
      <c r="BJ21" s="226">
        <f>'Charges variables'!BJ19*CONFIG!$D91</f>
        <v>0</v>
      </c>
      <c r="BK21" s="226">
        <f>'Charges variables'!BK19*CONFIG!$D91</f>
        <v>0</v>
      </c>
      <c r="BL21" s="93"/>
    </row>
    <row r="22" spans="2:64" s="53" customFormat="1">
      <c r="B22" s="87"/>
      <c r="C22" s="215">
        <f>CONFIG!$C$25</f>
        <v>0</v>
      </c>
      <c r="D22" s="226">
        <f>'Charges variables'!D20*CONFIG!$D92</f>
        <v>0</v>
      </c>
      <c r="E22" s="226">
        <f>'Charges variables'!E20*CONFIG!$D92</f>
        <v>0</v>
      </c>
      <c r="F22" s="226">
        <f>'Charges variables'!F20*CONFIG!$D92</f>
        <v>0</v>
      </c>
      <c r="G22" s="226">
        <f>'Charges variables'!G20*CONFIG!$D92</f>
        <v>0</v>
      </c>
      <c r="H22" s="226">
        <f>'Charges variables'!H20*CONFIG!$D92</f>
        <v>0</v>
      </c>
      <c r="I22" s="226">
        <f>'Charges variables'!I20*CONFIG!$D92</f>
        <v>0</v>
      </c>
      <c r="J22" s="226">
        <f>'Charges variables'!J20*CONFIG!$D92</f>
        <v>0</v>
      </c>
      <c r="K22" s="226">
        <f>'Charges variables'!K20*CONFIG!$D92</f>
        <v>0</v>
      </c>
      <c r="L22" s="226">
        <f>'Charges variables'!L20*CONFIG!$D92</f>
        <v>0</v>
      </c>
      <c r="M22" s="226">
        <f>'Charges variables'!M20*CONFIG!$D92</f>
        <v>0</v>
      </c>
      <c r="N22" s="226">
        <f>'Charges variables'!N20*CONFIG!$D92</f>
        <v>0</v>
      </c>
      <c r="O22" s="226">
        <f>'Charges variables'!O20*CONFIG!$D92</f>
        <v>0</v>
      </c>
      <c r="P22" s="226">
        <f>'Charges variables'!P20*CONFIG!$D92</f>
        <v>0</v>
      </c>
      <c r="Q22" s="226">
        <f>'Charges variables'!Q20*CONFIG!$D92</f>
        <v>0</v>
      </c>
      <c r="R22" s="226">
        <f>'Charges variables'!R20*CONFIG!$D92</f>
        <v>0</v>
      </c>
      <c r="S22" s="226">
        <f>'Charges variables'!S20*CONFIG!$D92</f>
        <v>0</v>
      </c>
      <c r="T22" s="226">
        <f>'Charges variables'!T20*CONFIG!$D92</f>
        <v>0</v>
      </c>
      <c r="U22" s="226">
        <f>'Charges variables'!U20*CONFIG!$D92</f>
        <v>0</v>
      </c>
      <c r="V22" s="226">
        <f>'Charges variables'!V20*CONFIG!$D92</f>
        <v>0</v>
      </c>
      <c r="W22" s="226">
        <f>'Charges variables'!W20*CONFIG!$D92</f>
        <v>0</v>
      </c>
      <c r="X22" s="226">
        <f>'Charges variables'!X20*CONFIG!$D92</f>
        <v>0</v>
      </c>
      <c r="Y22" s="226">
        <f>'Charges variables'!Y20*CONFIG!$D92</f>
        <v>0</v>
      </c>
      <c r="Z22" s="226">
        <f>'Charges variables'!Z20*CONFIG!$D92</f>
        <v>0</v>
      </c>
      <c r="AA22" s="226">
        <f>'Charges variables'!AA20*CONFIG!$D92</f>
        <v>0</v>
      </c>
      <c r="AB22" s="226">
        <f>'Charges variables'!AB20*CONFIG!$D92</f>
        <v>0</v>
      </c>
      <c r="AC22" s="226">
        <f>'Charges variables'!AC20*CONFIG!$D92</f>
        <v>0</v>
      </c>
      <c r="AD22" s="226">
        <f>'Charges variables'!AD20*CONFIG!$D92</f>
        <v>0</v>
      </c>
      <c r="AE22" s="226">
        <f>'Charges variables'!AE20*CONFIG!$D92</f>
        <v>0</v>
      </c>
      <c r="AF22" s="226">
        <f>'Charges variables'!AF20*CONFIG!$D92</f>
        <v>0</v>
      </c>
      <c r="AG22" s="226">
        <f>'Charges variables'!AG20*CONFIG!$D92</f>
        <v>0</v>
      </c>
      <c r="AH22" s="226">
        <f>'Charges variables'!AH20*CONFIG!$D92</f>
        <v>0</v>
      </c>
      <c r="AI22" s="226">
        <f>'Charges variables'!AI20*CONFIG!$D92</f>
        <v>0</v>
      </c>
      <c r="AJ22" s="226">
        <f>'Charges variables'!AJ20*CONFIG!$D92</f>
        <v>0</v>
      </c>
      <c r="AK22" s="226">
        <f>'Charges variables'!AK20*CONFIG!$D92</f>
        <v>0</v>
      </c>
      <c r="AL22" s="226">
        <f>'Charges variables'!AL20*CONFIG!$D92</f>
        <v>0</v>
      </c>
      <c r="AM22" s="226">
        <f>'Charges variables'!AM20*CONFIG!$D92</f>
        <v>0</v>
      </c>
      <c r="AN22" s="226">
        <f>'Charges variables'!AN20*CONFIG!$D92</f>
        <v>0</v>
      </c>
      <c r="AO22" s="226">
        <f>'Charges variables'!AO20*CONFIG!$D92</f>
        <v>0</v>
      </c>
      <c r="AP22" s="226">
        <f>'Charges variables'!AP20*CONFIG!$D92</f>
        <v>0</v>
      </c>
      <c r="AQ22" s="226">
        <f>'Charges variables'!AQ20*CONFIG!$D92</f>
        <v>0</v>
      </c>
      <c r="AR22" s="226">
        <f>'Charges variables'!AR20*CONFIG!$D92</f>
        <v>0</v>
      </c>
      <c r="AS22" s="226">
        <f>'Charges variables'!AS20*CONFIG!$D92</f>
        <v>0</v>
      </c>
      <c r="AT22" s="226">
        <f>'Charges variables'!AT20*CONFIG!$D92</f>
        <v>0</v>
      </c>
      <c r="AU22" s="226">
        <f>'Charges variables'!AU20*CONFIG!$D92</f>
        <v>0</v>
      </c>
      <c r="AV22" s="226">
        <f>'Charges variables'!AV20*CONFIG!$D92</f>
        <v>0</v>
      </c>
      <c r="AW22" s="226">
        <f>'Charges variables'!AW20*CONFIG!$D92</f>
        <v>0</v>
      </c>
      <c r="AX22" s="226">
        <f>'Charges variables'!AX20*CONFIG!$D92</f>
        <v>0</v>
      </c>
      <c r="AY22" s="226">
        <f>'Charges variables'!AY20*CONFIG!$D92</f>
        <v>0</v>
      </c>
      <c r="AZ22" s="226">
        <f>'Charges variables'!AZ20*CONFIG!$D92</f>
        <v>0</v>
      </c>
      <c r="BA22" s="226">
        <f>'Charges variables'!BA20*CONFIG!$D92</f>
        <v>0</v>
      </c>
      <c r="BB22" s="226">
        <f>'Charges variables'!BB20*CONFIG!$D92</f>
        <v>0</v>
      </c>
      <c r="BC22" s="226">
        <f>'Charges variables'!BC20*CONFIG!$D92</f>
        <v>0</v>
      </c>
      <c r="BD22" s="226">
        <f>'Charges variables'!BD20*CONFIG!$D92</f>
        <v>0</v>
      </c>
      <c r="BE22" s="226">
        <f>'Charges variables'!BE20*CONFIG!$D92</f>
        <v>0</v>
      </c>
      <c r="BF22" s="226">
        <f>'Charges variables'!BF20*CONFIG!$D92</f>
        <v>0</v>
      </c>
      <c r="BG22" s="226">
        <f>'Charges variables'!BG20*CONFIG!$D92</f>
        <v>0</v>
      </c>
      <c r="BH22" s="226">
        <f>'Charges variables'!BH20*CONFIG!$D92</f>
        <v>0</v>
      </c>
      <c r="BI22" s="226">
        <f>'Charges variables'!BI20*CONFIG!$D92</f>
        <v>0</v>
      </c>
      <c r="BJ22" s="226">
        <f>'Charges variables'!BJ20*CONFIG!$D92</f>
        <v>0</v>
      </c>
      <c r="BK22" s="226">
        <f>'Charges variables'!BK20*CONFIG!$D92</f>
        <v>0</v>
      </c>
      <c r="BL22" s="93"/>
    </row>
    <row r="23" spans="2:64">
      <c r="B23" s="87"/>
      <c r="C23" s="145"/>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3"/>
    </row>
    <row r="24" spans="2:64">
      <c r="B24" s="87"/>
      <c r="C24" s="57" t="s">
        <v>17</v>
      </c>
      <c r="D24" s="19">
        <f>SUM(D11:D22)+(SUM(Investissements!D$29-Investissements!D$9)+'Charges externes'!J29)*CONFIG!$D$90</f>
        <v>450</v>
      </c>
      <c r="E24" s="19">
        <f>SUM(E11:E22)+(SUM(Investissements!E$29-Investissements!E$9)+'Charges externes'!K29)*CONFIG!$D$90</f>
        <v>450</v>
      </c>
      <c r="F24" s="19">
        <f>SUM(F11:F22)+(SUM(Investissements!F$29-Investissements!F$9)+'Charges externes'!L29)*CONFIG!$D$90</f>
        <v>450</v>
      </c>
      <c r="G24" s="19">
        <f>SUM(G11:G22)+(SUM(Investissements!G$29-Investissements!G$9)+'Charges externes'!M29)*CONFIG!$D$90</f>
        <v>450</v>
      </c>
      <c r="H24" s="19">
        <f>SUM(H11:H22)+(SUM(Investissements!H$29-Investissements!H$9)+'Charges externes'!N29)*CONFIG!$D$90</f>
        <v>450</v>
      </c>
      <c r="I24" s="19">
        <f>SUM(I11:I22)+(SUM(Investissements!I$29-Investissements!I$9)+'Charges externes'!O29)*CONFIG!$D$90</f>
        <v>450</v>
      </c>
      <c r="J24" s="19">
        <f>SUM(J11:J22)+(SUM(Investissements!J$29-Investissements!J$9)+'Charges externes'!P29)*CONFIG!$D$90</f>
        <v>450</v>
      </c>
      <c r="K24" s="19">
        <f>SUM(K11:K22)+(SUM(Investissements!K$29-Investissements!K$9)+'Charges externes'!Q29)*CONFIG!$D$90</f>
        <v>450</v>
      </c>
      <c r="L24" s="19">
        <f>SUM(L11:L22)+(SUM(Investissements!L$29-Investissements!L$9)+'Charges externes'!R29)*CONFIG!$D$90</f>
        <v>450</v>
      </c>
      <c r="M24" s="19">
        <f>SUM(M11:M22)+(SUM(Investissements!M$29-Investissements!M$9)+'Charges externes'!S29)*CONFIG!$D$90</f>
        <v>450</v>
      </c>
      <c r="N24" s="19">
        <f>SUM(N11:N22)+(SUM(Investissements!N$29-Investissements!N$9)+'Charges externes'!T29)*CONFIG!$D$90</f>
        <v>450</v>
      </c>
      <c r="O24" s="19">
        <f>SUM(O11:O22)+(SUM(Investissements!O$29-Investissements!O$9)+'Charges externes'!U29)*CONFIG!$D$90</f>
        <v>450</v>
      </c>
      <c r="P24" s="19">
        <f>SUM(P11:P22)+(SUM(Investissements!Q$29-Investissements!Q$9)+'Charges externes'!V29)*CONFIG!$D$90</f>
        <v>450</v>
      </c>
      <c r="Q24" s="19">
        <f>SUM(Q11:Q22)+(SUM(Investissements!R$29-Investissements!R$9)+'Charges externes'!W29)*CONFIG!$D$90</f>
        <v>450</v>
      </c>
      <c r="R24" s="19">
        <f>SUM(R11:R22)+(SUM(Investissements!S$29-Investissements!S$9)+'Charges externes'!X29)*CONFIG!$D$90</f>
        <v>450</v>
      </c>
      <c r="S24" s="19">
        <f>SUM(S11:S22)+(SUM(Investissements!T$29-Investissements!T$9)+'Charges externes'!Y29)*CONFIG!$D$90</f>
        <v>450</v>
      </c>
      <c r="T24" s="19">
        <f>SUM(T11:T22)+(SUM(Investissements!U$29-Investissements!U$9)+'Charges externes'!Z29)*CONFIG!$D$90</f>
        <v>450</v>
      </c>
      <c r="U24" s="19">
        <f>SUM(U11:U22)+(SUM(Investissements!V$29-Investissements!V$9)+'Charges externes'!AA29)*CONFIG!$D$90</f>
        <v>450</v>
      </c>
      <c r="V24" s="19">
        <f>SUM(V11:V22)+(SUM(Investissements!W$29-Investissements!W$9)+'Charges externes'!AB29)*CONFIG!$D$90</f>
        <v>450</v>
      </c>
      <c r="W24" s="19">
        <f>SUM(W11:W22)+(SUM(Investissements!X$29-Investissements!X$9)+'Charges externes'!AC29)*CONFIG!$D$90</f>
        <v>450</v>
      </c>
      <c r="X24" s="19">
        <f>SUM(X11:X22)+(SUM(Investissements!Y$29-Investissements!Y$9)+'Charges externes'!AD29)*CONFIG!$D$90</f>
        <v>450</v>
      </c>
      <c r="Y24" s="19">
        <f>SUM(Y11:Y22)+(SUM(Investissements!Z$29-Investissements!Z$9)+'Charges externes'!AE29)*CONFIG!$D$90</f>
        <v>450</v>
      </c>
      <c r="Z24" s="19">
        <f>SUM(Z11:Z22)+(SUM(Investissements!AA$29-Investissements!AA$9)+'Charges externes'!AF29)*CONFIG!$D$90</f>
        <v>450</v>
      </c>
      <c r="AA24" s="19">
        <f>SUM(AA11:AA22)+(SUM(Investissements!AB$29-Investissements!AB$9)+'Charges externes'!AG29)*CONFIG!$D$90</f>
        <v>450</v>
      </c>
      <c r="AB24" s="19">
        <f>SUM(AB11:AB22)+(SUM(Investissements!AD$29-Investissements!AD$9)+'Charges externes'!AH29)*CONFIG!$D$90</f>
        <v>450</v>
      </c>
      <c r="AC24" s="19">
        <f>SUM(AC11:AC22)+('Charges externes'!AI29)*CONFIG!$D$90</f>
        <v>450</v>
      </c>
      <c r="AD24" s="19">
        <f>SUM(AD11:AD22)+('Charges externes'!AJ29)*CONFIG!$D$90</f>
        <v>450</v>
      </c>
      <c r="AE24" s="19">
        <f>SUM(AE11:AE22)+('Charges externes'!AK29)*CONFIG!$D$90</f>
        <v>450</v>
      </c>
      <c r="AF24" s="19">
        <f>SUM(AF11:AF22)+('Charges externes'!AL29)*CONFIG!$D$90</f>
        <v>450</v>
      </c>
      <c r="AG24" s="19">
        <f>SUM(AG11:AG22)+('Charges externes'!AM29)*CONFIG!$D$90</f>
        <v>450</v>
      </c>
      <c r="AH24" s="19">
        <f>SUM(AH11:AH22)+(SUM(Investissements!AE$29-Investissements!AE$9)+'Charges externes'!AN29)*CONFIG!$D$90</f>
        <v>450</v>
      </c>
      <c r="AI24" s="19">
        <f>SUM(AI11:AI22)+('Charges externes'!AO29)*CONFIG!$D$90</f>
        <v>450</v>
      </c>
      <c r="AJ24" s="19">
        <f>SUM(AJ11:AJ22)+('Charges externes'!AP29)*CONFIG!$D$90</f>
        <v>450</v>
      </c>
      <c r="AK24" s="19">
        <f>SUM(AK11:AK22)+('Charges externes'!AQ29)*CONFIG!$D$90</f>
        <v>450</v>
      </c>
      <c r="AL24" s="19">
        <f>SUM(AL11:AL22)+('Charges externes'!AR29)*CONFIG!$D$90</f>
        <v>450</v>
      </c>
      <c r="AM24" s="19">
        <f>SUM(AM11:AM22)+('Charges externes'!AS29)*CONFIG!$D$90</f>
        <v>450</v>
      </c>
      <c r="AN24" s="19">
        <f>SUM(AN11:AN22)+(SUM(Investissements!AG$29-Investissements!AG$9)+'Charges externes'!AT29)*CONFIG!$D$90</f>
        <v>450</v>
      </c>
      <c r="AO24" s="19">
        <f>SUM(AO11:AO22)+('Charges externes'!AU29)*CONFIG!$D$90</f>
        <v>450</v>
      </c>
      <c r="AP24" s="19">
        <f>SUM(AP11:AP22)+('Charges externes'!AV29)*CONFIG!$D$90</f>
        <v>450</v>
      </c>
      <c r="AQ24" s="19">
        <f>SUM(AQ11:AQ22)+('Charges externes'!AW29)*CONFIG!$D$90</f>
        <v>450</v>
      </c>
      <c r="AR24" s="19">
        <f>SUM(AR11:AR22)+('Charges externes'!AX29)*CONFIG!$D$90</f>
        <v>450</v>
      </c>
      <c r="AS24" s="19">
        <f>SUM(AS11:AS22)+('Charges externes'!AY29)*CONFIG!$D$90</f>
        <v>450</v>
      </c>
      <c r="AT24" s="19">
        <f>SUM(AT11:AT22)+(SUM(Investissements!AH$29-Investissements!AH$9)+'Charges externes'!AZ29)*CONFIG!$D$90</f>
        <v>450</v>
      </c>
      <c r="AU24" s="19">
        <f>SUM(AU11:AU22)+('Charges externes'!BA29)*CONFIG!$D$90</f>
        <v>450</v>
      </c>
      <c r="AV24" s="19">
        <f>SUM(AV11:AV22)+('Charges externes'!BB29)*CONFIG!$D$90</f>
        <v>450</v>
      </c>
      <c r="AW24" s="19">
        <f>SUM(AW11:AW22)+('Charges externes'!BC29)*CONFIG!$D$90</f>
        <v>450</v>
      </c>
      <c r="AX24" s="19">
        <f>SUM(AX11:AX22)+('Charges externes'!BD29)*CONFIG!$D$90</f>
        <v>450</v>
      </c>
      <c r="AY24" s="19">
        <f>SUM(AY11:AY22)+('Charges externes'!BE29)*CONFIG!$D$90</f>
        <v>450</v>
      </c>
      <c r="AZ24" s="19">
        <f>SUM(AZ11:AZ22)+(SUM(Investissements!AJ$29-Investissements!AJ$9)+'Charges externes'!BF29)*CONFIG!$D$90</f>
        <v>450</v>
      </c>
      <c r="BA24" s="19">
        <f>SUM(BA11:BA22)+('Charges externes'!BG29)*CONFIG!$D$90</f>
        <v>450</v>
      </c>
      <c r="BB24" s="19">
        <f>SUM(BB11:BB22)+('Charges externes'!BH29)*CONFIG!$D$90</f>
        <v>450</v>
      </c>
      <c r="BC24" s="19">
        <f>SUM(BC11:BC22)+('Charges externes'!BI29)*CONFIG!$D$90</f>
        <v>450</v>
      </c>
      <c r="BD24" s="19">
        <f>SUM(BD11:BD22)+('Charges externes'!BJ29)*CONFIG!$D$90</f>
        <v>450</v>
      </c>
      <c r="BE24" s="19">
        <f>SUM(BE11:BE22)+('Charges externes'!BK29)*CONFIG!$D$90</f>
        <v>450</v>
      </c>
      <c r="BF24" s="19">
        <f>SUM(BF11:BF22)+(SUM(Investissements!AK$29-Investissements!AK$9)+'Charges externes'!BL29)*CONFIG!$D$90</f>
        <v>450</v>
      </c>
      <c r="BG24" s="19">
        <f>SUM(BG11:BG22)+('Charges externes'!BM29)*CONFIG!$D$90</f>
        <v>450</v>
      </c>
      <c r="BH24" s="19">
        <f>SUM(BH11:BH22)+('Charges externes'!BN29)*CONFIG!$D$90</f>
        <v>450</v>
      </c>
      <c r="BI24" s="19">
        <f>SUM(BI11:BI22)+('Charges externes'!BO29)*CONFIG!$D$90</f>
        <v>450</v>
      </c>
      <c r="BJ24" s="19">
        <f>SUM(BJ11:BJ22)+('Charges externes'!BP29)*CONFIG!$D$90</f>
        <v>450</v>
      </c>
      <c r="BK24" s="19">
        <f>SUM(BK11:BK22)+('Charges externes'!BQ29)*CONFIG!$D$90</f>
        <v>450</v>
      </c>
      <c r="BL24" s="93"/>
    </row>
    <row r="25" spans="2:64">
      <c r="B25" s="87"/>
      <c r="C25" s="145"/>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3"/>
    </row>
    <row r="26" spans="2:64">
      <c r="B26" s="87"/>
      <c r="C26" s="57" t="s">
        <v>32</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3"/>
    </row>
    <row r="27" spans="2:64">
      <c r="B27" s="87"/>
      <c r="C27" s="145"/>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3"/>
    </row>
    <row r="28" spans="2:64">
      <c r="B28" s="87"/>
      <c r="C28" s="135"/>
      <c r="D28" s="336" t="s">
        <v>14</v>
      </c>
      <c r="E28" s="336"/>
      <c r="F28" s="336"/>
      <c r="G28" s="336"/>
      <c r="H28" s="336"/>
      <c r="I28" s="336"/>
      <c r="J28" s="336"/>
      <c r="K28" s="336"/>
      <c r="L28" s="336"/>
      <c r="M28" s="336"/>
      <c r="N28" s="336"/>
      <c r="O28" s="336"/>
      <c r="P28" s="336" t="s">
        <v>15</v>
      </c>
      <c r="Q28" s="336"/>
      <c r="R28" s="336"/>
      <c r="S28" s="336"/>
      <c r="T28" s="336"/>
      <c r="U28" s="336"/>
      <c r="V28" s="336"/>
      <c r="W28" s="336"/>
      <c r="X28" s="336"/>
      <c r="Y28" s="336"/>
      <c r="Z28" s="336"/>
      <c r="AA28" s="336"/>
      <c r="AB28" s="336" t="s">
        <v>16</v>
      </c>
      <c r="AC28" s="336"/>
      <c r="AD28" s="336"/>
      <c r="AE28" s="336"/>
      <c r="AF28" s="336"/>
      <c r="AG28" s="336"/>
      <c r="AH28" s="336"/>
      <c r="AI28" s="336"/>
      <c r="AJ28" s="336"/>
      <c r="AK28" s="336"/>
      <c r="AL28" s="336"/>
      <c r="AM28" s="336"/>
      <c r="AN28" s="339" t="s">
        <v>22</v>
      </c>
      <c r="AO28" s="337"/>
      <c r="AP28" s="337"/>
      <c r="AQ28" s="337"/>
      <c r="AR28" s="337"/>
      <c r="AS28" s="337"/>
      <c r="AT28" s="337"/>
      <c r="AU28" s="337"/>
      <c r="AV28" s="337"/>
      <c r="AW28" s="337"/>
      <c r="AX28" s="337"/>
      <c r="AY28" s="338"/>
      <c r="AZ28" s="336" t="s">
        <v>23</v>
      </c>
      <c r="BA28" s="336"/>
      <c r="BB28" s="336"/>
      <c r="BC28" s="336"/>
      <c r="BD28" s="336"/>
      <c r="BE28" s="336"/>
      <c r="BF28" s="336"/>
      <c r="BG28" s="336"/>
      <c r="BH28" s="336"/>
      <c r="BI28" s="336"/>
      <c r="BJ28" s="336"/>
      <c r="BK28" s="336"/>
      <c r="BL28" s="93"/>
    </row>
    <row r="29" spans="2:64">
      <c r="B29" s="87"/>
      <c r="C29" s="57" t="s">
        <v>24</v>
      </c>
      <c r="D29" s="17">
        <f>CONFIG!$D$7</f>
        <v>41640</v>
      </c>
      <c r="E29" s="17">
        <f>DATE(YEAR(D29),MONTH(D29)+1,DAY(D29))</f>
        <v>41671</v>
      </c>
      <c r="F29" s="17">
        <f t="shared" ref="F29:BK29" si="1">DATE(YEAR(E29),MONTH(E29)+1,DAY(E29))</f>
        <v>41699</v>
      </c>
      <c r="G29" s="17">
        <f t="shared" si="1"/>
        <v>41730</v>
      </c>
      <c r="H29" s="17">
        <f t="shared" si="1"/>
        <v>41760</v>
      </c>
      <c r="I29" s="17">
        <f t="shared" si="1"/>
        <v>41791</v>
      </c>
      <c r="J29" s="17">
        <f t="shared" si="1"/>
        <v>41821</v>
      </c>
      <c r="K29" s="17">
        <f t="shared" si="1"/>
        <v>41852</v>
      </c>
      <c r="L29" s="17">
        <f t="shared" si="1"/>
        <v>41883</v>
      </c>
      <c r="M29" s="17">
        <f t="shared" si="1"/>
        <v>41913</v>
      </c>
      <c r="N29" s="17">
        <f t="shared" si="1"/>
        <v>41944</v>
      </c>
      <c r="O29" s="17">
        <f t="shared" si="1"/>
        <v>41974</v>
      </c>
      <c r="P29" s="17">
        <f t="shared" si="1"/>
        <v>42005</v>
      </c>
      <c r="Q29" s="17">
        <f t="shared" si="1"/>
        <v>42036</v>
      </c>
      <c r="R29" s="17">
        <f t="shared" si="1"/>
        <v>42064</v>
      </c>
      <c r="S29" s="17">
        <f t="shared" si="1"/>
        <v>42095</v>
      </c>
      <c r="T29" s="17">
        <f t="shared" si="1"/>
        <v>42125</v>
      </c>
      <c r="U29" s="17">
        <f t="shared" si="1"/>
        <v>42156</v>
      </c>
      <c r="V29" s="17">
        <f t="shared" si="1"/>
        <v>42186</v>
      </c>
      <c r="W29" s="17">
        <f t="shared" si="1"/>
        <v>42217</v>
      </c>
      <c r="X29" s="17">
        <f t="shared" si="1"/>
        <v>42248</v>
      </c>
      <c r="Y29" s="17">
        <f t="shared" si="1"/>
        <v>42278</v>
      </c>
      <c r="Z29" s="17">
        <f t="shared" si="1"/>
        <v>42309</v>
      </c>
      <c r="AA29" s="17">
        <f t="shared" si="1"/>
        <v>42339</v>
      </c>
      <c r="AB29" s="17">
        <f t="shared" si="1"/>
        <v>42370</v>
      </c>
      <c r="AC29" s="17">
        <f t="shared" si="1"/>
        <v>42401</v>
      </c>
      <c r="AD29" s="17">
        <f t="shared" si="1"/>
        <v>42430</v>
      </c>
      <c r="AE29" s="17">
        <f t="shared" si="1"/>
        <v>42461</v>
      </c>
      <c r="AF29" s="17">
        <f t="shared" si="1"/>
        <v>42491</v>
      </c>
      <c r="AG29" s="17">
        <f t="shared" si="1"/>
        <v>42522</v>
      </c>
      <c r="AH29" s="17">
        <f t="shared" si="1"/>
        <v>42552</v>
      </c>
      <c r="AI29" s="17">
        <f t="shared" si="1"/>
        <v>42583</v>
      </c>
      <c r="AJ29" s="17">
        <f t="shared" si="1"/>
        <v>42614</v>
      </c>
      <c r="AK29" s="17">
        <f t="shared" si="1"/>
        <v>42644</v>
      </c>
      <c r="AL29" s="17">
        <f t="shared" si="1"/>
        <v>42675</v>
      </c>
      <c r="AM29" s="17">
        <f t="shared" si="1"/>
        <v>42705</v>
      </c>
      <c r="AN29" s="17">
        <f t="shared" si="1"/>
        <v>42736</v>
      </c>
      <c r="AO29" s="17">
        <f t="shared" si="1"/>
        <v>42767</v>
      </c>
      <c r="AP29" s="17">
        <f t="shared" si="1"/>
        <v>42795</v>
      </c>
      <c r="AQ29" s="17">
        <f t="shared" si="1"/>
        <v>42826</v>
      </c>
      <c r="AR29" s="17">
        <f t="shared" si="1"/>
        <v>42856</v>
      </c>
      <c r="AS29" s="17">
        <f t="shared" si="1"/>
        <v>42887</v>
      </c>
      <c r="AT29" s="17">
        <f t="shared" si="1"/>
        <v>42917</v>
      </c>
      <c r="AU29" s="17">
        <f t="shared" si="1"/>
        <v>42948</v>
      </c>
      <c r="AV29" s="17">
        <f t="shared" si="1"/>
        <v>42979</v>
      </c>
      <c r="AW29" s="17">
        <f t="shared" si="1"/>
        <v>43009</v>
      </c>
      <c r="AX29" s="17">
        <f t="shared" si="1"/>
        <v>43040</v>
      </c>
      <c r="AY29" s="17">
        <f t="shared" si="1"/>
        <v>43070</v>
      </c>
      <c r="AZ29" s="17">
        <f t="shared" si="1"/>
        <v>43101</v>
      </c>
      <c r="BA29" s="17">
        <f t="shared" si="1"/>
        <v>43132</v>
      </c>
      <c r="BB29" s="17">
        <f t="shared" si="1"/>
        <v>43160</v>
      </c>
      <c r="BC29" s="17">
        <f t="shared" si="1"/>
        <v>43191</v>
      </c>
      <c r="BD29" s="17">
        <f t="shared" si="1"/>
        <v>43221</v>
      </c>
      <c r="BE29" s="17">
        <f t="shared" si="1"/>
        <v>43252</v>
      </c>
      <c r="BF29" s="17">
        <f t="shared" si="1"/>
        <v>43282</v>
      </c>
      <c r="BG29" s="17">
        <f t="shared" si="1"/>
        <v>43313</v>
      </c>
      <c r="BH29" s="17">
        <f t="shared" si="1"/>
        <v>43344</v>
      </c>
      <c r="BI29" s="17">
        <f t="shared" si="1"/>
        <v>43374</v>
      </c>
      <c r="BJ29" s="17">
        <f t="shared" si="1"/>
        <v>43405</v>
      </c>
      <c r="BK29" s="17">
        <f t="shared" si="1"/>
        <v>43435</v>
      </c>
      <c r="BL29" s="93"/>
    </row>
    <row r="30" spans="2:64">
      <c r="B30" s="87"/>
      <c r="C30" s="215" t="str">
        <f>CONFIG!$C$14</f>
        <v>Activité de revenu 1</v>
      </c>
      <c r="D30" s="226">
        <f>CONFIG!$E81*'Commandes - Calculs auto'!D9</f>
        <v>0</v>
      </c>
      <c r="E30" s="226">
        <f>CONFIG!$E81*'Commandes - Calculs auto'!E9</f>
        <v>0</v>
      </c>
      <c r="F30" s="226">
        <f>CONFIG!$E81*'Commandes - Calculs auto'!F9</f>
        <v>0</v>
      </c>
      <c r="G30" s="226">
        <f>CONFIG!$E81*'Commandes - Calculs auto'!G9</f>
        <v>0</v>
      </c>
      <c r="H30" s="226">
        <f>CONFIG!$E81*'Commandes - Calculs auto'!H9</f>
        <v>0</v>
      </c>
      <c r="I30" s="226">
        <f>CONFIG!$E81*'Commandes - Calculs auto'!I9</f>
        <v>0</v>
      </c>
      <c r="J30" s="226">
        <f>CONFIG!$E81*'Commandes - Calculs auto'!J9</f>
        <v>0</v>
      </c>
      <c r="K30" s="226">
        <f>CONFIG!$E81*'Commandes - Calculs auto'!K9</f>
        <v>0</v>
      </c>
      <c r="L30" s="226">
        <f>CONFIG!$E81*'Commandes - Calculs auto'!L9</f>
        <v>0</v>
      </c>
      <c r="M30" s="226">
        <f>CONFIG!$E81*'Commandes - Calculs auto'!M9</f>
        <v>0</v>
      </c>
      <c r="N30" s="226">
        <f>CONFIG!$E81*'Commandes - Calculs auto'!N9</f>
        <v>0</v>
      </c>
      <c r="O30" s="226">
        <f>CONFIG!$E81*'Commandes - Calculs auto'!O9</f>
        <v>0</v>
      </c>
      <c r="P30" s="226">
        <f>CONFIG!$E81*'Commandes - Calculs auto'!P9</f>
        <v>0</v>
      </c>
      <c r="Q30" s="226">
        <f>CONFIG!$E81*'Commandes - Calculs auto'!Q9</f>
        <v>0</v>
      </c>
      <c r="R30" s="226">
        <f>CONFIG!$E81*'Commandes - Calculs auto'!R9</f>
        <v>0</v>
      </c>
      <c r="S30" s="226">
        <f>CONFIG!$E81*'Commandes - Calculs auto'!S9</f>
        <v>0</v>
      </c>
      <c r="T30" s="226">
        <f>CONFIG!$E81*'Commandes - Calculs auto'!T9</f>
        <v>0</v>
      </c>
      <c r="U30" s="226">
        <f>CONFIG!$E81*'Commandes - Calculs auto'!U9</f>
        <v>0</v>
      </c>
      <c r="V30" s="226">
        <f>CONFIG!$E81*'Commandes - Calculs auto'!V9</f>
        <v>0</v>
      </c>
      <c r="W30" s="226">
        <f>CONFIG!$E81*'Commandes - Calculs auto'!W9</f>
        <v>0</v>
      </c>
      <c r="X30" s="226">
        <f>CONFIG!$E81*'Commandes - Calculs auto'!X9</f>
        <v>0</v>
      </c>
      <c r="Y30" s="226">
        <f>CONFIG!$E81*'Commandes - Calculs auto'!Y9</f>
        <v>0</v>
      </c>
      <c r="Z30" s="226">
        <f>CONFIG!$E81*'Commandes - Calculs auto'!Z9</f>
        <v>0</v>
      </c>
      <c r="AA30" s="226">
        <f>CONFIG!$E81*'Commandes - Calculs auto'!AA9</f>
        <v>0</v>
      </c>
      <c r="AB30" s="226">
        <f>CONFIG!$E81*'Commandes - Calculs auto'!AB9</f>
        <v>0</v>
      </c>
      <c r="AC30" s="226">
        <f>CONFIG!$E81*'Commandes - Calculs auto'!AC9</f>
        <v>0</v>
      </c>
      <c r="AD30" s="226">
        <f>CONFIG!$E81*'Commandes - Calculs auto'!AD9</f>
        <v>0</v>
      </c>
      <c r="AE30" s="226">
        <f>CONFIG!$E81*'Commandes - Calculs auto'!AE9</f>
        <v>0</v>
      </c>
      <c r="AF30" s="226">
        <f>CONFIG!$E81*'Commandes - Calculs auto'!AF9</f>
        <v>0</v>
      </c>
      <c r="AG30" s="226">
        <f>CONFIG!$E81*'Commandes - Calculs auto'!AG9</f>
        <v>0</v>
      </c>
      <c r="AH30" s="226">
        <f>CONFIG!$E81*'Commandes - Calculs auto'!AH9</f>
        <v>0</v>
      </c>
      <c r="AI30" s="226">
        <f>CONFIG!$E81*'Commandes - Calculs auto'!AI9</f>
        <v>0</v>
      </c>
      <c r="AJ30" s="226">
        <f>CONFIG!$E81*'Commandes - Calculs auto'!AJ9</f>
        <v>0</v>
      </c>
      <c r="AK30" s="226">
        <f>CONFIG!$E81*'Commandes - Calculs auto'!AK9</f>
        <v>0</v>
      </c>
      <c r="AL30" s="226">
        <f>CONFIG!$E81*'Commandes - Calculs auto'!AL9</f>
        <v>0</v>
      </c>
      <c r="AM30" s="226">
        <f>CONFIG!$E81*'Commandes - Calculs auto'!AM9</f>
        <v>0</v>
      </c>
      <c r="AN30" s="226">
        <f>CONFIG!$E81*'Commandes - Calculs auto'!AN9</f>
        <v>0</v>
      </c>
      <c r="AO30" s="226">
        <f>CONFIG!$E81*'Commandes - Calculs auto'!AO9</f>
        <v>0</v>
      </c>
      <c r="AP30" s="226">
        <f>CONFIG!$E81*'Commandes - Calculs auto'!AP9</f>
        <v>0</v>
      </c>
      <c r="AQ30" s="226">
        <f>CONFIG!$E81*'Commandes - Calculs auto'!AQ9</f>
        <v>0</v>
      </c>
      <c r="AR30" s="226">
        <f>CONFIG!$E81*'Commandes - Calculs auto'!AR9</f>
        <v>0</v>
      </c>
      <c r="AS30" s="226">
        <f>CONFIG!$E81*'Commandes - Calculs auto'!AS9</f>
        <v>0</v>
      </c>
      <c r="AT30" s="226">
        <f>CONFIG!$E81*'Commandes - Calculs auto'!AT9</f>
        <v>0</v>
      </c>
      <c r="AU30" s="226">
        <f>CONFIG!$E81*'Commandes - Calculs auto'!AU9</f>
        <v>0</v>
      </c>
      <c r="AV30" s="226">
        <f>CONFIG!$E81*'Commandes - Calculs auto'!AV9</f>
        <v>0</v>
      </c>
      <c r="AW30" s="226">
        <f>CONFIG!$E81*'Commandes - Calculs auto'!AW9</f>
        <v>0</v>
      </c>
      <c r="AX30" s="226">
        <f>CONFIG!$E81*'Commandes - Calculs auto'!AX9</f>
        <v>0</v>
      </c>
      <c r="AY30" s="226">
        <f>CONFIG!$E81*'Commandes - Calculs auto'!AY9</f>
        <v>0</v>
      </c>
      <c r="AZ30" s="226">
        <f>CONFIG!$E81*'Commandes - Calculs auto'!AZ9</f>
        <v>0</v>
      </c>
      <c r="BA30" s="226">
        <f>CONFIG!$E81*'Commandes - Calculs auto'!BA9</f>
        <v>0</v>
      </c>
      <c r="BB30" s="226">
        <f>CONFIG!$E81*'Commandes - Calculs auto'!BB9</f>
        <v>0</v>
      </c>
      <c r="BC30" s="226">
        <f>CONFIG!$E81*'Commandes - Calculs auto'!BC9</f>
        <v>0</v>
      </c>
      <c r="BD30" s="226">
        <f>CONFIG!$E81*'Commandes - Calculs auto'!BD9</f>
        <v>0</v>
      </c>
      <c r="BE30" s="226">
        <f>CONFIG!$E81*'Commandes - Calculs auto'!BE9</f>
        <v>0</v>
      </c>
      <c r="BF30" s="226">
        <f>CONFIG!$E81*'Commandes - Calculs auto'!BF9</f>
        <v>0</v>
      </c>
      <c r="BG30" s="226">
        <f>CONFIG!$E81*'Commandes - Calculs auto'!BG9</f>
        <v>0</v>
      </c>
      <c r="BH30" s="226">
        <f>CONFIG!$E81*'Commandes - Calculs auto'!BH9</f>
        <v>0</v>
      </c>
      <c r="BI30" s="226">
        <f>CONFIG!$E81*'Commandes - Calculs auto'!BI9</f>
        <v>0</v>
      </c>
      <c r="BJ30" s="226">
        <f>CONFIG!$E81*'Commandes - Calculs auto'!BJ9</f>
        <v>0</v>
      </c>
      <c r="BK30" s="226">
        <f>CONFIG!$E81*'Commandes - Calculs auto'!BK9</f>
        <v>0</v>
      </c>
      <c r="BL30" s="93"/>
    </row>
    <row r="31" spans="2:64">
      <c r="B31" s="87"/>
      <c r="C31" s="215" t="str">
        <f>CONFIG!$C$15</f>
        <v>Activité de revenu 2</v>
      </c>
      <c r="D31" s="226">
        <f>CONFIG!$E82*'Commandes - Calculs auto'!D10</f>
        <v>0</v>
      </c>
      <c r="E31" s="226">
        <f>CONFIG!$E82*'Commandes - Calculs auto'!E10</f>
        <v>0</v>
      </c>
      <c r="F31" s="226">
        <f>CONFIG!$E82*'Commandes - Calculs auto'!F10</f>
        <v>0</v>
      </c>
      <c r="G31" s="226">
        <f>CONFIG!$E82*'Commandes - Calculs auto'!G10</f>
        <v>0</v>
      </c>
      <c r="H31" s="226">
        <f>CONFIG!$E82*'Commandes - Calculs auto'!H10</f>
        <v>0</v>
      </c>
      <c r="I31" s="226">
        <f>CONFIG!$E82*'Commandes - Calculs auto'!I10</f>
        <v>0</v>
      </c>
      <c r="J31" s="226">
        <f>CONFIG!$E82*'Commandes - Calculs auto'!J10</f>
        <v>0</v>
      </c>
      <c r="K31" s="226">
        <f>CONFIG!$E82*'Commandes - Calculs auto'!K10</f>
        <v>0</v>
      </c>
      <c r="L31" s="226">
        <f>CONFIG!$E82*'Commandes - Calculs auto'!L10</f>
        <v>0</v>
      </c>
      <c r="M31" s="226">
        <f>CONFIG!$E82*'Commandes - Calculs auto'!M10</f>
        <v>0</v>
      </c>
      <c r="N31" s="226">
        <f>CONFIG!$E82*'Commandes - Calculs auto'!N10</f>
        <v>0</v>
      </c>
      <c r="O31" s="226">
        <f>CONFIG!$E82*'Commandes - Calculs auto'!O10</f>
        <v>0</v>
      </c>
      <c r="P31" s="226">
        <f>CONFIG!$E82*'Commandes - Calculs auto'!P10</f>
        <v>0</v>
      </c>
      <c r="Q31" s="226">
        <f>CONFIG!$E82*'Commandes - Calculs auto'!Q10</f>
        <v>0</v>
      </c>
      <c r="R31" s="226">
        <f>CONFIG!$E82*'Commandes - Calculs auto'!R10</f>
        <v>0</v>
      </c>
      <c r="S31" s="226">
        <f>CONFIG!$E82*'Commandes - Calculs auto'!S10</f>
        <v>0</v>
      </c>
      <c r="T31" s="226">
        <f>CONFIG!$E82*'Commandes - Calculs auto'!T10</f>
        <v>0</v>
      </c>
      <c r="U31" s="226">
        <f>CONFIG!$E82*'Commandes - Calculs auto'!U10</f>
        <v>0</v>
      </c>
      <c r="V31" s="226">
        <f>CONFIG!$E82*'Commandes - Calculs auto'!V10</f>
        <v>0</v>
      </c>
      <c r="W31" s="226">
        <f>CONFIG!$E82*'Commandes - Calculs auto'!W10</f>
        <v>0</v>
      </c>
      <c r="X31" s="226">
        <f>CONFIG!$E82*'Commandes - Calculs auto'!X10</f>
        <v>0</v>
      </c>
      <c r="Y31" s="226">
        <f>CONFIG!$E82*'Commandes - Calculs auto'!Y10</f>
        <v>0</v>
      </c>
      <c r="Z31" s="226">
        <f>CONFIG!$E82*'Commandes - Calculs auto'!Z10</f>
        <v>0</v>
      </c>
      <c r="AA31" s="226">
        <f>CONFIG!$E82*'Commandes - Calculs auto'!AA10</f>
        <v>0</v>
      </c>
      <c r="AB31" s="226">
        <f>CONFIG!$E82*'Commandes - Calculs auto'!AB10</f>
        <v>0</v>
      </c>
      <c r="AC31" s="226">
        <f>CONFIG!$E82*'Commandes - Calculs auto'!AC10</f>
        <v>0</v>
      </c>
      <c r="AD31" s="226">
        <f>CONFIG!$E82*'Commandes - Calculs auto'!AD10</f>
        <v>0</v>
      </c>
      <c r="AE31" s="226">
        <f>CONFIG!$E82*'Commandes - Calculs auto'!AE10</f>
        <v>0</v>
      </c>
      <c r="AF31" s="226">
        <f>CONFIG!$E82*'Commandes - Calculs auto'!AF10</f>
        <v>0</v>
      </c>
      <c r="AG31" s="226">
        <f>CONFIG!$E82*'Commandes - Calculs auto'!AG10</f>
        <v>0</v>
      </c>
      <c r="AH31" s="226">
        <f>CONFIG!$E82*'Commandes - Calculs auto'!AH10</f>
        <v>0</v>
      </c>
      <c r="AI31" s="226">
        <f>CONFIG!$E82*'Commandes - Calculs auto'!AI10</f>
        <v>0</v>
      </c>
      <c r="AJ31" s="226">
        <f>CONFIG!$E82*'Commandes - Calculs auto'!AJ10</f>
        <v>0</v>
      </c>
      <c r="AK31" s="226">
        <f>CONFIG!$E82*'Commandes - Calculs auto'!AK10</f>
        <v>0</v>
      </c>
      <c r="AL31" s="226">
        <f>CONFIG!$E82*'Commandes - Calculs auto'!AL10</f>
        <v>0</v>
      </c>
      <c r="AM31" s="226">
        <f>CONFIG!$E82*'Commandes - Calculs auto'!AM10</f>
        <v>0</v>
      </c>
      <c r="AN31" s="226">
        <f>CONFIG!$E82*'Commandes - Calculs auto'!AN10</f>
        <v>0</v>
      </c>
      <c r="AO31" s="226">
        <f>CONFIG!$E82*'Commandes - Calculs auto'!AO10</f>
        <v>0</v>
      </c>
      <c r="AP31" s="226">
        <f>CONFIG!$E82*'Commandes - Calculs auto'!AP10</f>
        <v>0</v>
      </c>
      <c r="AQ31" s="226">
        <f>CONFIG!$E82*'Commandes - Calculs auto'!AQ10</f>
        <v>0</v>
      </c>
      <c r="AR31" s="226">
        <f>CONFIG!$E82*'Commandes - Calculs auto'!AR10</f>
        <v>0</v>
      </c>
      <c r="AS31" s="226">
        <f>CONFIG!$E82*'Commandes - Calculs auto'!AS10</f>
        <v>0</v>
      </c>
      <c r="AT31" s="226">
        <f>CONFIG!$E82*'Commandes - Calculs auto'!AT10</f>
        <v>0</v>
      </c>
      <c r="AU31" s="226">
        <f>CONFIG!$E82*'Commandes - Calculs auto'!AU10</f>
        <v>0</v>
      </c>
      <c r="AV31" s="226">
        <f>CONFIG!$E82*'Commandes - Calculs auto'!AV10</f>
        <v>0</v>
      </c>
      <c r="AW31" s="226">
        <f>CONFIG!$E82*'Commandes - Calculs auto'!AW10</f>
        <v>0</v>
      </c>
      <c r="AX31" s="226">
        <f>CONFIG!$E82*'Commandes - Calculs auto'!AX10</f>
        <v>0</v>
      </c>
      <c r="AY31" s="226">
        <f>CONFIG!$E82*'Commandes - Calculs auto'!AY10</f>
        <v>0</v>
      </c>
      <c r="AZ31" s="226">
        <f>CONFIG!$E82*'Commandes - Calculs auto'!AZ10</f>
        <v>0</v>
      </c>
      <c r="BA31" s="226">
        <f>CONFIG!$E82*'Commandes - Calculs auto'!BA10</f>
        <v>0</v>
      </c>
      <c r="BB31" s="226">
        <f>CONFIG!$E82*'Commandes - Calculs auto'!BB10</f>
        <v>0</v>
      </c>
      <c r="BC31" s="226">
        <f>CONFIG!$E82*'Commandes - Calculs auto'!BC10</f>
        <v>0</v>
      </c>
      <c r="BD31" s="226">
        <f>CONFIG!$E82*'Commandes - Calculs auto'!BD10</f>
        <v>0</v>
      </c>
      <c r="BE31" s="226">
        <f>CONFIG!$E82*'Commandes - Calculs auto'!BE10</f>
        <v>0</v>
      </c>
      <c r="BF31" s="226">
        <f>CONFIG!$E82*'Commandes - Calculs auto'!BF10</f>
        <v>0</v>
      </c>
      <c r="BG31" s="226">
        <f>CONFIG!$E82*'Commandes - Calculs auto'!BG10</f>
        <v>0</v>
      </c>
      <c r="BH31" s="226">
        <f>CONFIG!$E82*'Commandes - Calculs auto'!BH10</f>
        <v>0</v>
      </c>
      <c r="BI31" s="226">
        <f>CONFIG!$E82*'Commandes - Calculs auto'!BI10</f>
        <v>0</v>
      </c>
      <c r="BJ31" s="226">
        <f>CONFIG!$E82*'Commandes - Calculs auto'!BJ10</f>
        <v>0</v>
      </c>
      <c r="BK31" s="226">
        <f>CONFIG!$E82*'Commandes - Calculs auto'!BK10</f>
        <v>0</v>
      </c>
      <c r="BL31" s="93"/>
    </row>
    <row r="32" spans="2:64">
      <c r="B32" s="87"/>
      <c r="C32" s="215" t="str">
        <f>CONFIG!$C$16</f>
        <v>ETC …</v>
      </c>
      <c r="D32" s="226">
        <f>CONFIG!$E83*'Commandes - Calculs auto'!D11</f>
        <v>0</v>
      </c>
      <c r="E32" s="226">
        <f>CONFIG!$E83*'Commandes - Calculs auto'!E11</f>
        <v>0</v>
      </c>
      <c r="F32" s="226">
        <f>CONFIG!$E83*'Commandes - Calculs auto'!F11</f>
        <v>0</v>
      </c>
      <c r="G32" s="226">
        <f>CONFIG!$E83*'Commandes - Calculs auto'!G11</f>
        <v>0</v>
      </c>
      <c r="H32" s="226">
        <f>CONFIG!$E83*'Commandes - Calculs auto'!H11</f>
        <v>0</v>
      </c>
      <c r="I32" s="226">
        <f>CONFIG!$E83*'Commandes - Calculs auto'!I11</f>
        <v>0</v>
      </c>
      <c r="J32" s="226">
        <f>CONFIG!$E83*'Commandes - Calculs auto'!J11</f>
        <v>0</v>
      </c>
      <c r="K32" s="226">
        <f>CONFIG!$E83*'Commandes - Calculs auto'!K11</f>
        <v>0</v>
      </c>
      <c r="L32" s="226">
        <f>CONFIG!$E83*'Commandes - Calculs auto'!L11</f>
        <v>0</v>
      </c>
      <c r="M32" s="226">
        <f>CONFIG!$E83*'Commandes - Calculs auto'!M11</f>
        <v>0</v>
      </c>
      <c r="N32" s="226">
        <f>CONFIG!$E83*'Commandes - Calculs auto'!N11</f>
        <v>0</v>
      </c>
      <c r="O32" s="226">
        <f>CONFIG!$E83*'Commandes - Calculs auto'!O11</f>
        <v>0</v>
      </c>
      <c r="P32" s="226">
        <f>CONFIG!$E83*'Commandes - Calculs auto'!P11</f>
        <v>0</v>
      </c>
      <c r="Q32" s="226">
        <f>CONFIG!$E83*'Commandes - Calculs auto'!Q11</f>
        <v>0</v>
      </c>
      <c r="R32" s="226">
        <f>CONFIG!$E83*'Commandes - Calculs auto'!R11</f>
        <v>0</v>
      </c>
      <c r="S32" s="226">
        <f>CONFIG!$E83*'Commandes - Calculs auto'!S11</f>
        <v>0</v>
      </c>
      <c r="T32" s="226">
        <f>CONFIG!$E83*'Commandes - Calculs auto'!T11</f>
        <v>0</v>
      </c>
      <c r="U32" s="226">
        <f>CONFIG!$E83*'Commandes - Calculs auto'!U11</f>
        <v>0</v>
      </c>
      <c r="V32" s="226">
        <f>CONFIG!$E83*'Commandes - Calculs auto'!V11</f>
        <v>0</v>
      </c>
      <c r="W32" s="226">
        <f>CONFIG!$E83*'Commandes - Calculs auto'!W11</f>
        <v>0</v>
      </c>
      <c r="X32" s="226">
        <f>CONFIG!$E83*'Commandes - Calculs auto'!X11</f>
        <v>0</v>
      </c>
      <c r="Y32" s="226">
        <f>CONFIG!$E83*'Commandes - Calculs auto'!Y11</f>
        <v>0</v>
      </c>
      <c r="Z32" s="226">
        <f>CONFIG!$E83*'Commandes - Calculs auto'!Z11</f>
        <v>0</v>
      </c>
      <c r="AA32" s="226">
        <f>CONFIG!$E83*'Commandes - Calculs auto'!AA11</f>
        <v>0</v>
      </c>
      <c r="AB32" s="226">
        <f>CONFIG!$E83*'Commandes - Calculs auto'!AB11</f>
        <v>0</v>
      </c>
      <c r="AC32" s="226">
        <f>CONFIG!$E83*'Commandes - Calculs auto'!AC11</f>
        <v>0</v>
      </c>
      <c r="AD32" s="226">
        <f>CONFIG!$E83*'Commandes - Calculs auto'!AD11</f>
        <v>0</v>
      </c>
      <c r="AE32" s="226">
        <f>CONFIG!$E83*'Commandes - Calculs auto'!AE11</f>
        <v>0</v>
      </c>
      <c r="AF32" s="226">
        <f>CONFIG!$E83*'Commandes - Calculs auto'!AF11</f>
        <v>0</v>
      </c>
      <c r="AG32" s="226">
        <f>CONFIG!$E83*'Commandes - Calculs auto'!AG11</f>
        <v>0</v>
      </c>
      <c r="AH32" s="226">
        <f>CONFIG!$E83*'Commandes - Calculs auto'!AH11</f>
        <v>0</v>
      </c>
      <c r="AI32" s="226">
        <f>CONFIG!$E83*'Commandes - Calculs auto'!AI11</f>
        <v>0</v>
      </c>
      <c r="AJ32" s="226">
        <f>CONFIG!$E83*'Commandes - Calculs auto'!AJ11</f>
        <v>0</v>
      </c>
      <c r="AK32" s="226">
        <f>CONFIG!$E83*'Commandes - Calculs auto'!AK11</f>
        <v>0</v>
      </c>
      <c r="AL32" s="226">
        <f>CONFIG!$E83*'Commandes - Calculs auto'!AL11</f>
        <v>0</v>
      </c>
      <c r="AM32" s="226">
        <f>CONFIG!$E83*'Commandes - Calculs auto'!AM11</f>
        <v>0</v>
      </c>
      <c r="AN32" s="226">
        <f>CONFIG!$E83*'Commandes - Calculs auto'!AN11</f>
        <v>0</v>
      </c>
      <c r="AO32" s="226">
        <f>CONFIG!$E83*'Commandes - Calculs auto'!AO11</f>
        <v>0</v>
      </c>
      <c r="AP32" s="226">
        <f>CONFIG!$E83*'Commandes - Calculs auto'!AP11</f>
        <v>0</v>
      </c>
      <c r="AQ32" s="226">
        <f>CONFIG!$E83*'Commandes - Calculs auto'!AQ11</f>
        <v>0</v>
      </c>
      <c r="AR32" s="226">
        <f>CONFIG!$E83*'Commandes - Calculs auto'!AR11</f>
        <v>0</v>
      </c>
      <c r="AS32" s="226">
        <f>CONFIG!$E83*'Commandes - Calculs auto'!AS11</f>
        <v>0</v>
      </c>
      <c r="AT32" s="226">
        <f>CONFIG!$E83*'Commandes - Calculs auto'!AT11</f>
        <v>0</v>
      </c>
      <c r="AU32" s="226">
        <f>CONFIG!$E83*'Commandes - Calculs auto'!AU11</f>
        <v>0</v>
      </c>
      <c r="AV32" s="226">
        <f>CONFIG!$E83*'Commandes - Calculs auto'!AV11</f>
        <v>0</v>
      </c>
      <c r="AW32" s="226">
        <f>CONFIG!$E83*'Commandes - Calculs auto'!AW11</f>
        <v>0</v>
      </c>
      <c r="AX32" s="226">
        <f>CONFIG!$E83*'Commandes - Calculs auto'!AX11</f>
        <v>0</v>
      </c>
      <c r="AY32" s="226">
        <f>CONFIG!$E83*'Commandes - Calculs auto'!AY11</f>
        <v>0</v>
      </c>
      <c r="AZ32" s="226">
        <f>CONFIG!$E83*'Commandes - Calculs auto'!AZ11</f>
        <v>0</v>
      </c>
      <c r="BA32" s="226">
        <f>CONFIG!$E83*'Commandes - Calculs auto'!BA11</f>
        <v>0</v>
      </c>
      <c r="BB32" s="226">
        <f>CONFIG!$E83*'Commandes - Calculs auto'!BB11</f>
        <v>0</v>
      </c>
      <c r="BC32" s="226">
        <f>CONFIG!$E83*'Commandes - Calculs auto'!BC11</f>
        <v>0</v>
      </c>
      <c r="BD32" s="226">
        <f>CONFIG!$E83*'Commandes - Calculs auto'!BD11</f>
        <v>0</v>
      </c>
      <c r="BE32" s="226">
        <f>CONFIG!$E83*'Commandes - Calculs auto'!BE11</f>
        <v>0</v>
      </c>
      <c r="BF32" s="226">
        <f>CONFIG!$E83*'Commandes - Calculs auto'!BF11</f>
        <v>0</v>
      </c>
      <c r="BG32" s="226">
        <f>CONFIG!$E83*'Commandes - Calculs auto'!BG11</f>
        <v>0</v>
      </c>
      <c r="BH32" s="226">
        <f>CONFIG!$E83*'Commandes - Calculs auto'!BH11</f>
        <v>0</v>
      </c>
      <c r="BI32" s="226">
        <f>CONFIG!$E83*'Commandes - Calculs auto'!BI11</f>
        <v>0</v>
      </c>
      <c r="BJ32" s="226">
        <f>CONFIG!$E83*'Commandes - Calculs auto'!BJ11</f>
        <v>0</v>
      </c>
      <c r="BK32" s="226">
        <f>CONFIG!$E83*'Commandes - Calculs auto'!BK11</f>
        <v>0</v>
      </c>
      <c r="BL32" s="93"/>
    </row>
    <row r="33" spans="2:64">
      <c r="B33" s="87"/>
      <c r="C33" s="215">
        <f>CONFIG!$C$17</f>
        <v>0</v>
      </c>
      <c r="D33" s="226">
        <f>CONFIG!$E84*'Commandes - Calculs auto'!D12</f>
        <v>0</v>
      </c>
      <c r="E33" s="226">
        <f>CONFIG!$E84*'Commandes - Calculs auto'!E12</f>
        <v>0</v>
      </c>
      <c r="F33" s="226">
        <f>CONFIG!$E84*'Commandes - Calculs auto'!F12</f>
        <v>0</v>
      </c>
      <c r="G33" s="226">
        <f>CONFIG!$E84*'Commandes - Calculs auto'!G12</f>
        <v>0</v>
      </c>
      <c r="H33" s="226">
        <f>CONFIG!$E84*'Commandes - Calculs auto'!H12</f>
        <v>0</v>
      </c>
      <c r="I33" s="226">
        <f>CONFIG!$E84*'Commandes - Calculs auto'!I12</f>
        <v>0</v>
      </c>
      <c r="J33" s="226">
        <f>CONFIG!$E84*'Commandes - Calculs auto'!J12</f>
        <v>0</v>
      </c>
      <c r="K33" s="226">
        <f>CONFIG!$E84*'Commandes - Calculs auto'!K12</f>
        <v>0</v>
      </c>
      <c r="L33" s="226">
        <f>CONFIG!$E84*'Commandes - Calculs auto'!L12</f>
        <v>0</v>
      </c>
      <c r="M33" s="226">
        <f>CONFIG!$E84*'Commandes - Calculs auto'!M12</f>
        <v>0</v>
      </c>
      <c r="N33" s="226">
        <f>CONFIG!$E84*'Commandes - Calculs auto'!N12</f>
        <v>0</v>
      </c>
      <c r="O33" s="226">
        <f>CONFIG!$E84*'Commandes - Calculs auto'!O12</f>
        <v>0</v>
      </c>
      <c r="P33" s="226">
        <f>CONFIG!$E84*'Commandes - Calculs auto'!P12</f>
        <v>0</v>
      </c>
      <c r="Q33" s="226">
        <f>CONFIG!$E84*'Commandes - Calculs auto'!Q12</f>
        <v>0</v>
      </c>
      <c r="R33" s="226">
        <f>CONFIG!$E84*'Commandes - Calculs auto'!R12</f>
        <v>0</v>
      </c>
      <c r="S33" s="226">
        <f>CONFIG!$E84*'Commandes - Calculs auto'!S12</f>
        <v>0</v>
      </c>
      <c r="T33" s="226">
        <f>CONFIG!$E84*'Commandes - Calculs auto'!T12</f>
        <v>0</v>
      </c>
      <c r="U33" s="226">
        <f>CONFIG!$E84*'Commandes - Calculs auto'!U12</f>
        <v>0</v>
      </c>
      <c r="V33" s="226">
        <f>CONFIG!$E84*'Commandes - Calculs auto'!V12</f>
        <v>0</v>
      </c>
      <c r="W33" s="226">
        <f>CONFIG!$E84*'Commandes - Calculs auto'!W12</f>
        <v>0</v>
      </c>
      <c r="X33" s="226">
        <f>CONFIG!$E84*'Commandes - Calculs auto'!X12</f>
        <v>0</v>
      </c>
      <c r="Y33" s="226">
        <f>CONFIG!$E84*'Commandes - Calculs auto'!Y12</f>
        <v>0</v>
      </c>
      <c r="Z33" s="226">
        <f>CONFIG!$E84*'Commandes - Calculs auto'!Z12</f>
        <v>0</v>
      </c>
      <c r="AA33" s="226">
        <f>CONFIG!$E84*'Commandes - Calculs auto'!AA12</f>
        <v>0</v>
      </c>
      <c r="AB33" s="226">
        <f>CONFIG!$E84*'Commandes - Calculs auto'!AB12</f>
        <v>0</v>
      </c>
      <c r="AC33" s="226">
        <f>CONFIG!$E84*'Commandes - Calculs auto'!AC12</f>
        <v>0</v>
      </c>
      <c r="AD33" s="226">
        <f>CONFIG!$E84*'Commandes - Calculs auto'!AD12</f>
        <v>0</v>
      </c>
      <c r="AE33" s="226">
        <f>CONFIG!$E84*'Commandes - Calculs auto'!AE12</f>
        <v>0</v>
      </c>
      <c r="AF33" s="226">
        <f>CONFIG!$E84*'Commandes - Calculs auto'!AF12</f>
        <v>0</v>
      </c>
      <c r="AG33" s="226">
        <f>CONFIG!$E84*'Commandes - Calculs auto'!AG12</f>
        <v>0</v>
      </c>
      <c r="AH33" s="226">
        <f>CONFIG!$E84*'Commandes - Calculs auto'!AH12</f>
        <v>0</v>
      </c>
      <c r="AI33" s="226">
        <f>CONFIG!$E84*'Commandes - Calculs auto'!AI12</f>
        <v>0</v>
      </c>
      <c r="AJ33" s="226">
        <f>CONFIG!$E84*'Commandes - Calculs auto'!AJ12</f>
        <v>0</v>
      </c>
      <c r="AK33" s="226">
        <f>CONFIG!$E84*'Commandes - Calculs auto'!AK12</f>
        <v>0</v>
      </c>
      <c r="AL33" s="226">
        <f>CONFIG!$E84*'Commandes - Calculs auto'!AL12</f>
        <v>0</v>
      </c>
      <c r="AM33" s="226">
        <f>CONFIG!$E84*'Commandes - Calculs auto'!AM12</f>
        <v>0</v>
      </c>
      <c r="AN33" s="226">
        <f>CONFIG!$E84*'Commandes - Calculs auto'!AN12</f>
        <v>0</v>
      </c>
      <c r="AO33" s="226">
        <f>CONFIG!$E84*'Commandes - Calculs auto'!AO12</f>
        <v>0</v>
      </c>
      <c r="AP33" s="226">
        <f>CONFIG!$E84*'Commandes - Calculs auto'!AP12</f>
        <v>0</v>
      </c>
      <c r="AQ33" s="226">
        <f>CONFIG!$E84*'Commandes - Calculs auto'!AQ12</f>
        <v>0</v>
      </c>
      <c r="AR33" s="226">
        <f>CONFIG!$E84*'Commandes - Calculs auto'!AR12</f>
        <v>0</v>
      </c>
      <c r="AS33" s="226">
        <f>CONFIG!$E84*'Commandes - Calculs auto'!AS12</f>
        <v>0</v>
      </c>
      <c r="AT33" s="226">
        <f>CONFIG!$E84*'Commandes - Calculs auto'!AT12</f>
        <v>0</v>
      </c>
      <c r="AU33" s="226">
        <f>CONFIG!$E84*'Commandes - Calculs auto'!AU12</f>
        <v>0</v>
      </c>
      <c r="AV33" s="226">
        <f>CONFIG!$E84*'Commandes - Calculs auto'!AV12</f>
        <v>0</v>
      </c>
      <c r="AW33" s="226">
        <f>CONFIG!$E84*'Commandes - Calculs auto'!AW12</f>
        <v>0</v>
      </c>
      <c r="AX33" s="226">
        <f>CONFIG!$E84*'Commandes - Calculs auto'!AX12</f>
        <v>0</v>
      </c>
      <c r="AY33" s="226">
        <f>CONFIG!$E84*'Commandes - Calculs auto'!AY12</f>
        <v>0</v>
      </c>
      <c r="AZ33" s="226">
        <f>CONFIG!$E84*'Commandes - Calculs auto'!AZ12</f>
        <v>0</v>
      </c>
      <c r="BA33" s="226">
        <f>CONFIG!$E84*'Commandes - Calculs auto'!BA12</f>
        <v>0</v>
      </c>
      <c r="BB33" s="226">
        <f>CONFIG!$E84*'Commandes - Calculs auto'!BB12</f>
        <v>0</v>
      </c>
      <c r="BC33" s="226">
        <f>CONFIG!$E84*'Commandes - Calculs auto'!BC12</f>
        <v>0</v>
      </c>
      <c r="BD33" s="226">
        <f>CONFIG!$E84*'Commandes - Calculs auto'!BD12</f>
        <v>0</v>
      </c>
      <c r="BE33" s="226">
        <f>CONFIG!$E84*'Commandes - Calculs auto'!BE12</f>
        <v>0</v>
      </c>
      <c r="BF33" s="226">
        <f>CONFIG!$E84*'Commandes - Calculs auto'!BF12</f>
        <v>0</v>
      </c>
      <c r="BG33" s="226">
        <f>CONFIG!$E84*'Commandes - Calculs auto'!BG12</f>
        <v>0</v>
      </c>
      <c r="BH33" s="226">
        <f>CONFIG!$E84*'Commandes - Calculs auto'!BH12</f>
        <v>0</v>
      </c>
      <c r="BI33" s="226">
        <f>CONFIG!$E84*'Commandes - Calculs auto'!BI12</f>
        <v>0</v>
      </c>
      <c r="BJ33" s="226">
        <f>CONFIG!$E84*'Commandes - Calculs auto'!BJ12</f>
        <v>0</v>
      </c>
      <c r="BK33" s="226">
        <f>CONFIG!$E84*'Commandes - Calculs auto'!BK12</f>
        <v>0</v>
      </c>
      <c r="BL33" s="93"/>
    </row>
    <row r="34" spans="2:64">
      <c r="B34" s="87"/>
      <c r="C34" s="215">
        <f>CONFIG!$C$18</f>
        <v>0</v>
      </c>
      <c r="D34" s="226">
        <f>CONFIG!$E85*'Commandes - Calculs auto'!D13</f>
        <v>0</v>
      </c>
      <c r="E34" s="226">
        <f>CONFIG!$E85*'Commandes - Calculs auto'!E13</f>
        <v>0</v>
      </c>
      <c r="F34" s="226">
        <f>CONFIG!$E85*'Commandes - Calculs auto'!F13</f>
        <v>0</v>
      </c>
      <c r="G34" s="226">
        <f>CONFIG!$E85*'Commandes - Calculs auto'!G13</f>
        <v>0</v>
      </c>
      <c r="H34" s="226">
        <f>CONFIG!$E85*'Commandes - Calculs auto'!H13</f>
        <v>0</v>
      </c>
      <c r="I34" s="226">
        <f>CONFIG!$E85*'Commandes - Calculs auto'!I13</f>
        <v>0</v>
      </c>
      <c r="J34" s="226">
        <f>CONFIG!$E85*'Commandes - Calculs auto'!J13</f>
        <v>0</v>
      </c>
      <c r="K34" s="226">
        <f>CONFIG!$E85*'Commandes - Calculs auto'!K13</f>
        <v>0</v>
      </c>
      <c r="L34" s="226">
        <f>CONFIG!$E85*'Commandes - Calculs auto'!L13</f>
        <v>0</v>
      </c>
      <c r="M34" s="226">
        <f>CONFIG!$E85*'Commandes - Calculs auto'!M13</f>
        <v>0</v>
      </c>
      <c r="N34" s="226">
        <f>CONFIG!$E85*'Commandes - Calculs auto'!N13</f>
        <v>0</v>
      </c>
      <c r="O34" s="226">
        <f>CONFIG!$E85*'Commandes - Calculs auto'!O13</f>
        <v>0</v>
      </c>
      <c r="P34" s="226">
        <f>CONFIG!$E85*'Commandes - Calculs auto'!P13</f>
        <v>0</v>
      </c>
      <c r="Q34" s="226">
        <f>CONFIG!$E85*'Commandes - Calculs auto'!Q13</f>
        <v>0</v>
      </c>
      <c r="R34" s="226">
        <f>CONFIG!$E85*'Commandes - Calculs auto'!R13</f>
        <v>0</v>
      </c>
      <c r="S34" s="226">
        <f>CONFIG!$E85*'Commandes - Calculs auto'!S13</f>
        <v>0</v>
      </c>
      <c r="T34" s="226">
        <f>CONFIG!$E85*'Commandes - Calculs auto'!T13</f>
        <v>0</v>
      </c>
      <c r="U34" s="226">
        <f>CONFIG!$E85*'Commandes - Calculs auto'!U13</f>
        <v>0</v>
      </c>
      <c r="V34" s="226">
        <f>CONFIG!$E85*'Commandes - Calculs auto'!V13</f>
        <v>0</v>
      </c>
      <c r="W34" s="226">
        <f>CONFIG!$E85*'Commandes - Calculs auto'!W13</f>
        <v>0</v>
      </c>
      <c r="X34" s="226">
        <f>CONFIG!$E85*'Commandes - Calculs auto'!X13</f>
        <v>0</v>
      </c>
      <c r="Y34" s="226">
        <f>CONFIG!$E85*'Commandes - Calculs auto'!Y13</f>
        <v>0</v>
      </c>
      <c r="Z34" s="226">
        <f>CONFIG!$E85*'Commandes - Calculs auto'!Z13</f>
        <v>0</v>
      </c>
      <c r="AA34" s="226">
        <f>CONFIG!$E85*'Commandes - Calculs auto'!AA13</f>
        <v>0</v>
      </c>
      <c r="AB34" s="226">
        <f>CONFIG!$E85*'Commandes - Calculs auto'!AB13</f>
        <v>0</v>
      </c>
      <c r="AC34" s="226">
        <f>CONFIG!$E85*'Commandes - Calculs auto'!AC13</f>
        <v>0</v>
      </c>
      <c r="AD34" s="226">
        <f>CONFIG!$E85*'Commandes - Calculs auto'!AD13</f>
        <v>0</v>
      </c>
      <c r="AE34" s="226">
        <f>CONFIG!$E85*'Commandes - Calculs auto'!AE13</f>
        <v>0</v>
      </c>
      <c r="AF34" s="226">
        <f>CONFIG!$E85*'Commandes - Calculs auto'!AF13</f>
        <v>0</v>
      </c>
      <c r="AG34" s="226">
        <f>CONFIG!$E85*'Commandes - Calculs auto'!AG13</f>
        <v>0</v>
      </c>
      <c r="AH34" s="226">
        <f>CONFIG!$E85*'Commandes - Calculs auto'!AH13</f>
        <v>0</v>
      </c>
      <c r="AI34" s="226">
        <f>CONFIG!$E85*'Commandes - Calculs auto'!AI13</f>
        <v>0</v>
      </c>
      <c r="AJ34" s="226">
        <f>CONFIG!$E85*'Commandes - Calculs auto'!AJ13</f>
        <v>0</v>
      </c>
      <c r="AK34" s="226">
        <f>CONFIG!$E85*'Commandes - Calculs auto'!AK13</f>
        <v>0</v>
      </c>
      <c r="AL34" s="226">
        <f>CONFIG!$E85*'Commandes - Calculs auto'!AL13</f>
        <v>0</v>
      </c>
      <c r="AM34" s="226">
        <f>CONFIG!$E85*'Commandes - Calculs auto'!AM13</f>
        <v>0</v>
      </c>
      <c r="AN34" s="226">
        <f>CONFIG!$E85*'Commandes - Calculs auto'!AN13</f>
        <v>0</v>
      </c>
      <c r="AO34" s="226">
        <f>CONFIG!$E85*'Commandes - Calculs auto'!AO13</f>
        <v>0</v>
      </c>
      <c r="AP34" s="226">
        <f>CONFIG!$E85*'Commandes - Calculs auto'!AP13</f>
        <v>0</v>
      </c>
      <c r="AQ34" s="226">
        <f>CONFIG!$E85*'Commandes - Calculs auto'!AQ13</f>
        <v>0</v>
      </c>
      <c r="AR34" s="226">
        <f>CONFIG!$E85*'Commandes - Calculs auto'!AR13</f>
        <v>0</v>
      </c>
      <c r="AS34" s="226">
        <f>CONFIG!$E85*'Commandes - Calculs auto'!AS13</f>
        <v>0</v>
      </c>
      <c r="AT34" s="226">
        <f>CONFIG!$E85*'Commandes - Calculs auto'!AT13</f>
        <v>0</v>
      </c>
      <c r="AU34" s="226">
        <f>CONFIG!$E85*'Commandes - Calculs auto'!AU13</f>
        <v>0</v>
      </c>
      <c r="AV34" s="226">
        <f>CONFIG!$E85*'Commandes - Calculs auto'!AV13</f>
        <v>0</v>
      </c>
      <c r="AW34" s="226">
        <f>CONFIG!$E85*'Commandes - Calculs auto'!AW13</f>
        <v>0</v>
      </c>
      <c r="AX34" s="226">
        <f>CONFIG!$E85*'Commandes - Calculs auto'!AX13</f>
        <v>0</v>
      </c>
      <c r="AY34" s="226">
        <f>CONFIG!$E85*'Commandes - Calculs auto'!AY13</f>
        <v>0</v>
      </c>
      <c r="AZ34" s="226">
        <f>CONFIG!$E85*'Commandes - Calculs auto'!AZ13</f>
        <v>0</v>
      </c>
      <c r="BA34" s="226">
        <f>CONFIG!$E85*'Commandes - Calculs auto'!BA13</f>
        <v>0</v>
      </c>
      <c r="BB34" s="226">
        <f>CONFIG!$E85*'Commandes - Calculs auto'!BB13</f>
        <v>0</v>
      </c>
      <c r="BC34" s="226">
        <f>CONFIG!$E85*'Commandes - Calculs auto'!BC13</f>
        <v>0</v>
      </c>
      <c r="BD34" s="226">
        <f>CONFIG!$E85*'Commandes - Calculs auto'!BD13</f>
        <v>0</v>
      </c>
      <c r="BE34" s="226">
        <f>CONFIG!$E85*'Commandes - Calculs auto'!BE13</f>
        <v>0</v>
      </c>
      <c r="BF34" s="226">
        <f>CONFIG!$E85*'Commandes - Calculs auto'!BF13</f>
        <v>0</v>
      </c>
      <c r="BG34" s="226">
        <f>CONFIG!$E85*'Commandes - Calculs auto'!BG13</f>
        <v>0</v>
      </c>
      <c r="BH34" s="226">
        <f>CONFIG!$E85*'Commandes - Calculs auto'!BH13</f>
        <v>0</v>
      </c>
      <c r="BI34" s="226">
        <f>CONFIG!$E85*'Commandes - Calculs auto'!BI13</f>
        <v>0</v>
      </c>
      <c r="BJ34" s="226">
        <f>CONFIG!$E85*'Commandes - Calculs auto'!BJ13</f>
        <v>0</v>
      </c>
      <c r="BK34" s="226">
        <f>CONFIG!$E85*'Commandes - Calculs auto'!BK13</f>
        <v>0</v>
      </c>
      <c r="BL34" s="93"/>
    </row>
    <row r="35" spans="2:64">
      <c r="B35" s="87"/>
      <c r="C35" s="215">
        <f>CONFIG!$C$19</f>
        <v>0</v>
      </c>
      <c r="D35" s="226">
        <f>CONFIG!$E86*'Commandes - Calculs auto'!D14</f>
        <v>0</v>
      </c>
      <c r="E35" s="226">
        <f>CONFIG!$E86*'Commandes - Calculs auto'!E14</f>
        <v>0</v>
      </c>
      <c r="F35" s="226">
        <f>CONFIG!$E86*'Commandes - Calculs auto'!F14</f>
        <v>0</v>
      </c>
      <c r="G35" s="226">
        <f>CONFIG!$E86*'Commandes - Calculs auto'!G14</f>
        <v>0</v>
      </c>
      <c r="H35" s="226">
        <f>CONFIG!$E86*'Commandes - Calculs auto'!H14</f>
        <v>0</v>
      </c>
      <c r="I35" s="226">
        <f>CONFIG!$E86*'Commandes - Calculs auto'!I14</f>
        <v>0</v>
      </c>
      <c r="J35" s="226">
        <f>CONFIG!$E86*'Commandes - Calculs auto'!J14</f>
        <v>0</v>
      </c>
      <c r="K35" s="226">
        <f>CONFIG!$E86*'Commandes - Calculs auto'!K14</f>
        <v>0</v>
      </c>
      <c r="L35" s="226">
        <f>CONFIG!$E86*'Commandes - Calculs auto'!L14</f>
        <v>0</v>
      </c>
      <c r="M35" s="226">
        <f>CONFIG!$E86*'Commandes - Calculs auto'!M14</f>
        <v>0</v>
      </c>
      <c r="N35" s="226">
        <f>CONFIG!$E86*'Commandes - Calculs auto'!N14</f>
        <v>0</v>
      </c>
      <c r="O35" s="226">
        <f>CONFIG!$E86*'Commandes - Calculs auto'!O14</f>
        <v>0</v>
      </c>
      <c r="P35" s="226">
        <f>CONFIG!$E86*'Commandes - Calculs auto'!P14</f>
        <v>0</v>
      </c>
      <c r="Q35" s="226">
        <f>CONFIG!$E86*'Commandes - Calculs auto'!Q14</f>
        <v>0</v>
      </c>
      <c r="R35" s="226">
        <f>CONFIG!$E86*'Commandes - Calculs auto'!R14</f>
        <v>0</v>
      </c>
      <c r="S35" s="226">
        <f>CONFIG!$E86*'Commandes - Calculs auto'!S14</f>
        <v>0</v>
      </c>
      <c r="T35" s="226">
        <f>CONFIG!$E86*'Commandes - Calculs auto'!T14</f>
        <v>0</v>
      </c>
      <c r="U35" s="226">
        <f>CONFIG!$E86*'Commandes - Calculs auto'!U14</f>
        <v>0</v>
      </c>
      <c r="V35" s="226">
        <f>CONFIG!$E86*'Commandes - Calculs auto'!V14</f>
        <v>0</v>
      </c>
      <c r="W35" s="226">
        <f>CONFIG!$E86*'Commandes - Calculs auto'!W14</f>
        <v>0</v>
      </c>
      <c r="X35" s="226">
        <f>CONFIG!$E86*'Commandes - Calculs auto'!X14</f>
        <v>0</v>
      </c>
      <c r="Y35" s="226">
        <f>CONFIG!$E86*'Commandes - Calculs auto'!Y14</f>
        <v>0</v>
      </c>
      <c r="Z35" s="226">
        <f>CONFIG!$E86*'Commandes - Calculs auto'!Z14</f>
        <v>0</v>
      </c>
      <c r="AA35" s="226">
        <f>CONFIG!$E86*'Commandes - Calculs auto'!AA14</f>
        <v>0</v>
      </c>
      <c r="AB35" s="226">
        <f>CONFIG!$E86*'Commandes - Calculs auto'!AB14</f>
        <v>0</v>
      </c>
      <c r="AC35" s="226">
        <f>CONFIG!$E86*'Commandes - Calculs auto'!AC14</f>
        <v>0</v>
      </c>
      <c r="AD35" s="226">
        <f>CONFIG!$E86*'Commandes - Calculs auto'!AD14</f>
        <v>0</v>
      </c>
      <c r="AE35" s="226">
        <f>CONFIG!$E86*'Commandes - Calculs auto'!AE14</f>
        <v>0</v>
      </c>
      <c r="AF35" s="226">
        <f>CONFIG!$E86*'Commandes - Calculs auto'!AF14</f>
        <v>0</v>
      </c>
      <c r="AG35" s="226">
        <f>CONFIG!$E86*'Commandes - Calculs auto'!AG14</f>
        <v>0</v>
      </c>
      <c r="AH35" s="226">
        <f>CONFIG!$E86*'Commandes - Calculs auto'!AH14</f>
        <v>0</v>
      </c>
      <c r="AI35" s="226">
        <f>CONFIG!$E86*'Commandes - Calculs auto'!AI14</f>
        <v>0</v>
      </c>
      <c r="AJ35" s="226">
        <f>CONFIG!$E86*'Commandes - Calculs auto'!AJ14</f>
        <v>0</v>
      </c>
      <c r="AK35" s="226">
        <f>CONFIG!$E86*'Commandes - Calculs auto'!AK14</f>
        <v>0</v>
      </c>
      <c r="AL35" s="226">
        <f>CONFIG!$E86*'Commandes - Calculs auto'!AL14</f>
        <v>0</v>
      </c>
      <c r="AM35" s="226">
        <f>CONFIG!$E86*'Commandes - Calculs auto'!AM14</f>
        <v>0</v>
      </c>
      <c r="AN35" s="226">
        <f>CONFIG!$E86*'Commandes - Calculs auto'!AN14</f>
        <v>0</v>
      </c>
      <c r="AO35" s="226">
        <f>CONFIG!$E86*'Commandes - Calculs auto'!AO14</f>
        <v>0</v>
      </c>
      <c r="AP35" s="226">
        <f>CONFIG!$E86*'Commandes - Calculs auto'!AP14</f>
        <v>0</v>
      </c>
      <c r="AQ35" s="226">
        <f>CONFIG!$E86*'Commandes - Calculs auto'!AQ14</f>
        <v>0</v>
      </c>
      <c r="AR35" s="226">
        <f>CONFIG!$E86*'Commandes - Calculs auto'!AR14</f>
        <v>0</v>
      </c>
      <c r="AS35" s="226">
        <f>CONFIG!$E86*'Commandes - Calculs auto'!AS14</f>
        <v>0</v>
      </c>
      <c r="AT35" s="226">
        <f>CONFIG!$E86*'Commandes - Calculs auto'!AT14</f>
        <v>0</v>
      </c>
      <c r="AU35" s="226">
        <f>CONFIG!$E86*'Commandes - Calculs auto'!AU14</f>
        <v>0</v>
      </c>
      <c r="AV35" s="226">
        <f>CONFIG!$E86*'Commandes - Calculs auto'!AV14</f>
        <v>0</v>
      </c>
      <c r="AW35" s="226">
        <f>CONFIG!$E86*'Commandes - Calculs auto'!AW14</f>
        <v>0</v>
      </c>
      <c r="AX35" s="226">
        <f>CONFIG!$E86*'Commandes - Calculs auto'!AX14</f>
        <v>0</v>
      </c>
      <c r="AY35" s="226">
        <f>CONFIG!$E86*'Commandes - Calculs auto'!AY14</f>
        <v>0</v>
      </c>
      <c r="AZ35" s="226">
        <f>CONFIG!$E86*'Commandes - Calculs auto'!AZ14</f>
        <v>0</v>
      </c>
      <c r="BA35" s="226">
        <f>CONFIG!$E86*'Commandes - Calculs auto'!BA14</f>
        <v>0</v>
      </c>
      <c r="BB35" s="226">
        <f>CONFIG!$E86*'Commandes - Calculs auto'!BB14</f>
        <v>0</v>
      </c>
      <c r="BC35" s="226">
        <f>CONFIG!$E86*'Commandes - Calculs auto'!BC14</f>
        <v>0</v>
      </c>
      <c r="BD35" s="226">
        <f>CONFIG!$E86*'Commandes - Calculs auto'!BD14</f>
        <v>0</v>
      </c>
      <c r="BE35" s="226">
        <f>CONFIG!$E86*'Commandes - Calculs auto'!BE14</f>
        <v>0</v>
      </c>
      <c r="BF35" s="226">
        <f>CONFIG!$E86*'Commandes - Calculs auto'!BF14</f>
        <v>0</v>
      </c>
      <c r="BG35" s="226">
        <f>CONFIG!$E86*'Commandes - Calculs auto'!BG14</f>
        <v>0</v>
      </c>
      <c r="BH35" s="226">
        <f>CONFIG!$E86*'Commandes - Calculs auto'!BH14</f>
        <v>0</v>
      </c>
      <c r="BI35" s="226">
        <f>CONFIG!$E86*'Commandes - Calculs auto'!BI14</f>
        <v>0</v>
      </c>
      <c r="BJ35" s="226">
        <f>CONFIG!$E86*'Commandes - Calculs auto'!BJ14</f>
        <v>0</v>
      </c>
      <c r="BK35" s="226">
        <f>CONFIG!$E86*'Commandes - Calculs auto'!BK14</f>
        <v>0</v>
      </c>
      <c r="BL35" s="93"/>
    </row>
    <row r="36" spans="2:64">
      <c r="B36" s="87"/>
      <c r="C36" s="215">
        <f>CONFIG!$C$20</f>
        <v>0</v>
      </c>
      <c r="D36" s="226">
        <f>CONFIG!$E87*'Commandes - Calculs auto'!D15</f>
        <v>0</v>
      </c>
      <c r="E36" s="226">
        <f>CONFIG!$E87*'Commandes - Calculs auto'!E15</f>
        <v>0</v>
      </c>
      <c r="F36" s="226">
        <f>CONFIG!$E87*'Commandes - Calculs auto'!F15</f>
        <v>0</v>
      </c>
      <c r="G36" s="226">
        <f>CONFIG!$E87*'Commandes - Calculs auto'!G15</f>
        <v>0</v>
      </c>
      <c r="H36" s="226">
        <f>CONFIG!$E87*'Commandes - Calculs auto'!H15</f>
        <v>0</v>
      </c>
      <c r="I36" s="226">
        <f>CONFIG!$E87*'Commandes - Calculs auto'!I15</f>
        <v>0</v>
      </c>
      <c r="J36" s="226">
        <f>CONFIG!$E87*'Commandes - Calculs auto'!J15</f>
        <v>0</v>
      </c>
      <c r="K36" s="226">
        <f>CONFIG!$E87*'Commandes - Calculs auto'!K15</f>
        <v>0</v>
      </c>
      <c r="L36" s="226">
        <f>CONFIG!$E87*'Commandes - Calculs auto'!L15</f>
        <v>0</v>
      </c>
      <c r="M36" s="226">
        <f>CONFIG!$E87*'Commandes - Calculs auto'!M15</f>
        <v>0</v>
      </c>
      <c r="N36" s="226">
        <f>CONFIG!$E87*'Commandes - Calculs auto'!N15</f>
        <v>0</v>
      </c>
      <c r="O36" s="226">
        <f>CONFIG!$E87*'Commandes - Calculs auto'!O15</f>
        <v>0</v>
      </c>
      <c r="P36" s="226">
        <f>CONFIG!$E87*'Commandes - Calculs auto'!P15</f>
        <v>0</v>
      </c>
      <c r="Q36" s="226">
        <f>CONFIG!$E87*'Commandes - Calculs auto'!Q15</f>
        <v>0</v>
      </c>
      <c r="R36" s="226">
        <f>CONFIG!$E87*'Commandes - Calculs auto'!R15</f>
        <v>0</v>
      </c>
      <c r="S36" s="226">
        <f>CONFIG!$E87*'Commandes - Calculs auto'!S15</f>
        <v>0</v>
      </c>
      <c r="T36" s="226">
        <f>CONFIG!$E87*'Commandes - Calculs auto'!T15</f>
        <v>0</v>
      </c>
      <c r="U36" s="226">
        <f>CONFIG!$E87*'Commandes - Calculs auto'!U15</f>
        <v>0</v>
      </c>
      <c r="V36" s="226">
        <f>CONFIG!$E87*'Commandes - Calculs auto'!V15</f>
        <v>0</v>
      </c>
      <c r="W36" s="226">
        <f>CONFIG!$E87*'Commandes - Calculs auto'!W15</f>
        <v>0</v>
      </c>
      <c r="X36" s="226">
        <f>CONFIG!$E87*'Commandes - Calculs auto'!X15</f>
        <v>0</v>
      </c>
      <c r="Y36" s="226">
        <f>CONFIG!$E87*'Commandes - Calculs auto'!Y15</f>
        <v>0</v>
      </c>
      <c r="Z36" s="226">
        <f>CONFIG!$E87*'Commandes - Calculs auto'!Z15</f>
        <v>0</v>
      </c>
      <c r="AA36" s="226">
        <f>CONFIG!$E87*'Commandes - Calculs auto'!AA15</f>
        <v>0</v>
      </c>
      <c r="AB36" s="226">
        <f>CONFIG!$E87*'Commandes - Calculs auto'!AB15</f>
        <v>0</v>
      </c>
      <c r="AC36" s="226">
        <f>CONFIG!$E87*'Commandes - Calculs auto'!AC15</f>
        <v>0</v>
      </c>
      <c r="AD36" s="226">
        <f>CONFIG!$E87*'Commandes - Calculs auto'!AD15</f>
        <v>0</v>
      </c>
      <c r="AE36" s="226">
        <f>CONFIG!$E87*'Commandes - Calculs auto'!AE15</f>
        <v>0</v>
      </c>
      <c r="AF36" s="226">
        <f>CONFIG!$E87*'Commandes - Calculs auto'!AF15</f>
        <v>0</v>
      </c>
      <c r="AG36" s="226">
        <f>CONFIG!$E87*'Commandes - Calculs auto'!AG15</f>
        <v>0</v>
      </c>
      <c r="AH36" s="226">
        <f>CONFIG!$E87*'Commandes - Calculs auto'!AH15</f>
        <v>0</v>
      </c>
      <c r="AI36" s="226">
        <f>CONFIG!$E87*'Commandes - Calculs auto'!AI15</f>
        <v>0</v>
      </c>
      <c r="AJ36" s="226">
        <f>CONFIG!$E87*'Commandes - Calculs auto'!AJ15</f>
        <v>0</v>
      </c>
      <c r="AK36" s="226">
        <f>CONFIG!$E87*'Commandes - Calculs auto'!AK15</f>
        <v>0</v>
      </c>
      <c r="AL36" s="226">
        <f>CONFIG!$E87*'Commandes - Calculs auto'!AL15</f>
        <v>0</v>
      </c>
      <c r="AM36" s="226">
        <f>CONFIG!$E87*'Commandes - Calculs auto'!AM15</f>
        <v>0</v>
      </c>
      <c r="AN36" s="226">
        <f>CONFIG!$E87*'Commandes - Calculs auto'!AN15</f>
        <v>0</v>
      </c>
      <c r="AO36" s="226">
        <f>CONFIG!$E87*'Commandes - Calculs auto'!AO15</f>
        <v>0</v>
      </c>
      <c r="AP36" s="226">
        <f>CONFIG!$E87*'Commandes - Calculs auto'!AP15</f>
        <v>0</v>
      </c>
      <c r="AQ36" s="226">
        <f>CONFIG!$E87*'Commandes - Calculs auto'!AQ15</f>
        <v>0</v>
      </c>
      <c r="AR36" s="226">
        <f>CONFIG!$E87*'Commandes - Calculs auto'!AR15</f>
        <v>0</v>
      </c>
      <c r="AS36" s="226">
        <f>CONFIG!$E87*'Commandes - Calculs auto'!AS15</f>
        <v>0</v>
      </c>
      <c r="AT36" s="226">
        <f>CONFIG!$E87*'Commandes - Calculs auto'!AT15</f>
        <v>0</v>
      </c>
      <c r="AU36" s="226">
        <f>CONFIG!$E87*'Commandes - Calculs auto'!AU15</f>
        <v>0</v>
      </c>
      <c r="AV36" s="226">
        <f>CONFIG!$E87*'Commandes - Calculs auto'!AV15</f>
        <v>0</v>
      </c>
      <c r="AW36" s="226">
        <f>CONFIG!$E87*'Commandes - Calculs auto'!AW15</f>
        <v>0</v>
      </c>
      <c r="AX36" s="226">
        <f>CONFIG!$E87*'Commandes - Calculs auto'!AX15</f>
        <v>0</v>
      </c>
      <c r="AY36" s="226">
        <f>CONFIG!$E87*'Commandes - Calculs auto'!AY15</f>
        <v>0</v>
      </c>
      <c r="AZ36" s="226">
        <f>CONFIG!$E87*'Commandes - Calculs auto'!AZ15</f>
        <v>0</v>
      </c>
      <c r="BA36" s="226">
        <f>CONFIG!$E87*'Commandes - Calculs auto'!BA15</f>
        <v>0</v>
      </c>
      <c r="BB36" s="226">
        <f>CONFIG!$E87*'Commandes - Calculs auto'!BB15</f>
        <v>0</v>
      </c>
      <c r="BC36" s="226">
        <f>CONFIG!$E87*'Commandes - Calculs auto'!BC15</f>
        <v>0</v>
      </c>
      <c r="BD36" s="226">
        <f>CONFIG!$E87*'Commandes - Calculs auto'!BD15</f>
        <v>0</v>
      </c>
      <c r="BE36" s="226">
        <f>CONFIG!$E87*'Commandes - Calculs auto'!BE15</f>
        <v>0</v>
      </c>
      <c r="BF36" s="226">
        <f>CONFIG!$E87*'Commandes - Calculs auto'!BF15</f>
        <v>0</v>
      </c>
      <c r="BG36" s="226">
        <f>CONFIG!$E87*'Commandes - Calculs auto'!BG15</f>
        <v>0</v>
      </c>
      <c r="BH36" s="226">
        <f>CONFIG!$E87*'Commandes - Calculs auto'!BH15</f>
        <v>0</v>
      </c>
      <c r="BI36" s="226">
        <f>CONFIG!$E87*'Commandes - Calculs auto'!BI15</f>
        <v>0</v>
      </c>
      <c r="BJ36" s="226">
        <f>CONFIG!$E87*'Commandes - Calculs auto'!BJ15</f>
        <v>0</v>
      </c>
      <c r="BK36" s="226">
        <f>CONFIG!$E87*'Commandes - Calculs auto'!BK15</f>
        <v>0</v>
      </c>
      <c r="BL36" s="93"/>
    </row>
    <row r="37" spans="2:64">
      <c r="B37" s="87"/>
      <c r="C37" s="215">
        <f>CONFIG!$C$21</f>
        <v>0</v>
      </c>
      <c r="D37" s="226">
        <f>CONFIG!$E88*'Commandes - Calculs auto'!D16</f>
        <v>0</v>
      </c>
      <c r="E37" s="226">
        <f>CONFIG!$E88*'Commandes - Calculs auto'!E16</f>
        <v>0</v>
      </c>
      <c r="F37" s="226">
        <f>CONFIG!$E88*'Commandes - Calculs auto'!F16</f>
        <v>0</v>
      </c>
      <c r="G37" s="226">
        <f>CONFIG!$E88*'Commandes - Calculs auto'!G16</f>
        <v>0</v>
      </c>
      <c r="H37" s="226">
        <f>CONFIG!$E88*'Commandes - Calculs auto'!H16</f>
        <v>0</v>
      </c>
      <c r="I37" s="226">
        <f>CONFIG!$E88*'Commandes - Calculs auto'!I16</f>
        <v>0</v>
      </c>
      <c r="J37" s="226">
        <f>CONFIG!$E88*'Commandes - Calculs auto'!J16</f>
        <v>0</v>
      </c>
      <c r="K37" s="226">
        <f>CONFIG!$E88*'Commandes - Calculs auto'!K16</f>
        <v>0</v>
      </c>
      <c r="L37" s="226">
        <f>CONFIG!$E88*'Commandes - Calculs auto'!L16</f>
        <v>0</v>
      </c>
      <c r="M37" s="226">
        <f>CONFIG!$E88*'Commandes - Calculs auto'!M16</f>
        <v>0</v>
      </c>
      <c r="N37" s="226">
        <f>CONFIG!$E88*'Commandes - Calculs auto'!N16</f>
        <v>0</v>
      </c>
      <c r="O37" s="226">
        <f>CONFIG!$E88*'Commandes - Calculs auto'!O16</f>
        <v>0</v>
      </c>
      <c r="P37" s="226">
        <f>CONFIG!$E88*'Commandes - Calculs auto'!P16</f>
        <v>0</v>
      </c>
      <c r="Q37" s="226">
        <f>CONFIG!$E88*'Commandes - Calculs auto'!Q16</f>
        <v>0</v>
      </c>
      <c r="R37" s="226">
        <f>CONFIG!$E88*'Commandes - Calculs auto'!R16</f>
        <v>0</v>
      </c>
      <c r="S37" s="226">
        <f>CONFIG!$E88*'Commandes - Calculs auto'!S16</f>
        <v>0</v>
      </c>
      <c r="T37" s="226">
        <f>CONFIG!$E88*'Commandes - Calculs auto'!T16</f>
        <v>0</v>
      </c>
      <c r="U37" s="226">
        <f>CONFIG!$E88*'Commandes - Calculs auto'!U16</f>
        <v>0</v>
      </c>
      <c r="V37" s="226">
        <f>CONFIG!$E88*'Commandes - Calculs auto'!V16</f>
        <v>0</v>
      </c>
      <c r="W37" s="226">
        <f>CONFIG!$E88*'Commandes - Calculs auto'!W16</f>
        <v>0</v>
      </c>
      <c r="X37" s="226">
        <f>CONFIG!$E88*'Commandes - Calculs auto'!X16</f>
        <v>0</v>
      </c>
      <c r="Y37" s="226">
        <f>CONFIG!$E88*'Commandes - Calculs auto'!Y16</f>
        <v>0</v>
      </c>
      <c r="Z37" s="226">
        <f>CONFIG!$E88*'Commandes - Calculs auto'!Z16</f>
        <v>0</v>
      </c>
      <c r="AA37" s="226">
        <f>CONFIG!$E88*'Commandes - Calculs auto'!AA16</f>
        <v>0</v>
      </c>
      <c r="AB37" s="226">
        <f>CONFIG!$E88*'Commandes - Calculs auto'!AB16</f>
        <v>0</v>
      </c>
      <c r="AC37" s="226">
        <f>CONFIG!$E88*'Commandes - Calculs auto'!AC16</f>
        <v>0</v>
      </c>
      <c r="AD37" s="226">
        <f>CONFIG!$E88*'Commandes - Calculs auto'!AD16</f>
        <v>0</v>
      </c>
      <c r="AE37" s="226">
        <f>CONFIG!$E88*'Commandes - Calculs auto'!AE16</f>
        <v>0</v>
      </c>
      <c r="AF37" s="226">
        <f>CONFIG!$E88*'Commandes - Calculs auto'!AF16</f>
        <v>0</v>
      </c>
      <c r="AG37" s="226">
        <f>CONFIG!$E88*'Commandes - Calculs auto'!AG16</f>
        <v>0</v>
      </c>
      <c r="AH37" s="226">
        <f>CONFIG!$E88*'Commandes - Calculs auto'!AH16</f>
        <v>0</v>
      </c>
      <c r="AI37" s="226">
        <f>CONFIG!$E88*'Commandes - Calculs auto'!AI16</f>
        <v>0</v>
      </c>
      <c r="AJ37" s="226">
        <f>CONFIG!$E88*'Commandes - Calculs auto'!AJ16</f>
        <v>0</v>
      </c>
      <c r="AK37" s="226">
        <f>CONFIG!$E88*'Commandes - Calculs auto'!AK16</f>
        <v>0</v>
      </c>
      <c r="AL37" s="226">
        <f>CONFIG!$E88*'Commandes - Calculs auto'!AL16</f>
        <v>0</v>
      </c>
      <c r="AM37" s="226">
        <f>CONFIG!$E88*'Commandes - Calculs auto'!AM16</f>
        <v>0</v>
      </c>
      <c r="AN37" s="226">
        <f>CONFIG!$E88*'Commandes - Calculs auto'!AN16</f>
        <v>0</v>
      </c>
      <c r="AO37" s="226">
        <f>CONFIG!$E88*'Commandes - Calculs auto'!AO16</f>
        <v>0</v>
      </c>
      <c r="AP37" s="226">
        <f>CONFIG!$E88*'Commandes - Calculs auto'!AP16</f>
        <v>0</v>
      </c>
      <c r="AQ37" s="226">
        <f>CONFIG!$E88*'Commandes - Calculs auto'!AQ16</f>
        <v>0</v>
      </c>
      <c r="AR37" s="226">
        <f>CONFIG!$E88*'Commandes - Calculs auto'!AR16</f>
        <v>0</v>
      </c>
      <c r="AS37" s="226">
        <f>CONFIG!$E88*'Commandes - Calculs auto'!AS16</f>
        <v>0</v>
      </c>
      <c r="AT37" s="226">
        <f>CONFIG!$E88*'Commandes - Calculs auto'!AT16</f>
        <v>0</v>
      </c>
      <c r="AU37" s="226">
        <f>CONFIG!$E88*'Commandes - Calculs auto'!AU16</f>
        <v>0</v>
      </c>
      <c r="AV37" s="226">
        <f>CONFIG!$E88*'Commandes - Calculs auto'!AV16</f>
        <v>0</v>
      </c>
      <c r="AW37" s="226">
        <f>CONFIG!$E88*'Commandes - Calculs auto'!AW16</f>
        <v>0</v>
      </c>
      <c r="AX37" s="226">
        <f>CONFIG!$E88*'Commandes - Calculs auto'!AX16</f>
        <v>0</v>
      </c>
      <c r="AY37" s="226">
        <f>CONFIG!$E88*'Commandes - Calculs auto'!AY16</f>
        <v>0</v>
      </c>
      <c r="AZ37" s="226">
        <f>CONFIG!$E88*'Commandes - Calculs auto'!AZ16</f>
        <v>0</v>
      </c>
      <c r="BA37" s="226">
        <f>CONFIG!$E88*'Commandes - Calculs auto'!BA16</f>
        <v>0</v>
      </c>
      <c r="BB37" s="226">
        <f>CONFIG!$E88*'Commandes - Calculs auto'!BB16</f>
        <v>0</v>
      </c>
      <c r="BC37" s="226">
        <f>CONFIG!$E88*'Commandes - Calculs auto'!BC16</f>
        <v>0</v>
      </c>
      <c r="BD37" s="226">
        <f>CONFIG!$E88*'Commandes - Calculs auto'!BD16</f>
        <v>0</v>
      </c>
      <c r="BE37" s="226">
        <f>CONFIG!$E88*'Commandes - Calculs auto'!BE16</f>
        <v>0</v>
      </c>
      <c r="BF37" s="226">
        <f>CONFIG!$E88*'Commandes - Calculs auto'!BF16</f>
        <v>0</v>
      </c>
      <c r="BG37" s="226">
        <f>CONFIG!$E88*'Commandes - Calculs auto'!BG16</f>
        <v>0</v>
      </c>
      <c r="BH37" s="226">
        <f>CONFIG!$E88*'Commandes - Calculs auto'!BH16</f>
        <v>0</v>
      </c>
      <c r="BI37" s="226">
        <f>CONFIG!$E88*'Commandes - Calculs auto'!BI16</f>
        <v>0</v>
      </c>
      <c r="BJ37" s="226">
        <f>CONFIG!$E88*'Commandes - Calculs auto'!BJ16</f>
        <v>0</v>
      </c>
      <c r="BK37" s="226">
        <f>CONFIG!$E88*'Commandes - Calculs auto'!BK16</f>
        <v>0</v>
      </c>
      <c r="BL37" s="93"/>
    </row>
    <row r="38" spans="2:64" s="53" customFormat="1">
      <c r="B38" s="87"/>
      <c r="C38" s="215">
        <f>CONFIG!$C$22</f>
        <v>0</v>
      </c>
      <c r="D38" s="226">
        <f>CONFIG!$E89*'Commandes - Calculs auto'!D17</f>
        <v>0</v>
      </c>
      <c r="E38" s="226">
        <f>CONFIG!$E89*'Commandes - Calculs auto'!E17</f>
        <v>0</v>
      </c>
      <c r="F38" s="226">
        <f>CONFIG!$E89*'Commandes - Calculs auto'!F17</f>
        <v>0</v>
      </c>
      <c r="G38" s="226">
        <f>CONFIG!$E89*'Commandes - Calculs auto'!G17</f>
        <v>0</v>
      </c>
      <c r="H38" s="226">
        <f>CONFIG!$E89*'Commandes - Calculs auto'!H17</f>
        <v>0</v>
      </c>
      <c r="I38" s="226">
        <f>CONFIG!$E89*'Commandes - Calculs auto'!I17</f>
        <v>0</v>
      </c>
      <c r="J38" s="226">
        <f>CONFIG!$E89*'Commandes - Calculs auto'!J17</f>
        <v>0</v>
      </c>
      <c r="K38" s="226">
        <f>CONFIG!$E89*'Commandes - Calculs auto'!K17</f>
        <v>0</v>
      </c>
      <c r="L38" s="226">
        <f>CONFIG!$E89*'Commandes - Calculs auto'!L17</f>
        <v>0</v>
      </c>
      <c r="M38" s="226">
        <f>CONFIG!$E89*'Commandes - Calculs auto'!M17</f>
        <v>0</v>
      </c>
      <c r="N38" s="226">
        <f>CONFIG!$E89*'Commandes - Calculs auto'!N17</f>
        <v>0</v>
      </c>
      <c r="O38" s="226">
        <f>CONFIG!$E89*'Commandes - Calculs auto'!O17</f>
        <v>0</v>
      </c>
      <c r="P38" s="226">
        <f>CONFIG!$E89*'Commandes - Calculs auto'!P17</f>
        <v>0</v>
      </c>
      <c r="Q38" s="226">
        <f>CONFIG!$E89*'Commandes - Calculs auto'!Q17</f>
        <v>0</v>
      </c>
      <c r="R38" s="226">
        <f>CONFIG!$E89*'Commandes - Calculs auto'!R17</f>
        <v>0</v>
      </c>
      <c r="S38" s="226">
        <f>CONFIG!$E89*'Commandes - Calculs auto'!S17</f>
        <v>0</v>
      </c>
      <c r="T38" s="226">
        <f>CONFIG!$E89*'Commandes - Calculs auto'!T17</f>
        <v>0</v>
      </c>
      <c r="U38" s="226">
        <f>CONFIG!$E89*'Commandes - Calculs auto'!U17</f>
        <v>0</v>
      </c>
      <c r="V38" s="226">
        <f>CONFIG!$E89*'Commandes - Calculs auto'!V17</f>
        <v>0</v>
      </c>
      <c r="W38" s="226">
        <f>CONFIG!$E89*'Commandes - Calculs auto'!W17</f>
        <v>0</v>
      </c>
      <c r="X38" s="226">
        <f>CONFIG!$E89*'Commandes - Calculs auto'!X17</f>
        <v>0</v>
      </c>
      <c r="Y38" s="226">
        <f>CONFIG!$E89*'Commandes - Calculs auto'!Y17</f>
        <v>0</v>
      </c>
      <c r="Z38" s="226">
        <f>CONFIG!$E89*'Commandes - Calculs auto'!Z17</f>
        <v>0</v>
      </c>
      <c r="AA38" s="226">
        <f>CONFIG!$E89*'Commandes - Calculs auto'!AA17</f>
        <v>0</v>
      </c>
      <c r="AB38" s="226">
        <f>CONFIG!$E89*'Commandes - Calculs auto'!AB17</f>
        <v>0</v>
      </c>
      <c r="AC38" s="226">
        <f>CONFIG!$E89*'Commandes - Calculs auto'!AC17</f>
        <v>0</v>
      </c>
      <c r="AD38" s="226">
        <f>CONFIG!$E89*'Commandes - Calculs auto'!AD17</f>
        <v>0</v>
      </c>
      <c r="AE38" s="226">
        <f>CONFIG!$E89*'Commandes - Calculs auto'!AE17</f>
        <v>0</v>
      </c>
      <c r="AF38" s="226">
        <f>CONFIG!$E89*'Commandes - Calculs auto'!AF17</f>
        <v>0</v>
      </c>
      <c r="AG38" s="226">
        <f>CONFIG!$E89*'Commandes - Calculs auto'!AG17</f>
        <v>0</v>
      </c>
      <c r="AH38" s="226">
        <f>CONFIG!$E89*'Commandes - Calculs auto'!AH17</f>
        <v>0</v>
      </c>
      <c r="AI38" s="226">
        <f>CONFIG!$E89*'Commandes - Calculs auto'!AI17</f>
        <v>0</v>
      </c>
      <c r="AJ38" s="226">
        <f>CONFIG!$E89*'Commandes - Calculs auto'!AJ17</f>
        <v>0</v>
      </c>
      <c r="AK38" s="226">
        <f>CONFIG!$E89*'Commandes - Calculs auto'!AK17</f>
        <v>0</v>
      </c>
      <c r="AL38" s="226">
        <f>CONFIG!$E89*'Commandes - Calculs auto'!AL17</f>
        <v>0</v>
      </c>
      <c r="AM38" s="226">
        <f>CONFIG!$E89*'Commandes - Calculs auto'!AM17</f>
        <v>0</v>
      </c>
      <c r="AN38" s="226">
        <f>CONFIG!$E89*'Commandes - Calculs auto'!AN17</f>
        <v>0</v>
      </c>
      <c r="AO38" s="226">
        <f>CONFIG!$E89*'Commandes - Calculs auto'!AO17</f>
        <v>0</v>
      </c>
      <c r="AP38" s="226">
        <f>CONFIG!$E89*'Commandes - Calculs auto'!AP17</f>
        <v>0</v>
      </c>
      <c r="AQ38" s="226">
        <f>CONFIG!$E89*'Commandes - Calculs auto'!AQ17</f>
        <v>0</v>
      </c>
      <c r="AR38" s="226">
        <f>CONFIG!$E89*'Commandes - Calculs auto'!AR17</f>
        <v>0</v>
      </c>
      <c r="AS38" s="226">
        <f>CONFIG!$E89*'Commandes - Calculs auto'!AS17</f>
        <v>0</v>
      </c>
      <c r="AT38" s="226">
        <f>CONFIG!$E89*'Commandes - Calculs auto'!AT17</f>
        <v>0</v>
      </c>
      <c r="AU38" s="226">
        <f>CONFIG!$E89*'Commandes - Calculs auto'!AU17</f>
        <v>0</v>
      </c>
      <c r="AV38" s="226">
        <f>CONFIG!$E89*'Commandes - Calculs auto'!AV17</f>
        <v>0</v>
      </c>
      <c r="AW38" s="226">
        <f>CONFIG!$E89*'Commandes - Calculs auto'!AW17</f>
        <v>0</v>
      </c>
      <c r="AX38" s="226">
        <f>CONFIG!$E89*'Commandes - Calculs auto'!AX17</f>
        <v>0</v>
      </c>
      <c r="AY38" s="226">
        <f>CONFIG!$E89*'Commandes - Calculs auto'!AY17</f>
        <v>0</v>
      </c>
      <c r="AZ38" s="226">
        <f>CONFIG!$E89*'Commandes - Calculs auto'!AZ17</f>
        <v>0</v>
      </c>
      <c r="BA38" s="226">
        <f>CONFIG!$E89*'Commandes - Calculs auto'!BA17</f>
        <v>0</v>
      </c>
      <c r="BB38" s="226">
        <f>CONFIG!$E89*'Commandes - Calculs auto'!BB17</f>
        <v>0</v>
      </c>
      <c r="BC38" s="226">
        <f>CONFIG!$E89*'Commandes - Calculs auto'!BC17</f>
        <v>0</v>
      </c>
      <c r="BD38" s="226">
        <f>CONFIG!$E89*'Commandes - Calculs auto'!BD17</f>
        <v>0</v>
      </c>
      <c r="BE38" s="226">
        <f>CONFIG!$E89*'Commandes - Calculs auto'!BE17</f>
        <v>0</v>
      </c>
      <c r="BF38" s="226">
        <f>CONFIG!$E89*'Commandes - Calculs auto'!BF17</f>
        <v>0</v>
      </c>
      <c r="BG38" s="226">
        <f>CONFIG!$E89*'Commandes - Calculs auto'!BG17</f>
        <v>0</v>
      </c>
      <c r="BH38" s="226">
        <f>CONFIG!$E89*'Commandes - Calculs auto'!BH17</f>
        <v>0</v>
      </c>
      <c r="BI38" s="226">
        <f>CONFIG!$E89*'Commandes - Calculs auto'!BI17</f>
        <v>0</v>
      </c>
      <c r="BJ38" s="226">
        <f>CONFIG!$E89*'Commandes - Calculs auto'!BJ17</f>
        <v>0</v>
      </c>
      <c r="BK38" s="226">
        <f>CONFIG!$E89*'Commandes - Calculs auto'!BK17</f>
        <v>0</v>
      </c>
      <c r="BL38" s="93"/>
    </row>
    <row r="39" spans="2:64" s="53" customFormat="1">
      <c r="B39" s="87"/>
      <c r="C39" s="215">
        <f>CONFIG!$C$23</f>
        <v>0</v>
      </c>
      <c r="D39" s="226">
        <f>CONFIG!$E90*'Commandes - Calculs auto'!D18</f>
        <v>0</v>
      </c>
      <c r="E39" s="226">
        <f>CONFIG!$E90*'Commandes - Calculs auto'!E18</f>
        <v>0</v>
      </c>
      <c r="F39" s="226">
        <f>CONFIG!$E90*'Commandes - Calculs auto'!F18</f>
        <v>0</v>
      </c>
      <c r="G39" s="226">
        <f>CONFIG!$E90*'Commandes - Calculs auto'!G18</f>
        <v>0</v>
      </c>
      <c r="H39" s="226">
        <f>CONFIG!$E90*'Commandes - Calculs auto'!H18</f>
        <v>0</v>
      </c>
      <c r="I39" s="226">
        <f>CONFIG!$E90*'Commandes - Calculs auto'!I18</f>
        <v>0</v>
      </c>
      <c r="J39" s="226">
        <f>CONFIG!$E90*'Commandes - Calculs auto'!J18</f>
        <v>0</v>
      </c>
      <c r="K39" s="226">
        <f>CONFIG!$E90*'Commandes - Calculs auto'!K18</f>
        <v>0</v>
      </c>
      <c r="L39" s="226">
        <f>CONFIG!$E90*'Commandes - Calculs auto'!L18</f>
        <v>0</v>
      </c>
      <c r="M39" s="226">
        <f>CONFIG!$E90*'Commandes - Calculs auto'!M18</f>
        <v>0</v>
      </c>
      <c r="N39" s="226">
        <f>CONFIG!$E90*'Commandes - Calculs auto'!N18</f>
        <v>0</v>
      </c>
      <c r="O39" s="226">
        <f>CONFIG!$E90*'Commandes - Calculs auto'!O18</f>
        <v>0</v>
      </c>
      <c r="P39" s="226">
        <f>CONFIG!$E90*'Commandes - Calculs auto'!P18</f>
        <v>0</v>
      </c>
      <c r="Q39" s="226">
        <f>CONFIG!$E90*'Commandes - Calculs auto'!Q18</f>
        <v>0</v>
      </c>
      <c r="R39" s="226">
        <f>CONFIG!$E90*'Commandes - Calculs auto'!R18</f>
        <v>0</v>
      </c>
      <c r="S39" s="226">
        <f>CONFIG!$E90*'Commandes - Calculs auto'!S18</f>
        <v>0</v>
      </c>
      <c r="T39" s="226">
        <f>CONFIG!$E90*'Commandes - Calculs auto'!T18</f>
        <v>0</v>
      </c>
      <c r="U39" s="226">
        <f>CONFIG!$E90*'Commandes - Calculs auto'!U18</f>
        <v>0</v>
      </c>
      <c r="V39" s="226">
        <f>CONFIG!$E90*'Commandes - Calculs auto'!V18</f>
        <v>0</v>
      </c>
      <c r="W39" s="226">
        <f>CONFIG!$E90*'Commandes - Calculs auto'!W18</f>
        <v>0</v>
      </c>
      <c r="X39" s="226">
        <f>CONFIG!$E90*'Commandes - Calculs auto'!X18</f>
        <v>0</v>
      </c>
      <c r="Y39" s="226">
        <f>CONFIG!$E90*'Commandes - Calculs auto'!Y18</f>
        <v>0</v>
      </c>
      <c r="Z39" s="226">
        <f>CONFIG!$E90*'Commandes - Calculs auto'!Z18</f>
        <v>0</v>
      </c>
      <c r="AA39" s="226">
        <f>CONFIG!$E90*'Commandes - Calculs auto'!AA18</f>
        <v>0</v>
      </c>
      <c r="AB39" s="226">
        <f>CONFIG!$E90*'Commandes - Calculs auto'!AB18</f>
        <v>0</v>
      </c>
      <c r="AC39" s="226">
        <f>CONFIG!$E90*'Commandes - Calculs auto'!AC18</f>
        <v>0</v>
      </c>
      <c r="AD39" s="226">
        <f>CONFIG!$E90*'Commandes - Calculs auto'!AD18</f>
        <v>0</v>
      </c>
      <c r="AE39" s="226">
        <f>CONFIG!$E90*'Commandes - Calculs auto'!AE18</f>
        <v>0</v>
      </c>
      <c r="AF39" s="226">
        <f>CONFIG!$E90*'Commandes - Calculs auto'!AF18</f>
        <v>0</v>
      </c>
      <c r="AG39" s="226">
        <f>CONFIG!$E90*'Commandes - Calculs auto'!AG18</f>
        <v>0</v>
      </c>
      <c r="AH39" s="226">
        <f>CONFIG!$E90*'Commandes - Calculs auto'!AH18</f>
        <v>0</v>
      </c>
      <c r="AI39" s="226">
        <f>CONFIG!$E90*'Commandes - Calculs auto'!AI18</f>
        <v>0</v>
      </c>
      <c r="AJ39" s="226">
        <f>CONFIG!$E90*'Commandes - Calculs auto'!AJ18</f>
        <v>0</v>
      </c>
      <c r="AK39" s="226">
        <f>CONFIG!$E90*'Commandes - Calculs auto'!AK18</f>
        <v>0</v>
      </c>
      <c r="AL39" s="226">
        <f>CONFIG!$E90*'Commandes - Calculs auto'!AL18</f>
        <v>0</v>
      </c>
      <c r="AM39" s="226">
        <f>CONFIG!$E90*'Commandes - Calculs auto'!AM18</f>
        <v>0</v>
      </c>
      <c r="AN39" s="226">
        <f>CONFIG!$E90*'Commandes - Calculs auto'!AN18</f>
        <v>0</v>
      </c>
      <c r="AO39" s="226">
        <f>CONFIG!$E90*'Commandes - Calculs auto'!AO18</f>
        <v>0</v>
      </c>
      <c r="AP39" s="226">
        <f>CONFIG!$E90*'Commandes - Calculs auto'!AP18</f>
        <v>0</v>
      </c>
      <c r="AQ39" s="226">
        <f>CONFIG!$E90*'Commandes - Calculs auto'!AQ18</f>
        <v>0</v>
      </c>
      <c r="AR39" s="226">
        <f>CONFIG!$E90*'Commandes - Calculs auto'!AR18</f>
        <v>0</v>
      </c>
      <c r="AS39" s="226">
        <f>CONFIG!$E90*'Commandes - Calculs auto'!AS18</f>
        <v>0</v>
      </c>
      <c r="AT39" s="226">
        <f>CONFIG!$E90*'Commandes - Calculs auto'!AT18</f>
        <v>0</v>
      </c>
      <c r="AU39" s="226">
        <f>CONFIG!$E90*'Commandes - Calculs auto'!AU18</f>
        <v>0</v>
      </c>
      <c r="AV39" s="226">
        <f>CONFIG!$E90*'Commandes - Calculs auto'!AV18</f>
        <v>0</v>
      </c>
      <c r="AW39" s="226">
        <f>CONFIG!$E90*'Commandes - Calculs auto'!AW18</f>
        <v>0</v>
      </c>
      <c r="AX39" s="226">
        <f>CONFIG!$E90*'Commandes - Calculs auto'!AX18</f>
        <v>0</v>
      </c>
      <c r="AY39" s="226">
        <f>CONFIG!$E90*'Commandes - Calculs auto'!AY18</f>
        <v>0</v>
      </c>
      <c r="AZ39" s="226">
        <f>CONFIG!$E90*'Commandes - Calculs auto'!AZ18</f>
        <v>0</v>
      </c>
      <c r="BA39" s="226">
        <f>CONFIG!$E90*'Commandes - Calculs auto'!BA18</f>
        <v>0</v>
      </c>
      <c r="BB39" s="226">
        <f>CONFIG!$E90*'Commandes - Calculs auto'!BB18</f>
        <v>0</v>
      </c>
      <c r="BC39" s="226">
        <f>CONFIG!$E90*'Commandes - Calculs auto'!BC18</f>
        <v>0</v>
      </c>
      <c r="BD39" s="226">
        <f>CONFIG!$E90*'Commandes - Calculs auto'!BD18</f>
        <v>0</v>
      </c>
      <c r="BE39" s="226">
        <f>CONFIG!$E90*'Commandes - Calculs auto'!BE18</f>
        <v>0</v>
      </c>
      <c r="BF39" s="226">
        <f>CONFIG!$E90*'Commandes - Calculs auto'!BF18</f>
        <v>0</v>
      </c>
      <c r="BG39" s="226">
        <f>CONFIG!$E90*'Commandes - Calculs auto'!BG18</f>
        <v>0</v>
      </c>
      <c r="BH39" s="226">
        <f>CONFIG!$E90*'Commandes - Calculs auto'!BH18</f>
        <v>0</v>
      </c>
      <c r="BI39" s="226">
        <f>CONFIG!$E90*'Commandes - Calculs auto'!BI18</f>
        <v>0</v>
      </c>
      <c r="BJ39" s="226">
        <f>CONFIG!$E90*'Commandes - Calculs auto'!BJ18</f>
        <v>0</v>
      </c>
      <c r="BK39" s="226">
        <f>CONFIG!$E90*'Commandes - Calculs auto'!BK18</f>
        <v>0</v>
      </c>
      <c r="BL39" s="93"/>
    </row>
    <row r="40" spans="2:64" s="53" customFormat="1">
      <c r="B40" s="87"/>
      <c r="C40" s="215">
        <f>CONFIG!$C$24</f>
        <v>0</v>
      </c>
      <c r="D40" s="226">
        <f>CONFIG!$E91*'Commandes - Calculs auto'!D19</f>
        <v>0</v>
      </c>
      <c r="E40" s="226">
        <f>CONFIG!$E91*'Commandes - Calculs auto'!E19</f>
        <v>0</v>
      </c>
      <c r="F40" s="226">
        <f>CONFIG!$E91*'Commandes - Calculs auto'!F19</f>
        <v>0</v>
      </c>
      <c r="G40" s="226">
        <f>CONFIG!$E91*'Commandes - Calculs auto'!G19</f>
        <v>0</v>
      </c>
      <c r="H40" s="226">
        <f>CONFIG!$E91*'Commandes - Calculs auto'!H19</f>
        <v>0</v>
      </c>
      <c r="I40" s="226">
        <f>CONFIG!$E91*'Commandes - Calculs auto'!I19</f>
        <v>0</v>
      </c>
      <c r="J40" s="226">
        <f>CONFIG!$E91*'Commandes - Calculs auto'!J19</f>
        <v>0</v>
      </c>
      <c r="K40" s="226">
        <f>CONFIG!$E91*'Commandes - Calculs auto'!K19</f>
        <v>0</v>
      </c>
      <c r="L40" s="226">
        <f>CONFIG!$E91*'Commandes - Calculs auto'!L19</f>
        <v>0</v>
      </c>
      <c r="M40" s="226">
        <f>CONFIG!$E91*'Commandes - Calculs auto'!M19</f>
        <v>0</v>
      </c>
      <c r="N40" s="226">
        <f>CONFIG!$E91*'Commandes - Calculs auto'!N19</f>
        <v>0</v>
      </c>
      <c r="O40" s="226">
        <f>CONFIG!$E91*'Commandes - Calculs auto'!O19</f>
        <v>0</v>
      </c>
      <c r="P40" s="226">
        <f>CONFIG!$E91*'Commandes - Calculs auto'!P19</f>
        <v>0</v>
      </c>
      <c r="Q40" s="226">
        <f>CONFIG!$E91*'Commandes - Calculs auto'!Q19</f>
        <v>0</v>
      </c>
      <c r="R40" s="226">
        <f>CONFIG!$E91*'Commandes - Calculs auto'!R19</f>
        <v>0</v>
      </c>
      <c r="S40" s="226">
        <f>CONFIG!$E91*'Commandes - Calculs auto'!S19</f>
        <v>0</v>
      </c>
      <c r="T40" s="226">
        <f>CONFIG!$E91*'Commandes - Calculs auto'!T19</f>
        <v>0</v>
      </c>
      <c r="U40" s="226">
        <f>CONFIG!$E91*'Commandes - Calculs auto'!U19</f>
        <v>0</v>
      </c>
      <c r="V40" s="226">
        <f>CONFIG!$E91*'Commandes - Calculs auto'!V19</f>
        <v>0</v>
      </c>
      <c r="W40" s="226">
        <f>CONFIG!$E91*'Commandes - Calculs auto'!W19</f>
        <v>0</v>
      </c>
      <c r="X40" s="226">
        <f>CONFIG!$E91*'Commandes - Calculs auto'!X19</f>
        <v>0</v>
      </c>
      <c r="Y40" s="226">
        <f>CONFIG!$E91*'Commandes - Calculs auto'!Y19</f>
        <v>0</v>
      </c>
      <c r="Z40" s="226">
        <f>CONFIG!$E91*'Commandes - Calculs auto'!Z19</f>
        <v>0</v>
      </c>
      <c r="AA40" s="226">
        <f>CONFIG!$E91*'Commandes - Calculs auto'!AA19</f>
        <v>0</v>
      </c>
      <c r="AB40" s="226">
        <f>CONFIG!$E91*'Commandes - Calculs auto'!AB19</f>
        <v>0</v>
      </c>
      <c r="AC40" s="226">
        <f>CONFIG!$E91*'Commandes - Calculs auto'!AC19</f>
        <v>0</v>
      </c>
      <c r="AD40" s="226">
        <f>CONFIG!$E91*'Commandes - Calculs auto'!AD19</f>
        <v>0</v>
      </c>
      <c r="AE40" s="226">
        <f>CONFIG!$E91*'Commandes - Calculs auto'!AE19</f>
        <v>0</v>
      </c>
      <c r="AF40" s="226">
        <f>CONFIG!$E91*'Commandes - Calculs auto'!AF19</f>
        <v>0</v>
      </c>
      <c r="AG40" s="226">
        <f>CONFIG!$E91*'Commandes - Calculs auto'!AG19</f>
        <v>0</v>
      </c>
      <c r="AH40" s="226">
        <f>CONFIG!$E91*'Commandes - Calculs auto'!AH19</f>
        <v>0</v>
      </c>
      <c r="AI40" s="226">
        <f>CONFIG!$E91*'Commandes - Calculs auto'!AI19</f>
        <v>0</v>
      </c>
      <c r="AJ40" s="226">
        <f>CONFIG!$E91*'Commandes - Calculs auto'!AJ19</f>
        <v>0</v>
      </c>
      <c r="AK40" s="226">
        <f>CONFIG!$E91*'Commandes - Calculs auto'!AK19</f>
        <v>0</v>
      </c>
      <c r="AL40" s="226">
        <f>CONFIG!$E91*'Commandes - Calculs auto'!AL19</f>
        <v>0</v>
      </c>
      <c r="AM40" s="226">
        <f>CONFIG!$E91*'Commandes - Calculs auto'!AM19</f>
        <v>0</v>
      </c>
      <c r="AN40" s="226">
        <f>CONFIG!$E91*'Commandes - Calculs auto'!AN19</f>
        <v>0</v>
      </c>
      <c r="AO40" s="226">
        <f>CONFIG!$E91*'Commandes - Calculs auto'!AO19</f>
        <v>0</v>
      </c>
      <c r="AP40" s="226">
        <f>CONFIG!$E91*'Commandes - Calculs auto'!AP19</f>
        <v>0</v>
      </c>
      <c r="AQ40" s="226">
        <f>CONFIG!$E91*'Commandes - Calculs auto'!AQ19</f>
        <v>0</v>
      </c>
      <c r="AR40" s="226">
        <f>CONFIG!$E91*'Commandes - Calculs auto'!AR19</f>
        <v>0</v>
      </c>
      <c r="AS40" s="226">
        <f>CONFIG!$E91*'Commandes - Calculs auto'!AS19</f>
        <v>0</v>
      </c>
      <c r="AT40" s="226">
        <f>CONFIG!$E91*'Commandes - Calculs auto'!AT19</f>
        <v>0</v>
      </c>
      <c r="AU40" s="226">
        <f>CONFIG!$E91*'Commandes - Calculs auto'!AU19</f>
        <v>0</v>
      </c>
      <c r="AV40" s="226">
        <f>CONFIG!$E91*'Commandes - Calculs auto'!AV19</f>
        <v>0</v>
      </c>
      <c r="AW40" s="226">
        <f>CONFIG!$E91*'Commandes - Calculs auto'!AW19</f>
        <v>0</v>
      </c>
      <c r="AX40" s="226">
        <f>CONFIG!$E91*'Commandes - Calculs auto'!AX19</f>
        <v>0</v>
      </c>
      <c r="AY40" s="226">
        <f>CONFIG!$E91*'Commandes - Calculs auto'!AY19</f>
        <v>0</v>
      </c>
      <c r="AZ40" s="226">
        <f>CONFIG!$E91*'Commandes - Calculs auto'!AZ19</f>
        <v>0</v>
      </c>
      <c r="BA40" s="226">
        <f>CONFIG!$E91*'Commandes - Calculs auto'!BA19</f>
        <v>0</v>
      </c>
      <c r="BB40" s="226">
        <f>CONFIG!$E91*'Commandes - Calculs auto'!BB19</f>
        <v>0</v>
      </c>
      <c r="BC40" s="226">
        <f>CONFIG!$E91*'Commandes - Calculs auto'!BC19</f>
        <v>0</v>
      </c>
      <c r="BD40" s="226">
        <f>CONFIG!$E91*'Commandes - Calculs auto'!BD19</f>
        <v>0</v>
      </c>
      <c r="BE40" s="226">
        <f>CONFIG!$E91*'Commandes - Calculs auto'!BE19</f>
        <v>0</v>
      </c>
      <c r="BF40" s="226">
        <f>CONFIG!$E91*'Commandes - Calculs auto'!BF19</f>
        <v>0</v>
      </c>
      <c r="BG40" s="226">
        <f>CONFIG!$E91*'Commandes - Calculs auto'!BG19</f>
        <v>0</v>
      </c>
      <c r="BH40" s="226">
        <f>CONFIG!$E91*'Commandes - Calculs auto'!BH19</f>
        <v>0</v>
      </c>
      <c r="BI40" s="226">
        <f>CONFIG!$E91*'Commandes - Calculs auto'!BI19</f>
        <v>0</v>
      </c>
      <c r="BJ40" s="226">
        <f>CONFIG!$E91*'Commandes - Calculs auto'!BJ19</f>
        <v>0</v>
      </c>
      <c r="BK40" s="226">
        <f>CONFIG!$E91*'Commandes - Calculs auto'!BK19</f>
        <v>0</v>
      </c>
      <c r="BL40" s="93"/>
    </row>
    <row r="41" spans="2:64" s="53" customFormat="1">
      <c r="B41" s="87"/>
      <c r="C41" s="215">
        <f>CONFIG!$C$25</f>
        <v>0</v>
      </c>
      <c r="D41" s="226">
        <f>CONFIG!$E92*'Commandes - Calculs auto'!D20</f>
        <v>0</v>
      </c>
      <c r="E41" s="226">
        <f>CONFIG!$E92*'Commandes - Calculs auto'!E20</f>
        <v>0</v>
      </c>
      <c r="F41" s="226">
        <f>CONFIG!$E92*'Commandes - Calculs auto'!F20</f>
        <v>0</v>
      </c>
      <c r="G41" s="226">
        <f>CONFIG!$E92*'Commandes - Calculs auto'!G20</f>
        <v>0</v>
      </c>
      <c r="H41" s="226">
        <f>CONFIG!$E92*'Commandes - Calculs auto'!H20</f>
        <v>0</v>
      </c>
      <c r="I41" s="226">
        <f>CONFIG!$E92*'Commandes - Calculs auto'!I20</f>
        <v>0</v>
      </c>
      <c r="J41" s="226">
        <f>CONFIG!$E92*'Commandes - Calculs auto'!J20</f>
        <v>0</v>
      </c>
      <c r="K41" s="226">
        <f>CONFIG!$E92*'Commandes - Calculs auto'!K20</f>
        <v>0</v>
      </c>
      <c r="L41" s="226">
        <f>CONFIG!$E92*'Commandes - Calculs auto'!L20</f>
        <v>0</v>
      </c>
      <c r="M41" s="226">
        <f>CONFIG!$E92*'Commandes - Calculs auto'!M20</f>
        <v>0</v>
      </c>
      <c r="N41" s="226">
        <f>CONFIG!$E92*'Commandes - Calculs auto'!N20</f>
        <v>0</v>
      </c>
      <c r="O41" s="226">
        <f>CONFIG!$E92*'Commandes - Calculs auto'!O20</f>
        <v>0</v>
      </c>
      <c r="P41" s="226">
        <f>CONFIG!$E92*'Commandes - Calculs auto'!P20</f>
        <v>0</v>
      </c>
      <c r="Q41" s="226">
        <f>CONFIG!$E92*'Commandes - Calculs auto'!Q20</f>
        <v>0</v>
      </c>
      <c r="R41" s="226">
        <f>CONFIG!$E92*'Commandes - Calculs auto'!R20</f>
        <v>0</v>
      </c>
      <c r="S41" s="226">
        <f>CONFIG!$E92*'Commandes - Calculs auto'!S20</f>
        <v>0</v>
      </c>
      <c r="T41" s="226">
        <f>CONFIG!$E92*'Commandes - Calculs auto'!T20</f>
        <v>0</v>
      </c>
      <c r="U41" s="226">
        <f>CONFIG!$E92*'Commandes - Calculs auto'!U20</f>
        <v>0</v>
      </c>
      <c r="V41" s="226">
        <f>CONFIG!$E92*'Commandes - Calculs auto'!V20</f>
        <v>0</v>
      </c>
      <c r="W41" s="226">
        <f>CONFIG!$E92*'Commandes - Calculs auto'!W20</f>
        <v>0</v>
      </c>
      <c r="X41" s="226">
        <f>CONFIG!$E92*'Commandes - Calculs auto'!X20</f>
        <v>0</v>
      </c>
      <c r="Y41" s="226">
        <f>CONFIG!$E92*'Commandes - Calculs auto'!Y20</f>
        <v>0</v>
      </c>
      <c r="Z41" s="226">
        <f>CONFIG!$E92*'Commandes - Calculs auto'!Z20</f>
        <v>0</v>
      </c>
      <c r="AA41" s="226">
        <f>CONFIG!$E92*'Commandes - Calculs auto'!AA20</f>
        <v>0</v>
      </c>
      <c r="AB41" s="226">
        <f>CONFIG!$E92*'Commandes - Calculs auto'!AB20</f>
        <v>0</v>
      </c>
      <c r="AC41" s="226">
        <f>CONFIG!$E92*'Commandes - Calculs auto'!AC20</f>
        <v>0</v>
      </c>
      <c r="AD41" s="226">
        <f>CONFIG!$E92*'Commandes - Calculs auto'!AD20</f>
        <v>0</v>
      </c>
      <c r="AE41" s="226">
        <f>CONFIG!$E92*'Commandes - Calculs auto'!AE20</f>
        <v>0</v>
      </c>
      <c r="AF41" s="226">
        <f>CONFIG!$E92*'Commandes - Calculs auto'!AF20</f>
        <v>0</v>
      </c>
      <c r="AG41" s="226">
        <f>CONFIG!$E92*'Commandes - Calculs auto'!AG20</f>
        <v>0</v>
      </c>
      <c r="AH41" s="226">
        <f>CONFIG!$E92*'Commandes - Calculs auto'!AH20</f>
        <v>0</v>
      </c>
      <c r="AI41" s="226">
        <f>CONFIG!$E92*'Commandes - Calculs auto'!AI20</f>
        <v>0</v>
      </c>
      <c r="AJ41" s="226">
        <f>CONFIG!$E92*'Commandes - Calculs auto'!AJ20</f>
        <v>0</v>
      </c>
      <c r="AK41" s="226">
        <f>CONFIG!$E92*'Commandes - Calculs auto'!AK20</f>
        <v>0</v>
      </c>
      <c r="AL41" s="226">
        <f>CONFIG!$E92*'Commandes - Calculs auto'!AL20</f>
        <v>0</v>
      </c>
      <c r="AM41" s="226">
        <f>CONFIG!$E92*'Commandes - Calculs auto'!AM20</f>
        <v>0</v>
      </c>
      <c r="AN41" s="226">
        <f>CONFIG!$E92*'Commandes - Calculs auto'!AN20</f>
        <v>0</v>
      </c>
      <c r="AO41" s="226">
        <f>CONFIG!$E92*'Commandes - Calculs auto'!AO20</f>
        <v>0</v>
      </c>
      <c r="AP41" s="226">
        <f>CONFIG!$E92*'Commandes - Calculs auto'!AP20</f>
        <v>0</v>
      </c>
      <c r="AQ41" s="226">
        <f>CONFIG!$E92*'Commandes - Calculs auto'!AQ20</f>
        <v>0</v>
      </c>
      <c r="AR41" s="226">
        <f>CONFIG!$E92*'Commandes - Calculs auto'!AR20</f>
        <v>0</v>
      </c>
      <c r="AS41" s="226">
        <f>CONFIG!$E92*'Commandes - Calculs auto'!AS20</f>
        <v>0</v>
      </c>
      <c r="AT41" s="226">
        <f>CONFIG!$E92*'Commandes - Calculs auto'!AT20</f>
        <v>0</v>
      </c>
      <c r="AU41" s="226">
        <f>CONFIG!$E92*'Commandes - Calculs auto'!AU20</f>
        <v>0</v>
      </c>
      <c r="AV41" s="226">
        <f>CONFIG!$E92*'Commandes - Calculs auto'!AV20</f>
        <v>0</v>
      </c>
      <c r="AW41" s="226">
        <f>CONFIG!$E92*'Commandes - Calculs auto'!AW20</f>
        <v>0</v>
      </c>
      <c r="AX41" s="226">
        <f>CONFIG!$E92*'Commandes - Calculs auto'!AX20</f>
        <v>0</v>
      </c>
      <c r="AY41" s="226">
        <f>CONFIG!$E92*'Commandes - Calculs auto'!AY20</f>
        <v>0</v>
      </c>
      <c r="AZ41" s="226">
        <f>CONFIG!$E92*'Commandes - Calculs auto'!AZ20</f>
        <v>0</v>
      </c>
      <c r="BA41" s="226">
        <f>CONFIG!$E92*'Commandes - Calculs auto'!BA20</f>
        <v>0</v>
      </c>
      <c r="BB41" s="226">
        <f>CONFIG!$E92*'Commandes - Calculs auto'!BB20</f>
        <v>0</v>
      </c>
      <c r="BC41" s="226">
        <f>CONFIG!$E92*'Commandes - Calculs auto'!BC20</f>
        <v>0</v>
      </c>
      <c r="BD41" s="226">
        <f>CONFIG!$E92*'Commandes - Calculs auto'!BD20</f>
        <v>0</v>
      </c>
      <c r="BE41" s="226">
        <f>CONFIG!$E92*'Commandes - Calculs auto'!BE20</f>
        <v>0</v>
      </c>
      <c r="BF41" s="226">
        <f>CONFIG!$E92*'Commandes - Calculs auto'!BF20</f>
        <v>0</v>
      </c>
      <c r="BG41" s="226">
        <f>CONFIG!$E92*'Commandes - Calculs auto'!BG20</f>
        <v>0</v>
      </c>
      <c r="BH41" s="226">
        <f>CONFIG!$E92*'Commandes - Calculs auto'!BH20</f>
        <v>0</v>
      </c>
      <c r="BI41" s="226">
        <f>CONFIG!$E92*'Commandes - Calculs auto'!BI20</f>
        <v>0</v>
      </c>
      <c r="BJ41" s="226">
        <f>CONFIG!$E92*'Commandes - Calculs auto'!BJ20</f>
        <v>0</v>
      </c>
      <c r="BK41" s="226">
        <f>CONFIG!$E92*'Commandes - Calculs auto'!BK20</f>
        <v>0</v>
      </c>
      <c r="BL41" s="93"/>
    </row>
    <row r="42" spans="2:64">
      <c r="B42" s="87"/>
      <c r="C42" s="145"/>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3"/>
    </row>
    <row r="43" spans="2:64">
      <c r="B43" s="87"/>
      <c r="C43" s="57" t="s">
        <v>17</v>
      </c>
      <c r="D43" s="19">
        <f>SUM(D30:D41)</f>
        <v>0</v>
      </c>
      <c r="E43" s="19">
        <f t="shared" ref="E43:BK43" si="2">SUM(E30:E41)</f>
        <v>0</v>
      </c>
      <c r="F43" s="19">
        <f t="shared" si="2"/>
        <v>0</v>
      </c>
      <c r="G43" s="19">
        <f t="shared" si="2"/>
        <v>0</v>
      </c>
      <c r="H43" s="19">
        <f t="shared" si="2"/>
        <v>0</v>
      </c>
      <c r="I43" s="19">
        <f t="shared" si="2"/>
        <v>0</v>
      </c>
      <c r="J43" s="19">
        <f t="shared" si="2"/>
        <v>0</v>
      </c>
      <c r="K43" s="19">
        <f t="shared" si="2"/>
        <v>0</v>
      </c>
      <c r="L43" s="19">
        <f t="shared" si="2"/>
        <v>0</v>
      </c>
      <c r="M43" s="19">
        <f t="shared" si="2"/>
        <v>0</v>
      </c>
      <c r="N43" s="19">
        <f t="shared" si="2"/>
        <v>0</v>
      </c>
      <c r="O43" s="19">
        <f t="shared" si="2"/>
        <v>0</v>
      </c>
      <c r="P43" s="19">
        <f t="shared" si="2"/>
        <v>0</v>
      </c>
      <c r="Q43" s="19">
        <f t="shared" si="2"/>
        <v>0</v>
      </c>
      <c r="R43" s="19">
        <f t="shared" si="2"/>
        <v>0</v>
      </c>
      <c r="S43" s="19">
        <f t="shared" si="2"/>
        <v>0</v>
      </c>
      <c r="T43" s="19">
        <f t="shared" si="2"/>
        <v>0</v>
      </c>
      <c r="U43" s="19">
        <f t="shared" si="2"/>
        <v>0</v>
      </c>
      <c r="V43" s="19">
        <f t="shared" si="2"/>
        <v>0</v>
      </c>
      <c r="W43" s="19">
        <f t="shared" si="2"/>
        <v>0</v>
      </c>
      <c r="X43" s="19">
        <f t="shared" si="2"/>
        <v>0</v>
      </c>
      <c r="Y43" s="19">
        <f t="shared" si="2"/>
        <v>0</v>
      </c>
      <c r="Z43" s="19">
        <f t="shared" si="2"/>
        <v>0</v>
      </c>
      <c r="AA43" s="19">
        <f t="shared" si="2"/>
        <v>0</v>
      </c>
      <c r="AB43" s="19">
        <f t="shared" si="2"/>
        <v>0</v>
      </c>
      <c r="AC43" s="19">
        <f t="shared" si="2"/>
        <v>0</v>
      </c>
      <c r="AD43" s="19">
        <f t="shared" si="2"/>
        <v>0</v>
      </c>
      <c r="AE43" s="19">
        <f t="shared" si="2"/>
        <v>0</v>
      </c>
      <c r="AF43" s="19">
        <f t="shared" si="2"/>
        <v>0</v>
      </c>
      <c r="AG43" s="19">
        <f t="shared" si="2"/>
        <v>0</v>
      </c>
      <c r="AH43" s="19">
        <f t="shared" si="2"/>
        <v>0</v>
      </c>
      <c r="AI43" s="19">
        <f t="shared" si="2"/>
        <v>0</v>
      </c>
      <c r="AJ43" s="19">
        <f t="shared" si="2"/>
        <v>0</v>
      </c>
      <c r="AK43" s="19">
        <f t="shared" si="2"/>
        <v>0</v>
      </c>
      <c r="AL43" s="19">
        <f t="shared" si="2"/>
        <v>0</v>
      </c>
      <c r="AM43" s="19">
        <f t="shared" si="2"/>
        <v>0</v>
      </c>
      <c r="AN43" s="19">
        <f t="shared" si="2"/>
        <v>0</v>
      </c>
      <c r="AO43" s="19">
        <f t="shared" si="2"/>
        <v>0</v>
      </c>
      <c r="AP43" s="19">
        <f t="shared" si="2"/>
        <v>0</v>
      </c>
      <c r="AQ43" s="19">
        <f t="shared" si="2"/>
        <v>0</v>
      </c>
      <c r="AR43" s="19">
        <f t="shared" si="2"/>
        <v>0</v>
      </c>
      <c r="AS43" s="19">
        <f t="shared" si="2"/>
        <v>0</v>
      </c>
      <c r="AT43" s="19">
        <f t="shared" si="2"/>
        <v>0</v>
      </c>
      <c r="AU43" s="19">
        <f t="shared" si="2"/>
        <v>0</v>
      </c>
      <c r="AV43" s="19">
        <f t="shared" si="2"/>
        <v>0</v>
      </c>
      <c r="AW43" s="19">
        <f t="shared" si="2"/>
        <v>0</v>
      </c>
      <c r="AX43" s="19">
        <f t="shared" si="2"/>
        <v>0</v>
      </c>
      <c r="AY43" s="19">
        <f t="shared" si="2"/>
        <v>0</v>
      </c>
      <c r="AZ43" s="19">
        <f t="shared" si="2"/>
        <v>0</v>
      </c>
      <c r="BA43" s="19">
        <f t="shared" si="2"/>
        <v>0</v>
      </c>
      <c r="BB43" s="19">
        <f t="shared" si="2"/>
        <v>0</v>
      </c>
      <c r="BC43" s="19">
        <f t="shared" si="2"/>
        <v>0</v>
      </c>
      <c r="BD43" s="19">
        <f t="shared" si="2"/>
        <v>0</v>
      </c>
      <c r="BE43" s="19">
        <f t="shared" si="2"/>
        <v>0</v>
      </c>
      <c r="BF43" s="19">
        <f t="shared" si="2"/>
        <v>0</v>
      </c>
      <c r="BG43" s="19">
        <f t="shared" si="2"/>
        <v>0</v>
      </c>
      <c r="BH43" s="19">
        <f t="shared" si="2"/>
        <v>0</v>
      </c>
      <c r="BI43" s="19">
        <f t="shared" si="2"/>
        <v>0</v>
      </c>
      <c r="BJ43" s="19">
        <f t="shared" si="2"/>
        <v>0</v>
      </c>
      <c r="BK43" s="19">
        <f t="shared" si="2"/>
        <v>0</v>
      </c>
      <c r="BL43" s="93"/>
    </row>
    <row r="44" spans="2:64">
      <c r="B44" s="87"/>
      <c r="C44" s="145"/>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3"/>
    </row>
    <row r="45" spans="2:64">
      <c r="B45" s="87"/>
      <c r="C45" s="57" t="s">
        <v>33</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3"/>
    </row>
    <row r="46" spans="2:64">
      <c r="B46" s="87"/>
      <c r="C46" s="145"/>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3"/>
    </row>
    <row r="47" spans="2:64">
      <c r="B47" s="87"/>
      <c r="C47" s="135"/>
      <c r="D47" s="336" t="s">
        <v>14</v>
      </c>
      <c r="E47" s="336"/>
      <c r="F47" s="336"/>
      <c r="G47" s="336"/>
      <c r="H47" s="336"/>
      <c r="I47" s="336"/>
      <c r="J47" s="336"/>
      <c r="K47" s="336"/>
      <c r="L47" s="336"/>
      <c r="M47" s="336"/>
      <c r="N47" s="336"/>
      <c r="O47" s="336"/>
      <c r="P47" s="336" t="s">
        <v>15</v>
      </c>
      <c r="Q47" s="336"/>
      <c r="R47" s="336"/>
      <c r="S47" s="336"/>
      <c r="T47" s="336"/>
      <c r="U47" s="336"/>
      <c r="V47" s="336"/>
      <c r="W47" s="336"/>
      <c r="X47" s="336"/>
      <c r="Y47" s="336"/>
      <c r="Z47" s="336"/>
      <c r="AA47" s="336"/>
      <c r="AB47" s="336" t="s">
        <v>16</v>
      </c>
      <c r="AC47" s="336"/>
      <c r="AD47" s="336"/>
      <c r="AE47" s="336"/>
      <c r="AF47" s="336"/>
      <c r="AG47" s="336"/>
      <c r="AH47" s="336"/>
      <c r="AI47" s="336"/>
      <c r="AJ47" s="336"/>
      <c r="AK47" s="336"/>
      <c r="AL47" s="336"/>
      <c r="AM47" s="336"/>
      <c r="AN47" s="339" t="s">
        <v>22</v>
      </c>
      <c r="AO47" s="337"/>
      <c r="AP47" s="337"/>
      <c r="AQ47" s="337"/>
      <c r="AR47" s="337"/>
      <c r="AS47" s="337"/>
      <c r="AT47" s="337"/>
      <c r="AU47" s="337"/>
      <c r="AV47" s="337"/>
      <c r="AW47" s="337"/>
      <c r="AX47" s="337"/>
      <c r="AY47" s="338"/>
      <c r="AZ47" s="336" t="s">
        <v>23</v>
      </c>
      <c r="BA47" s="336"/>
      <c r="BB47" s="336"/>
      <c r="BC47" s="336"/>
      <c r="BD47" s="336"/>
      <c r="BE47" s="336"/>
      <c r="BF47" s="336"/>
      <c r="BG47" s="336"/>
      <c r="BH47" s="336"/>
      <c r="BI47" s="336"/>
      <c r="BJ47" s="336"/>
      <c r="BK47" s="336"/>
      <c r="BL47" s="93"/>
    </row>
    <row r="48" spans="2:64">
      <c r="B48" s="87"/>
      <c r="C48" s="57" t="s">
        <v>24</v>
      </c>
      <c r="D48" s="17">
        <f>CONFIG!$D$7</f>
        <v>41640</v>
      </c>
      <c r="E48" s="17">
        <f>DATE(YEAR(D48),MONTH(D48)+1,DAY(D48))</f>
        <v>41671</v>
      </c>
      <c r="F48" s="17">
        <f t="shared" ref="F48:BK48" si="3">DATE(YEAR(E48),MONTH(E48)+1,DAY(E48))</f>
        <v>41699</v>
      </c>
      <c r="G48" s="17">
        <f t="shared" si="3"/>
        <v>41730</v>
      </c>
      <c r="H48" s="17">
        <f t="shared" si="3"/>
        <v>41760</v>
      </c>
      <c r="I48" s="17">
        <f t="shared" si="3"/>
        <v>41791</v>
      </c>
      <c r="J48" s="17">
        <f t="shared" si="3"/>
        <v>41821</v>
      </c>
      <c r="K48" s="17">
        <f t="shared" si="3"/>
        <v>41852</v>
      </c>
      <c r="L48" s="17">
        <f t="shared" si="3"/>
        <v>41883</v>
      </c>
      <c r="M48" s="17">
        <f t="shared" si="3"/>
        <v>41913</v>
      </c>
      <c r="N48" s="17">
        <f t="shared" si="3"/>
        <v>41944</v>
      </c>
      <c r="O48" s="17">
        <f t="shared" si="3"/>
        <v>41974</v>
      </c>
      <c r="P48" s="17">
        <f t="shared" si="3"/>
        <v>42005</v>
      </c>
      <c r="Q48" s="17">
        <f t="shared" si="3"/>
        <v>42036</v>
      </c>
      <c r="R48" s="17">
        <f t="shared" si="3"/>
        <v>42064</v>
      </c>
      <c r="S48" s="17">
        <f t="shared" si="3"/>
        <v>42095</v>
      </c>
      <c r="T48" s="17">
        <f t="shared" si="3"/>
        <v>42125</v>
      </c>
      <c r="U48" s="17">
        <f t="shared" si="3"/>
        <v>42156</v>
      </c>
      <c r="V48" s="17">
        <f t="shared" si="3"/>
        <v>42186</v>
      </c>
      <c r="W48" s="17">
        <f t="shared" si="3"/>
        <v>42217</v>
      </c>
      <c r="X48" s="17">
        <f t="shared" si="3"/>
        <v>42248</v>
      </c>
      <c r="Y48" s="17">
        <f t="shared" si="3"/>
        <v>42278</v>
      </c>
      <c r="Z48" s="17">
        <f t="shared" si="3"/>
        <v>42309</v>
      </c>
      <c r="AA48" s="17">
        <f t="shared" si="3"/>
        <v>42339</v>
      </c>
      <c r="AB48" s="17">
        <f t="shared" si="3"/>
        <v>42370</v>
      </c>
      <c r="AC48" s="17">
        <f t="shared" si="3"/>
        <v>42401</v>
      </c>
      <c r="AD48" s="17">
        <f t="shared" si="3"/>
        <v>42430</v>
      </c>
      <c r="AE48" s="17">
        <f t="shared" si="3"/>
        <v>42461</v>
      </c>
      <c r="AF48" s="17">
        <f t="shared" si="3"/>
        <v>42491</v>
      </c>
      <c r="AG48" s="17">
        <f t="shared" si="3"/>
        <v>42522</v>
      </c>
      <c r="AH48" s="17">
        <f t="shared" si="3"/>
        <v>42552</v>
      </c>
      <c r="AI48" s="17">
        <f t="shared" si="3"/>
        <v>42583</v>
      </c>
      <c r="AJ48" s="17">
        <f t="shared" si="3"/>
        <v>42614</v>
      </c>
      <c r="AK48" s="17">
        <f t="shared" si="3"/>
        <v>42644</v>
      </c>
      <c r="AL48" s="17">
        <f t="shared" si="3"/>
        <v>42675</v>
      </c>
      <c r="AM48" s="17">
        <f t="shared" si="3"/>
        <v>42705</v>
      </c>
      <c r="AN48" s="17">
        <f t="shared" si="3"/>
        <v>42736</v>
      </c>
      <c r="AO48" s="17">
        <f t="shared" si="3"/>
        <v>42767</v>
      </c>
      <c r="AP48" s="17">
        <f t="shared" si="3"/>
        <v>42795</v>
      </c>
      <c r="AQ48" s="17">
        <f t="shared" si="3"/>
        <v>42826</v>
      </c>
      <c r="AR48" s="17">
        <f t="shared" si="3"/>
        <v>42856</v>
      </c>
      <c r="AS48" s="17">
        <f t="shared" si="3"/>
        <v>42887</v>
      </c>
      <c r="AT48" s="17">
        <f t="shared" si="3"/>
        <v>42917</v>
      </c>
      <c r="AU48" s="17">
        <f t="shared" si="3"/>
        <v>42948</v>
      </c>
      <c r="AV48" s="17">
        <f t="shared" si="3"/>
        <v>42979</v>
      </c>
      <c r="AW48" s="17">
        <f t="shared" si="3"/>
        <v>43009</v>
      </c>
      <c r="AX48" s="17">
        <f t="shared" si="3"/>
        <v>43040</v>
      </c>
      <c r="AY48" s="17">
        <f t="shared" si="3"/>
        <v>43070</v>
      </c>
      <c r="AZ48" s="17">
        <f t="shared" si="3"/>
        <v>43101</v>
      </c>
      <c r="BA48" s="17">
        <f t="shared" si="3"/>
        <v>43132</v>
      </c>
      <c r="BB48" s="17">
        <f t="shared" si="3"/>
        <v>43160</v>
      </c>
      <c r="BC48" s="17">
        <f t="shared" si="3"/>
        <v>43191</v>
      </c>
      <c r="BD48" s="17">
        <f t="shared" si="3"/>
        <v>43221</v>
      </c>
      <c r="BE48" s="17">
        <f t="shared" si="3"/>
        <v>43252</v>
      </c>
      <c r="BF48" s="17">
        <f t="shared" si="3"/>
        <v>43282</v>
      </c>
      <c r="BG48" s="17">
        <f t="shared" si="3"/>
        <v>43313</v>
      </c>
      <c r="BH48" s="17">
        <f t="shared" si="3"/>
        <v>43344</v>
      </c>
      <c r="BI48" s="17">
        <f t="shared" si="3"/>
        <v>43374</v>
      </c>
      <c r="BJ48" s="17">
        <f t="shared" si="3"/>
        <v>43405</v>
      </c>
      <c r="BK48" s="17">
        <f t="shared" si="3"/>
        <v>43435</v>
      </c>
      <c r="BL48" s="93"/>
    </row>
    <row r="49" spans="2:64">
      <c r="B49" s="87"/>
      <c r="C49" s="215" t="str">
        <f>CONFIG!$C$14</f>
        <v>Activité de revenu 1</v>
      </c>
      <c r="D49" s="226">
        <f t="shared" ref="D49:AI49" si="4">D11-D30</f>
        <v>0</v>
      </c>
      <c r="E49" s="226">
        <f t="shared" si="4"/>
        <v>0</v>
      </c>
      <c r="F49" s="226">
        <f t="shared" si="4"/>
        <v>0</v>
      </c>
      <c r="G49" s="226">
        <f t="shared" si="4"/>
        <v>0</v>
      </c>
      <c r="H49" s="226">
        <f t="shared" si="4"/>
        <v>0</v>
      </c>
      <c r="I49" s="226">
        <f t="shared" si="4"/>
        <v>0</v>
      </c>
      <c r="J49" s="226">
        <f t="shared" si="4"/>
        <v>0</v>
      </c>
      <c r="K49" s="226">
        <f t="shared" si="4"/>
        <v>0</v>
      </c>
      <c r="L49" s="226">
        <f t="shared" si="4"/>
        <v>0</v>
      </c>
      <c r="M49" s="226">
        <f t="shared" si="4"/>
        <v>0</v>
      </c>
      <c r="N49" s="226">
        <f t="shared" si="4"/>
        <v>0</v>
      </c>
      <c r="O49" s="226">
        <f t="shared" si="4"/>
        <v>0</v>
      </c>
      <c r="P49" s="226">
        <f t="shared" si="4"/>
        <v>0</v>
      </c>
      <c r="Q49" s="226">
        <f t="shared" si="4"/>
        <v>0</v>
      </c>
      <c r="R49" s="226">
        <f t="shared" si="4"/>
        <v>0</v>
      </c>
      <c r="S49" s="226">
        <f t="shared" si="4"/>
        <v>0</v>
      </c>
      <c r="T49" s="226">
        <f t="shared" si="4"/>
        <v>0</v>
      </c>
      <c r="U49" s="226">
        <f t="shared" si="4"/>
        <v>0</v>
      </c>
      <c r="V49" s="226">
        <f t="shared" si="4"/>
        <v>0</v>
      </c>
      <c r="W49" s="226">
        <f t="shared" si="4"/>
        <v>0</v>
      </c>
      <c r="X49" s="226">
        <f t="shared" si="4"/>
        <v>0</v>
      </c>
      <c r="Y49" s="226">
        <f t="shared" si="4"/>
        <v>0</v>
      </c>
      <c r="Z49" s="226">
        <f t="shared" si="4"/>
        <v>0</v>
      </c>
      <c r="AA49" s="226">
        <f t="shared" si="4"/>
        <v>0</v>
      </c>
      <c r="AB49" s="226">
        <f t="shared" si="4"/>
        <v>0</v>
      </c>
      <c r="AC49" s="226">
        <f t="shared" si="4"/>
        <v>0</v>
      </c>
      <c r="AD49" s="226">
        <f t="shared" si="4"/>
        <v>0</v>
      </c>
      <c r="AE49" s="226">
        <f t="shared" si="4"/>
        <v>0</v>
      </c>
      <c r="AF49" s="226">
        <f t="shared" si="4"/>
        <v>0</v>
      </c>
      <c r="AG49" s="226">
        <f t="shared" si="4"/>
        <v>0</v>
      </c>
      <c r="AH49" s="226">
        <f t="shared" si="4"/>
        <v>0</v>
      </c>
      <c r="AI49" s="226">
        <f t="shared" si="4"/>
        <v>0</v>
      </c>
      <c r="AJ49" s="226">
        <f t="shared" ref="AJ49:BK49" si="5">AJ11-AJ30</f>
        <v>0</v>
      </c>
      <c r="AK49" s="226">
        <f t="shared" si="5"/>
        <v>0</v>
      </c>
      <c r="AL49" s="226">
        <f t="shared" si="5"/>
        <v>0</v>
      </c>
      <c r="AM49" s="226">
        <f t="shared" si="5"/>
        <v>0</v>
      </c>
      <c r="AN49" s="226">
        <f t="shared" si="5"/>
        <v>0</v>
      </c>
      <c r="AO49" s="226">
        <f t="shared" si="5"/>
        <v>0</v>
      </c>
      <c r="AP49" s="226">
        <f t="shared" si="5"/>
        <v>0</v>
      </c>
      <c r="AQ49" s="226">
        <f t="shared" si="5"/>
        <v>0</v>
      </c>
      <c r="AR49" s="226">
        <f t="shared" si="5"/>
        <v>0</v>
      </c>
      <c r="AS49" s="226">
        <f t="shared" si="5"/>
        <v>0</v>
      </c>
      <c r="AT49" s="226">
        <f t="shared" si="5"/>
        <v>0</v>
      </c>
      <c r="AU49" s="226">
        <f t="shared" si="5"/>
        <v>0</v>
      </c>
      <c r="AV49" s="226">
        <f t="shared" si="5"/>
        <v>0</v>
      </c>
      <c r="AW49" s="226">
        <f t="shared" si="5"/>
        <v>0</v>
      </c>
      <c r="AX49" s="226">
        <f t="shared" si="5"/>
        <v>0</v>
      </c>
      <c r="AY49" s="226">
        <f t="shared" si="5"/>
        <v>0</v>
      </c>
      <c r="AZ49" s="226">
        <f t="shared" si="5"/>
        <v>0</v>
      </c>
      <c r="BA49" s="226">
        <f t="shared" si="5"/>
        <v>0</v>
      </c>
      <c r="BB49" s="226">
        <f t="shared" si="5"/>
        <v>0</v>
      </c>
      <c r="BC49" s="226">
        <f t="shared" si="5"/>
        <v>0</v>
      </c>
      <c r="BD49" s="226">
        <f t="shared" si="5"/>
        <v>0</v>
      </c>
      <c r="BE49" s="226">
        <f t="shared" si="5"/>
        <v>0</v>
      </c>
      <c r="BF49" s="226">
        <f t="shared" si="5"/>
        <v>0</v>
      </c>
      <c r="BG49" s="226">
        <f t="shared" si="5"/>
        <v>0</v>
      </c>
      <c r="BH49" s="226">
        <f t="shared" si="5"/>
        <v>0</v>
      </c>
      <c r="BI49" s="226">
        <f t="shared" si="5"/>
        <v>0</v>
      </c>
      <c r="BJ49" s="226">
        <f t="shared" si="5"/>
        <v>0</v>
      </c>
      <c r="BK49" s="226">
        <f t="shared" si="5"/>
        <v>0</v>
      </c>
      <c r="BL49" s="93"/>
    </row>
    <row r="50" spans="2:64">
      <c r="B50" s="87"/>
      <c r="C50" s="215" t="str">
        <f>CONFIG!$C$15</f>
        <v>Activité de revenu 2</v>
      </c>
      <c r="D50" s="226">
        <f t="shared" ref="D50:AI50" si="6">D12-D31</f>
        <v>0</v>
      </c>
      <c r="E50" s="226">
        <f t="shared" si="6"/>
        <v>0</v>
      </c>
      <c r="F50" s="226">
        <f t="shared" si="6"/>
        <v>0</v>
      </c>
      <c r="G50" s="226">
        <f t="shared" si="6"/>
        <v>0</v>
      </c>
      <c r="H50" s="226">
        <f t="shared" si="6"/>
        <v>0</v>
      </c>
      <c r="I50" s="226">
        <f t="shared" si="6"/>
        <v>0</v>
      </c>
      <c r="J50" s="226">
        <f t="shared" si="6"/>
        <v>0</v>
      </c>
      <c r="K50" s="226">
        <f t="shared" si="6"/>
        <v>0</v>
      </c>
      <c r="L50" s="226">
        <f t="shared" si="6"/>
        <v>0</v>
      </c>
      <c r="M50" s="226">
        <f t="shared" si="6"/>
        <v>0</v>
      </c>
      <c r="N50" s="226">
        <f t="shared" si="6"/>
        <v>0</v>
      </c>
      <c r="O50" s="226">
        <f t="shared" si="6"/>
        <v>0</v>
      </c>
      <c r="P50" s="226">
        <f t="shared" si="6"/>
        <v>0</v>
      </c>
      <c r="Q50" s="226">
        <f t="shared" si="6"/>
        <v>0</v>
      </c>
      <c r="R50" s="226">
        <f t="shared" si="6"/>
        <v>0</v>
      </c>
      <c r="S50" s="226">
        <f t="shared" si="6"/>
        <v>0</v>
      </c>
      <c r="T50" s="226">
        <f t="shared" si="6"/>
        <v>0</v>
      </c>
      <c r="U50" s="226">
        <f t="shared" si="6"/>
        <v>0</v>
      </c>
      <c r="V50" s="226">
        <f t="shared" si="6"/>
        <v>0</v>
      </c>
      <c r="W50" s="226">
        <f t="shared" si="6"/>
        <v>0</v>
      </c>
      <c r="X50" s="226">
        <f t="shared" si="6"/>
        <v>0</v>
      </c>
      <c r="Y50" s="226">
        <f t="shared" si="6"/>
        <v>0</v>
      </c>
      <c r="Z50" s="226">
        <f t="shared" si="6"/>
        <v>0</v>
      </c>
      <c r="AA50" s="226">
        <f t="shared" si="6"/>
        <v>0</v>
      </c>
      <c r="AB50" s="226">
        <f t="shared" si="6"/>
        <v>0</v>
      </c>
      <c r="AC50" s="226">
        <f t="shared" si="6"/>
        <v>0</v>
      </c>
      <c r="AD50" s="226">
        <f t="shared" si="6"/>
        <v>0</v>
      </c>
      <c r="AE50" s="226">
        <f t="shared" si="6"/>
        <v>0</v>
      </c>
      <c r="AF50" s="226">
        <f t="shared" si="6"/>
        <v>0</v>
      </c>
      <c r="AG50" s="226">
        <f t="shared" si="6"/>
        <v>0</v>
      </c>
      <c r="AH50" s="226">
        <f t="shared" si="6"/>
        <v>0</v>
      </c>
      <c r="AI50" s="226">
        <f t="shared" si="6"/>
        <v>0</v>
      </c>
      <c r="AJ50" s="226">
        <f t="shared" ref="AJ50:BK50" si="7">AJ12-AJ31</f>
        <v>0</v>
      </c>
      <c r="AK50" s="226">
        <f t="shared" si="7"/>
        <v>0</v>
      </c>
      <c r="AL50" s="226">
        <f t="shared" si="7"/>
        <v>0</v>
      </c>
      <c r="AM50" s="226">
        <f t="shared" si="7"/>
        <v>0</v>
      </c>
      <c r="AN50" s="226">
        <f t="shared" si="7"/>
        <v>0</v>
      </c>
      <c r="AO50" s="226">
        <f t="shared" si="7"/>
        <v>0</v>
      </c>
      <c r="AP50" s="226">
        <f t="shared" si="7"/>
        <v>0</v>
      </c>
      <c r="AQ50" s="226">
        <f t="shared" si="7"/>
        <v>0</v>
      </c>
      <c r="AR50" s="226">
        <f t="shared" si="7"/>
        <v>0</v>
      </c>
      <c r="AS50" s="226">
        <f t="shared" si="7"/>
        <v>0</v>
      </c>
      <c r="AT50" s="226">
        <f t="shared" si="7"/>
        <v>0</v>
      </c>
      <c r="AU50" s="226">
        <f t="shared" si="7"/>
        <v>0</v>
      </c>
      <c r="AV50" s="226">
        <f t="shared" si="7"/>
        <v>0</v>
      </c>
      <c r="AW50" s="226">
        <f t="shared" si="7"/>
        <v>0</v>
      </c>
      <c r="AX50" s="226">
        <f t="shared" si="7"/>
        <v>0</v>
      </c>
      <c r="AY50" s="226">
        <f t="shared" si="7"/>
        <v>0</v>
      </c>
      <c r="AZ50" s="226">
        <f t="shared" si="7"/>
        <v>0</v>
      </c>
      <c r="BA50" s="226">
        <f t="shared" si="7"/>
        <v>0</v>
      </c>
      <c r="BB50" s="226">
        <f t="shared" si="7"/>
        <v>0</v>
      </c>
      <c r="BC50" s="226">
        <f t="shared" si="7"/>
        <v>0</v>
      </c>
      <c r="BD50" s="226">
        <f t="shared" si="7"/>
        <v>0</v>
      </c>
      <c r="BE50" s="226">
        <f t="shared" si="7"/>
        <v>0</v>
      </c>
      <c r="BF50" s="226">
        <f t="shared" si="7"/>
        <v>0</v>
      </c>
      <c r="BG50" s="226">
        <f t="shared" si="7"/>
        <v>0</v>
      </c>
      <c r="BH50" s="226">
        <f t="shared" si="7"/>
        <v>0</v>
      </c>
      <c r="BI50" s="226">
        <f t="shared" si="7"/>
        <v>0</v>
      </c>
      <c r="BJ50" s="226">
        <f t="shared" si="7"/>
        <v>0</v>
      </c>
      <c r="BK50" s="226">
        <f t="shared" si="7"/>
        <v>0</v>
      </c>
      <c r="BL50" s="93"/>
    </row>
    <row r="51" spans="2:64">
      <c r="B51" s="87"/>
      <c r="C51" s="215" t="str">
        <f>CONFIG!$C$16</f>
        <v>ETC …</v>
      </c>
      <c r="D51" s="226">
        <f t="shared" ref="D51:AI51" si="8">D13-D32</f>
        <v>0</v>
      </c>
      <c r="E51" s="226">
        <f t="shared" si="8"/>
        <v>0</v>
      </c>
      <c r="F51" s="226">
        <f t="shared" si="8"/>
        <v>0</v>
      </c>
      <c r="G51" s="226">
        <f t="shared" si="8"/>
        <v>0</v>
      </c>
      <c r="H51" s="226">
        <f t="shared" si="8"/>
        <v>0</v>
      </c>
      <c r="I51" s="226">
        <f t="shared" si="8"/>
        <v>0</v>
      </c>
      <c r="J51" s="226">
        <f t="shared" si="8"/>
        <v>0</v>
      </c>
      <c r="K51" s="226">
        <f t="shared" si="8"/>
        <v>0</v>
      </c>
      <c r="L51" s="226">
        <f t="shared" si="8"/>
        <v>0</v>
      </c>
      <c r="M51" s="226">
        <f t="shared" si="8"/>
        <v>0</v>
      </c>
      <c r="N51" s="226">
        <f t="shared" si="8"/>
        <v>0</v>
      </c>
      <c r="O51" s="226">
        <f t="shared" si="8"/>
        <v>0</v>
      </c>
      <c r="P51" s="226">
        <f t="shared" si="8"/>
        <v>0</v>
      </c>
      <c r="Q51" s="226">
        <f t="shared" si="8"/>
        <v>0</v>
      </c>
      <c r="R51" s="226">
        <f t="shared" si="8"/>
        <v>0</v>
      </c>
      <c r="S51" s="226">
        <f t="shared" si="8"/>
        <v>0</v>
      </c>
      <c r="T51" s="226">
        <f t="shared" si="8"/>
        <v>0</v>
      </c>
      <c r="U51" s="226">
        <f t="shared" si="8"/>
        <v>0</v>
      </c>
      <c r="V51" s="226">
        <f t="shared" si="8"/>
        <v>0</v>
      </c>
      <c r="W51" s="226">
        <f t="shared" si="8"/>
        <v>0</v>
      </c>
      <c r="X51" s="226">
        <f t="shared" si="8"/>
        <v>0</v>
      </c>
      <c r="Y51" s="226">
        <f t="shared" si="8"/>
        <v>0</v>
      </c>
      <c r="Z51" s="226">
        <f t="shared" si="8"/>
        <v>0</v>
      </c>
      <c r="AA51" s="226">
        <f t="shared" si="8"/>
        <v>0</v>
      </c>
      <c r="AB51" s="226">
        <f t="shared" si="8"/>
        <v>0</v>
      </c>
      <c r="AC51" s="226">
        <f t="shared" si="8"/>
        <v>0</v>
      </c>
      <c r="AD51" s="226">
        <f t="shared" si="8"/>
        <v>0</v>
      </c>
      <c r="AE51" s="226">
        <f t="shared" si="8"/>
        <v>0</v>
      </c>
      <c r="AF51" s="226">
        <f t="shared" si="8"/>
        <v>0</v>
      </c>
      <c r="AG51" s="226">
        <f t="shared" si="8"/>
        <v>0</v>
      </c>
      <c r="AH51" s="226">
        <f t="shared" si="8"/>
        <v>0</v>
      </c>
      <c r="AI51" s="226">
        <f t="shared" si="8"/>
        <v>0</v>
      </c>
      <c r="AJ51" s="226">
        <f t="shared" ref="AJ51:BK51" si="9">AJ13-AJ32</f>
        <v>0</v>
      </c>
      <c r="AK51" s="226">
        <f t="shared" si="9"/>
        <v>0</v>
      </c>
      <c r="AL51" s="226">
        <f t="shared" si="9"/>
        <v>0</v>
      </c>
      <c r="AM51" s="226">
        <f t="shared" si="9"/>
        <v>0</v>
      </c>
      <c r="AN51" s="226">
        <f t="shared" si="9"/>
        <v>0</v>
      </c>
      <c r="AO51" s="226">
        <f t="shared" si="9"/>
        <v>0</v>
      </c>
      <c r="AP51" s="226">
        <f t="shared" si="9"/>
        <v>0</v>
      </c>
      <c r="AQ51" s="226">
        <f t="shared" si="9"/>
        <v>0</v>
      </c>
      <c r="AR51" s="226">
        <f t="shared" si="9"/>
        <v>0</v>
      </c>
      <c r="AS51" s="226">
        <f t="shared" si="9"/>
        <v>0</v>
      </c>
      <c r="AT51" s="226">
        <f t="shared" si="9"/>
        <v>0</v>
      </c>
      <c r="AU51" s="226">
        <f t="shared" si="9"/>
        <v>0</v>
      </c>
      <c r="AV51" s="226">
        <f t="shared" si="9"/>
        <v>0</v>
      </c>
      <c r="AW51" s="226">
        <f t="shared" si="9"/>
        <v>0</v>
      </c>
      <c r="AX51" s="226">
        <f t="shared" si="9"/>
        <v>0</v>
      </c>
      <c r="AY51" s="226">
        <f t="shared" si="9"/>
        <v>0</v>
      </c>
      <c r="AZ51" s="226">
        <f t="shared" si="9"/>
        <v>0</v>
      </c>
      <c r="BA51" s="226">
        <f t="shared" si="9"/>
        <v>0</v>
      </c>
      <c r="BB51" s="226">
        <f t="shared" si="9"/>
        <v>0</v>
      </c>
      <c r="BC51" s="226">
        <f t="shared" si="9"/>
        <v>0</v>
      </c>
      <c r="BD51" s="226">
        <f t="shared" si="9"/>
        <v>0</v>
      </c>
      <c r="BE51" s="226">
        <f t="shared" si="9"/>
        <v>0</v>
      </c>
      <c r="BF51" s="226">
        <f t="shared" si="9"/>
        <v>0</v>
      </c>
      <c r="BG51" s="226">
        <f t="shared" si="9"/>
        <v>0</v>
      </c>
      <c r="BH51" s="226">
        <f t="shared" si="9"/>
        <v>0</v>
      </c>
      <c r="BI51" s="226">
        <f t="shared" si="9"/>
        <v>0</v>
      </c>
      <c r="BJ51" s="226">
        <f t="shared" si="9"/>
        <v>0</v>
      </c>
      <c r="BK51" s="226">
        <f t="shared" si="9"/>
        <v>0</v>
      </c>
      <c r="BL51" s="93"/>
    </row>
    <row r="52" spans="2:64">
      <c r="B52" s="87"/>
      <c r="C52" s="215">
        <f>CONFIG!$C$17</f>
        <v>0</v>
      </c>
      <c r="D52" s="226">
        <f t="shared" ref="D52:AI52" si="10">D14-D33</f>
        <v>0</v>
      </c>
      <c r="E52" s="226">
        <f t="shared" si="10"/>
        <v>0</v>
      </c>
      <c r="F52" s="226">
        <f t="shared" si="10"/>
        <v>0</v>
      </c>
      <c r="G52" s="226">
        <f t="shared" si="10"/>
        <v>0</v>
      </c>
      <c r="H52" s="226">
        <f t="shared" si="10"/>
        <v>0</v>
      </c>
      <c r="I52" s="226">
        <f t="shared" si="10"/>
        <v>0</v>
      </c>
      <c r="J52" s="226">
        <f t="shared" si="10"/>
        <v>0</v>
      </c>
      <c r="K52" s="226">
        <f t="shared" si="10"/>
        <v>0</v>
      </c>
      <c r="L52" s="226">
        <f t="shared" si="10"/>
        <v>0</v>
      </c>
      <c r="M52" s="226">
        <f t="shared" si="10"/>
        <v>0</v>
      </c>
      <c r="N52" s="226">
        <f t="shared" si="10"/>
        <v>0</v>
      </c>
      <c r="O52" s="226">
        <f t="shared" si="10"/>
        <v>0</v>
      </c>
      <c r="P52" s="226">
        <f t="shared" si="10"/>
        <v>0</v>
      </c>
      <c r="Q52" s="226">
        <f t="shared" si="10"/>
        <v>0</v>
      </c>
      <c r="R52" s="226">
        <f t="shared" si="10"/>
        <v>0</v>
      </c>
      <c r="S52" s="226">
        <f t="shared" si="10"/>
        <v>0</v>
      </c>
      <c r="T52" s="226">
        <f t="shared" si="10"/>
        <v>0</v>
      </c>
      <c r="U52" s="226">
        <f t="shared" si="10"/>
        <v>0</v>
      </c>
      <c r="V52" s="226">
        <f t="shared" si="10"/>
        <v>0</v>
      </c>
      <c r="W52" s="226">
        <f t="shared" si="10"/>
        <v>0</v>
      </c>
      <c r="X52" s="226">
        <f t="shared" si="10"/>
        <v>0</v>
      </c>
      <c r="Y52" s="226">
        <f t="shared" si="10"/>
        <v>0</v>
      </c>
      <c r="Z52" s="226">
        <f t="shared" si="10"/>
        <v>0</v>
      </c>
      <c r="AA52" s="226">
        <f t="shared" si="10"/>
        <v>0</v>
      </c>
      <c r="AB52" s="226">
        <f t="shared" si="10"/>
        <v>0</v>
      </c>
      <c r="AC52" s="226">
        <f t="shared" si="10"/>
        <v>0</v>
      </c>
      <c r="AD52" s="226">
        <f t="shared" si="10"/>
        <v>0</v>
      </c>
      <c r="AE52" s="226">
        <f t="shared" si="10"/>
        <v>0</v>
      </c>
      <c r="AF52" s="226">
        <f t="shared" si="10"/>
        <v>0</v>
      </c>
      <c r="AG52" s="226">
        <f t="shared" si="10"/>
        <v>0</v>
      </c>
      <c r="AH52" s="226">
        <f t="shared" si="10"/>
        <v>0</v>
      </c>
      <c r="AI52" s="226">
        <f t="shared" si="10"/>
        <v>0</v>
      </c>
      <c r="AJ52" s="226">
        <f t="shared" ref="AJ52:BK52" si="11">AJ14-AJ33</f>
        <v>0</v>
      </c>
      <c r="AK52" s="226">
        <f t="shared" si="11"/>
        <v>0</v>
      </c>
      <c r="AL52" s="226">
        <f t="shared" si="11"/>
        <v>0</v>
      </c>
      <c r="AM52" s="226">
        <f t="shared" si="11"/>
        <v>0</v>
      </c>
      <c r="AN52" s="226">
        <f t="shared" si="11"/>
        <v>0</v>
      </c>
      <c r="AO52" s="226">
        <f t="shared" si="11"/>
        <v>0</v>
      </c>
      <c r="AP52" s="226">
        <f t="shared" si="11"/>
        <v>0</v>
      </c>
      <c r="AQ52" s="226">
        <f t="shared" si="11"/>
        <v>0</v>
      </c>
      <c r="AR52" s="226">
        <f t="shared" si="11"/>
        <v>0</v>
      </c>
      <c r="AS52" s="226">
        <f t="shared" si="11"/>
        <v>0</v>
      </c>
      <c r="AT52" s="226">
        <f t="shared" si="11"/>
        <v>0</v>
      </c>
      <c r="AU52" s="226">
        <f t="shared" si="11"/>
        <v>0</v>
      </c>
      <c r="AV52" s="226">
        <f t="shared" si="11"/>
        <v>0</v>
      </c>
      <c r="AW52" s="226">
        <f t="shared" si="11"/>
        <v>0</v>
      </c>
      <c r="AX52" s="226">
        <f t="shared" si="11"/>
        <v>0</v>
      </c>
      <c r="AY52" s="226">
        <f t="shared" si="11"/>
        <v>0</v>
      </c>
      <c r="AZ52" s="226">
        <f t="shared" si="11"/>
        <v>0</v>
      </c>
      <c r="BA52" s="226">
        <f t="shared" si="11"/>
        <v>0</v>
      </c>
      <c r="BB52" s="226">
        <f t="shared" si="11"/>
        <v>0</v>
      </c>
      <c r="BC52" s="226">
        <f t="shared" si="11"/>
        <v>0</v>
      </c>
      <c r="BD52" s="226">
        <f t="shared" si="11"/>
        <v>0</v>
      </c>
      <c r="BE52" s="226">
        <f t="shared" si="11"/>
        <v>0</v>
      </c>
      <c r="BF52" s="226">
        <f t="shared" si="11"/>
        <v>0</v>
      </c>
      <c r="BG52" s="226">
        <f t="shared" si="11"/>
        <v>0</v>
      </c>
      <c r="BH52" s="226">
        <f t="shared" si="11"/>
        <v>0</v>
      </c>
      <c r="BI52" s="226">
        <f t="shared" si="11"/>
        <v>0</v>
      </c>
      <c r="BJ52" s="226">
        <f t="shared" si="11"/>
        <v>0</v>
      </c>
      <c r="BK52" s="226">
        <f t="shared" si="11"/>
        <v>0</v>
      </c>
      <c r="BL52" s="93"/>
    </row>
    <row r="53" spans="2:64">
      <c r="B53" s="87"/>
      <c r="C53" s="215">
        <f>CONFIG!$C$18</f>
        <v>0</v>
      </c>
      <c r="D53" s="226">
        <f t="shared" ref="D53:AI53" si="12">D15-D34</f>
        <v>0</v>
      </c>
      <c r="E53" s="226">
        <f t="shared" si="12"/>
        <v>0</v>
      </c>
      <c r="F53" s="226">
        <f t="shared" si="12"/>
        <v>0</v>
      </c>
      <c r="G53" s="226">
        <f t="shared" si="12"/>
        <v>0</v>
      </c>
      <c r="H53" s="226">
        <f t="shared" si="12"/>
        <v>0</v>
      </c>
      <c r="I53" s="226">
        <f t="shared" si="12"/>
        <v>0</v>
      </c>
      <c r="J53" s="226">
        <f t="shared" si="12"/>
        <v>0</v>
      </c>
      <c r="K53" s="226">
        <f t="shared" si="12"/>
        <v>0</v>
      </c>
      <c r="L53" s="226">
        <f t="shared" si="12"/>
        <v>0</v>
      </c>
      <c r="M53" s="226">
        <f t="shared" si="12"/>
        <v>0</v>
      </c>
      <c r="N53" s="226">
        <f t="shared" si="12"/>
        <v>0</v>
      </c>
      <c r="O53" s="226">
        <f t="shared" si="12"/>
        <v>0</v>
      </c>
      <c r="P53" s="226">
        <f t="shared" si="12"/>
        <v>0</v>
      </c>
      <c r="Q53" s="226">
        <f t="shared" si="12"/>
        <v>0</v>
      </c>
      <c r="R53" s="226">
        <f t="shared" si="12"/>
        <v>0</v>
      </c>
      <c r="S53" s="226">
        <f t="shared" si="12"/>
        <v>0</v>
      </c>
      <c r="T53" s="226">
        <f t="shared" si="12"/>
        <v>0</v>
      </c>
      <c r="U53" s="226">
        <f t="shared" si="12"/>
        <v>0</v>
      </c>
      <c r="V53" s="226">
        <f t="shared" si="12"/>
        <v>0</v>
      </c>
      <c r="W53" s="226">
        <f t="shared" si="12"/>
        <v>0</v>
      </c>
      <c r="X53" s="226">
        <f t="shared" si="12"/>
        <v>0</v>
      </c>
      <c r="Y53" s="226">
        <f t="shared" si="12"/>
        <v>0</v>
      </c>
      <c r="Z53" s="226">
        <f t="shared" si="12"/>
        <v>0</v>
      </c>
      <c r="AA53" s="226">
        <f t="shared" si="12"/>
        <v>0</v>
      </c>
      <c r="AB53" s="226">
        <f t="shared" si="12"/>
        <v>0</v>
      </c>
      <c r="AC53" s="226">
        <f t="shared" si="12"/>
        <v>0</v>
      </c>
      <c r="AD53" s="226">
        <f t="shared" si="12"/>
        <v>0</v>
      </c>
      <c r="AE53" s="226">
        <f t="shared" si="12"/>
        <v>0</v>
      </c>
      <c r="AF53" s="226">
        <f t="shared" si="12"/>
        <v>0</v>
      </c>
      <c r="AG53" s="226">
        <f t="shared" si="12"/>
        <v>0</v>
      </c>
      <c r="AH53" s="226">
        <f t="shared" si="12"/>
        <v>0</v>
      </c>
      <c r="AI53" s="226">
        <f t="shared" si="12"/>
        <v>0</v>
      </c>
      <c r="AJ53" s="226">
        <f t="shared" ref="AJ53:BK53" si="13">AJ15-AJ34</f>
        <v>0</v>
      </c>
      <c r="AK53" s="226">
        <f t="shared" si="13"/>
        <v>0</v>
      </c>
      <c r="AL53" s="226">
        <f t="shared" si="13"/>
        <v>0</v>
      </c>
      <c r="AM53" s="226">
        <f t="shared" si="13"/>
        <v>0</v>
      </c>
      <c r="AN53" s="226">
        <f t="shared" si="13"/>
        <v>0</v>
      </c>
      <c r="AO53" s="226">
        <f t="shared" si="13"/>
        <v>0</v>
      </c>
      <c r="AP53" s="226">
        <f t="shared" si="13"/>
        <v>0</v>
      </c>
      <c r="AQ53" s="226">
        <f t="shared" si="13"/>
        <v>0</v>
      </c>
      <c r="AR53" s="226">
        <f t="shared" si="13"/>
        <v>0</v>
      </c>
      <c r="AS53" s="226">
        <f t="shared" si="13"/>
        <v>0</v>
      </c>
      <c r="AT53" s="226">
        <f t="shared" si="13"/>
        <v>0</v>
      </c>
      <c r="AU53" s="226">
        <f t="shared" si="13"/>
        <v>0</v>
      </c>
      <c r="AV53" s="226">
        <f t="shared" si="13"/>
        <v>0</v>
      </c>
      <c r="AW53" s="226">
        <f t="shared" si="13"/>
        <v>0</v>
      </c>
      <c r="AX53" s="226">
        <f t="shared" si="13"/>
        <v>0</v>
      </c>
      <c r="AY53" s="226">
        <f t="shared" si="13"/>
        <v>0</v>
      </c>
      <c r="AZ53" s="226">
        <f t="shared" si="13"/>
        <v>0</v>
      </c>
      <c r="BA53" s="226">
        <f t="shared" si="13"/>
        <v>0</v>
      </c>
      <c r="BB53" s="226">
        <f t="shared" si="13"/>
        <v>0</v>
      </c>
      <c r="BC53" s="226">
        <f t="shared" si="13"/>
        <v>0</v>
      </c>
      <c r="BD53" s="226">
        <f t="shared" si="13"/>
        <v>0</v>
      </c>
      <c r="BE53" s="226">
        <f t="shared" si="13"/>
        <v>0</v>
      </c>
      <c r="BF53" s="226">
        <f t="shared" si="13"/>
        <v>0</v>
      </c>
      <c r="BG53" s="226">
        <f t="shared" si="13"/>
        <v>0</v>
      </c>
      <c r="BH53" s="226">
        <f t="shared" si="13"/>
        <v>0</v>
      </c>
      <c r="BI53" s="226">
        <f t="shared" si="13"/>
        <v>0</v>
      </c>
      <c r="BJ53" s="226">
        <f t="shared" si="13"/>
        <v>0</v>
      </c>
      <c r="BK53" s="226">
        <f t="shared" si="13"/>
        <v>0</v>
      </c>
      <c r="BL53" s="93"/>
    </row>
    <row r="54" spans="2:64">
      <c r="B54" s="87"/>
      <c r="C54" s="215">
        <f>CONFIG!$C$19</f>
        <v>0</v>
      </c>
      <c r="D54" s="226">
        <f t="shared" ref="D54:AI54" si="14">D16-D35</f>
        <v>0</v>
      </c>
      <c r="E54" s="226">
        <f t="shared" si="14"/>
        <v>0</v>
      </c>
      <c r="F54" s="226">
        <f t="shared" si="14"/>
        <v>0</v>
      </c>
      <c r="G54" s="226">
        <f t="shared" si="14"/>
        <v>0</v>
      </c>
      <c r="H54" s="226">
        <f t="shared" si="14"/>
        <v>0</v>
      </c>
      <c r="I54" s="226">
        <f t="shared" si="14"/>
        <v>0</v>
      </c>
      <c r="J54" s="226">
        <f t="shared" si="14"/>
        <v>0</v>
      </c>
      <c r="K54" s="226">
        <f t="shared" si="14"/>
        <v>0</v>
      </c>
      <c r="L54" s="226">
        <f t="shared" si="14"/>
        <v>0</v>
      </c>
      <c r="M54" s="226">
        <f t="shared" si="14"/>
        <v>0</v>
      </c>
      <c r="N54" s="226">
        <f t="shared" si="14"/>
        <v>0</v>
      </c>
      <c r="O54" s="226">
        <f t="shared" si="14"/>
        <v>0</v>
      </c>
      <c r="P54" s="226">
        <f t="shared" si="14"/>
        <v>0</v>
      </c>
      <c r="Q54" s="226">
        <f t="shared" si="14"/>
        <v>0</v>
      </c>
      <c r="R54" s="226">
        <f t="shared" si="14"/>
        <v>0</v>
      </c>
      <c r="S54" s="226">
        <f t="shared" si="14"/>
        <v>0</v>
      </c>
      <c r="T54" s="226">
        <f t="shared" si="14"/>
        <v>0</v>
      </c>
      <c r="U54" s="226">
        <f t="shared" si="14"/>
        <v>0</v>
      </c>
      <c r="V54" s="226">
        <f t="shared" si="14"/>
        <v>0</v>
      </c>
      <c r="W54" s="226">
        <f t="shared" si="14"/>
        <v>0</v>
      </c>
      <c r="X54" s="226">
        <f t="shared" si="14"/>
        <v>0</v>
      </c>
      <c r="Y54" s="226">
        <f t="shared" si="14"/>
        <v>0</v>
      </c>
      <c r="Z54" s="226">
        <f t="shared" si="14"/>
        <v>0</v>
      </c>
      <c r="AA54" s="226">
        <f t="shared" si="14"/>
        <v>0</v>
      </c>
      <c r="AB54" s="226">
        <f t="shared" si="14"/>
        <v>0</v>
      </c>
      <c r="AC54" s="226">
        <f t="shared" si="14"/>
        <v>0</v>
      </c>
      <c r="AD54" s="226">
        <f t="shared" si="14"/>
        <v>0</v>
      </c>
      <c r="AE54" s="226">
        <f t="shared" si="14"/>
        <v>0</v>
      </c>
      <c r="AF54" s="226">
        <f t="shared" si="14"/>
        <v>0</v>
      </c>
      <c r="AG54" s="226">
        <f t="shared" si="14"/>
        <v>0</v>
      </c>
      <c r="AH54" s="226">
        <f t="shared" si="14"/>
        <v>0</v>
      </c>
      <c r="AI54" s="226">
        <f t="shared" si="14"/>
        <v>0</v>
      </c>
      <c r="AJ54" s="226">
        <f t="shared" ref="AJ54:BK54" si="15">AJ16-AJ35</f>
        <v>0</v>
      </c>
      <c r="AK54" s="226">
        <f t="shared" si="15"/>
        <v>0</v>
      </c>
      <c r="AL54" s="226">
        <f t="shared" si="15"/>
        <v>0</v>
      </c>
      <c r="AM54" s="226">
        <f t="shared" si="15"/>
        <v>0</v>
      </c>
      <c r="AN54" s="226">
        <f t="shared" si="15"/>
        <v>0</v>
      </c>
      <c r="AO54" s="226">
        <f t="shared" si="15"/>
        <v>0</v>
      </c>
      <c r="AP54" s="226">
        <f t="shared" si="15"/>
        <v>0</v>
      </c>
      <c r="AQ54" s="226">
        <f t="shared" si="15"/>
        <v>0</v>
      </c>
      <c r="AR54" s="226">
        <f t="shared" si="15"/>
        <v>0</v>
      </c>
      <c r="AS54" s="226">
        <f t="shared" si="15"/>
        <v>0</v>
      </c>
      <c r="AT54" s="226">
        <f t="shared" si="15"/>
        <v>0</v>
      </c>
      <c r="AU54" s="226">
        <f t="shared" si="15"/>
        <v>0</v>
      </c>
      <c r="AV54" s="226">
        <f t="shared" si="15"/>
        <v>0</v>
      </c>
      <c r="AW54" s="226">
        <f t="shared" si="15"/>
        <v>0</v>
      </c>
      <c r="AX54" s="226">
        <f t="shared" si="15"/>
        <v>0</v>
      </c>
      <c r="AY54" s="226">
        <f t="shared" si="15"/>
        <v>0</v>
      </c>
      <c r="AZ54" s="226">
        <f t="shared" si="15"/>
        <v>0</v>
      </c>
      <c r="BA54" s="226">
        <f t="shared" si="15"/>
        <v>0</v>
      </c>
      <c r="BB54" s="226">
        <f t="shared" si="15"/>
        <v>0</v>
      </c>
      <c r="BC54" s="226">
        <f t="shared" si="15"/>
        <v>0</v>
      </c>
      <c r="BD54" s="226">
        <f t="shared" si="15"/>
        <v>0</v>
      </c>
      <c r="BE54" s="226">
        <f t="shared" si="15"/>
        <v>0</v>
      </c>
      <c r="BF54" s="226">
        <f t="shared" si="15"/>
        <v>0</v>
      </c>
      <c r="BG54" s="226">
        <f t="shared" si="15"/>
        <v>0</v>
      </c>
      <c r="BH54" s="226">
        <f t="shared" si="15"/>
        <v>0</v>
      </c>
      <c r="BI54" s="226">
        <f t="shared" si="15"/>
        <v>0</v>
      </c>
      <c r="BJ54" s="226">
        <f t="shared" si="15"/>
        <v>0</v>
      </c>
      <c r="BK54" s="226">
        <f t="shared" si="15"/>
        <v>0</v>
      </c>
      <c r="BL54" s="93"/>
    </row>
    <row r="55" spans="2:64">
      <c r="B55" s="87"/>
      <c r="C55" s="215">
        <f>CONFIG!$C$20</f>
        <v>0</v>
      </c>
      <c r="D55" s="226">
        <f t="shared" ref="D55:AI55" si="16">D17-D36</f>
        <v>0</v>
      </c>
      <c r="E55" s="226">
        <f t="shared" si="16"/>
        <v>0</v>
      </c>
      <c r="F55" s="226">
        <f t="shared" si="16"/>
        <v>0</v>
      </c>
      <c r="G55" s="226">
        <f t="shared" si="16"/>
        <v>0</v>
      </c>
      <c r="H55" s="226">
        <f t="shared" si="16"/>
        <v>0</v>
      </c>
      <c r="I55" s="226">
        <f t="shared" si="16"/>
        <v>0</v>
      </c>
      <c r="J55" s="226">
        <f t="shared" si="16"/>
        <v>0</v>
      </c>
      <c r="K55" s="226">
        <f t="shared" si="16"/>
        <v>0</v>
      </c>
      <c r="L55" s="226">
        <f t="shared" si="16"/>
        <v>0</v>
      </c>
      <c r="M55" s="226">
        <f t="shared" si="16"/>
        <v>0</v>
      </c>
      <c r="N55" s="226">
        <f t="shared" si="16"/>
        <v>0</v>
      </c>
      <c r="O55" s="226">
        <f t="shared" si="16"/>
        <v>0</v>
      </c>
      <c r="P55" s="226">
        <f t="shared" si="16"/>
        <v>0</v>
      </c>
      <c r="Q55" s="226">
        <f t="shared" si="16"/>
        <v>0</v>
      </c>
      <c r="R55" s="226">
        <f t="shared" si="16"/>
        <v>0</v>
      </c>
      <c r="S55" s="226">
        <f t="shared" si="16"/>
        <v>0</v>
      </c>
      <c r="T55" s="226">
        <f t="shared" si="16"/>
        <v>0</v>
      </c>
      <c r="U55" s="226">
        <f t="shared" si="16"/>
        <v>0</v>
      </c>
      <c r="V55" s="226">
        <f t="shared" si="16"/>
        <v>0</v>
      </c>
      <c r="W55" s="226">
        <f t="shared" si="16"/>
        <v>0</v>
      </c>
      <c r="X55" s="226">
        <f t="shared" si="16"/>
        <v>0</v>
      </c>
      <c r="Y55" s="226">
        <f t="shared" si="16"/>
        <v>0</v>
      </c>
      <c r="Z55" s="226">
        <f t="shared" si="16"/>
        <v>0</v>
      </c>
      <c r="AA55" s="226">
        <f t="shared" si="16"/>
        <v>0</v>
      </c>
      <c r="AB55" s="226">
        <f t="shared" si="16"/>
        <v>0</v>
      </c>
      <c r="AC55" s="226">
        <f t="shared" si="16"/>
        <v>0</v>
      </c>
      <c r="AD55" s="226">
        <f t="shared" si="16"/>
        <v>0</v>
      </c>
      <c r="AE55" s="226">
        <f t="shared" si="16"/>
        <v>0</v>
      </c>
      <c r="AF55" s="226">
        <f t="shared" si="16"/>
        <v>0</v>
      </c>
      <c r="AG55" s="226">
        <f t="shared" si="16"/>
        <v>0</v>
      </c>
      <c r="AH55" s="226">
        <f t="shared" si="16"/>
        <v>0</v>
      </c>
      <c r="AI55" s="226">
        <f t="shared" si="16"/>
        <v>0</v>
      </c>
      <c r="AJ55" s="226">
        <f t="shared" ref="AJ55:BK55" si="17">AJ17-AJ36</f>
        <v>0</v>
      </c>
      <c r="AK55" s="226">
        <f t="shared" si="17"/>
        <v>0</v>
      </c>
      <c r="AL55" s="226">
        <f t="shared" si="17"/>
        <v>0</v>
      </c>
      <c r="AM55" s="226">
        <f t="shared" si="17"/>
        <v>0</v>
      </c>
      <c r="AN55" s="226">
        <f t="shared" si="17"/>
        <v>0</v>
      </c>
      <c r="AO55" s="226">
        <f t="shared" si="17"/>
        <v>0</v>
      </c>
      <c r="AP55" s="226">
        <f t="shared" si="17"/>
        <v>0</v>
      </c>
      <c r="AQ55" s="226">
        <f t="shared" si="17"/>
        <v>0</v>
      </c>
      <c r="AR55" s="226">
        <f t="shared" si="17"/>
        <v>0</v>
      </c>
      <c r="AS55" s="226">
        <f t="shared" si="17"/>
        <v>0</v>
      </c>
      <c r="AT55" s="226">
        <f t="shared" si="17"/>
        <v>0</v>
      </c>
      <c r="AU55" s="226">
        <f t="shared" si="17"/>
        <v>0</v>
      </c>
      <c r="AV55" s="226">
        <f t="shared" si="17"/>
        <v>0</v>
      </c>
      <c r="AW55" s="226">
        <f t="shared" si="17"/>
        <v>0</v>
      </c>
      <c r="AX55" s="226">
        <f t="shared" si="17"/>
        <v>0</v>
      </c>
      <c r="AY55" s="226">
        <f t="shared" si="17"/>
        <v>0</v>
      </c>
      <c r="AZ55" s="226">
        <f t="shared" si="17"/>
        <v>0</v>
      </c>
      <c r="BA55" s="226">
        <f t="shared" si="17"/>
        <v>0</v>
      </c>
      <c r="BB55" s="226">
        <f t="shared" si="17"/>
        <v>0</v>
      </c>
      <c r="BC55" s="226">
        <f t="shared" si="17"/>
        <v>0</v>
      </c>
      <c r="BD55" s="226">
        <f t="shared" si="17"/>
        <v>0</v>
      </c>
      <c r="BE55" s="226">
        <f t="shared" si="17"/>
        <v>0</v>
      </c>
      <c r="BF55" s="226">
        <f t="shared" si="17"/>
        <v>0</v>
      </c>
      <c r="BG55" s="226">
        <f t="shared" si="17"/>
        <v>0</v>
      </c>
      <c r="BH55" s="226">
        <f t="shared" si="17"/>
        <v>0</v>
      </c>
      <c r="BI55" s="226">
        <f t="shared" si="17"/>
        <v>0</v>
      </c>
      <c r="BJ55" s="226">
        <f t="shared" si="17"/>
        <v>0</v>
      </c>
      <c r="BK55" s="226">
        <f t="shared" si="17"/>
        <v>0</v>
      </c>
      <c r="BL55" s="93"/>
    </row>
    <row r="56" spans="2:64">
      <c r="B56" s="87"/>
      <c r="C56" s="215">
        <f>CONFIG!$C$21</f>
        <v>0</v>
      </c>
      <c r="D56" s="226">
        <f t="shared" ref="D56:AI56" si="18">D18-D37</f>
        <v>0</v>
      </c>
      <c r="E56" s="226">
        <f t="shared" si="18"/>
        <v>0</v>
      </c>
      <c r="F56" s="226">
        <f t="shared" si="18"/>
        <v>0</v>
      </c>
      <c r="G56" s="226">
        <f t="shared" si="18"/>
        <v>0</v>
      </c>
      <c r="H56" s="226">
        <f t="shared" si="18"/>
        <v>0</v>
      </c>
      <c r="I56" s="226">
        <f t="shared" si="18"/>
        <v>0</v>
      </c>
      <c r="J56" s="226">
        <f t="shared" si="18"/>
        <v>0</v>
      </c>
      <c r="K56" s="226">
        <f t="shared" si="18"/>
        <v>0</v>
      </c>
      <c r="L56" s="226">
        <f t="shared" si="18"/>
        <v>0</v>
      </c>
      <c r="M56" s="226">
        <f t="shared" si="18"/>
        <v>0</v>
      </c>
      <c r="N56" s="226">
        <f t="shared" si="18"/>
        <v>0</v>
      </c>
      <c r="O56" s="226">
        <f t="shared" si="18"/>
        <v>0</v>
      </c>
      <c r="P56" s="226">
        <f t="shared" si="18"/>
        <v>0</v>
      </c>
      <c r="Q56" s="226">
        <f t="shared" si="18"/>
        <v>0</v>
      </c>
      <c r="R56" s="226">
        <f t="shared" si="18"/>
        <v>0</v>
      </c>
      <c r="S56" s="226">
        <f t="shared" si="18"/>
        <v>0</v>
      </c>
      <c r="T56" s="226">
        <f t="shared" si="18"/>
        <v>0</v>
      </c>
      <c r="U56" s="226">
        <f t="shared" si="18"/>
        <v>0</v>
      </c>
      <c r="V56" s="226">
        <f t="shared" si="18"/>
        <v>0</v>
      </c>
      <c r="W56" s="226">
        <f t="shared" si="18"/>
        <v>0</v>
      </c>
      <c r="X56" s="226">
        <f t="shared" si="18"/>
        <v>0</v>
      </c>
      <c r="Y56" s="226">
        <f t="shared" si="18"/>
        <v>0</v>
      </c>
      <c r="Z56" s="226">
        <f t="shared" si="18"/>
        <v>0</v>
      </c>
      <c r="AA56" s="226">
        <f t="shared" si="18"/>
        <v>0</v>
      </c>
      <c r="AB56" s="226">
        <f t="shared" si="18"/>
        <v>0</v>
      </c>
      <c r="AC56" s="226">
        <f t="shared" si="18"/>
        <v>0</v>
      </c>
      <c r="AD56" s="226">
        <f t="shared" si="18"/>
        <v>0</v>
      </c>
      <c r="AE56" s="226">
        <f t="shared" si="18"/>
        <v>0</v>
      </c>
      <c r="AF56" s="226">
        <f t="shared" si="18"/>
        <v>0</v>
      </c>
      <c r="AG56" s="226">
        <f t="shared" si="18"/>
        <v>0</v>
      </c>
      <c r="AH56" s="226">
        <f t="shared" si="18"/>
        <v>0</v>
      </c>
      <c r="AI56" s="226">
        <f t="shared" si="18"/>
        <v>0</v>
      </c>
      <c r="AJ56" s="226">
        <f t="shared" ref="AJ56:BK56" si="19">AJ18-AJ37</f>
        <v>0</v>
      </c>
      <c r="AK56" s="226">
        <f t="shared" si="19"/>
        <v>0</v>
      </c>
      <c r="AL56" s="226">
        <f t="shared" si="19"/>
        <v>0</v>
      </c>
      <c r="AM56" s="226">
        <f t="shared" si="19"/>
        <v>0</v>
      </c>
      <c r="AN56" s="226">
        <f t="shared" si="19"/>
        <v>0</v>
      </c>
      <c r="AO56" s="226">
        <f t="shared" si="19"/>
        <v>0</v>
      </c>
      <c r="AP56" s="226">
        <f t="shared" si="19"/>
        <v>0</v>
      </c>
      <c r="AQ56" s="226">
        <f t="shared" si="19"/>
        <v>0</v>
      </c>
      <c r="AR56" s="226">
        <f t="shared" si="19"/>
        <v>0</v>
      </c>
      <c r="AS56" s="226">
        <f t="shared" si="19"/>
        <v>0</v>
      </c>
      <c r="AT56" s="226">
        <f t="shared" si="19"/>
        <v>0</v>
      </c>
      <c r="AU56" s="226">
        <f t="shared" si="19"/>
        <v>0</v>
      </c>
      <c r="AV56" s="226">
        <f t="shared" si="19"/>
        <v>0</v>
      </c>
      <c r="AW56" s="226">
        <f t="shared" si="19"/>
        <v>0</v>
      </c>
      <c r="AX56" s="226">
        <f t="shared" si="19"/>
        <v>0</v>
      </c>
      <c r="AY56" s="226">
        <f t="shared" si="19"/>
        <v>0</v>
      </c>
      <c r="AZ56" s="226">
        <f t="shared" si="19"/>
        <v>0</v>
      </c>
      <c r="BA56" s="226">
        <f t="shared" si="19"/>
        <v>0</v>
      </c>
      <c r="BB56" s="226">
        <f t="shared" si="19"/>
        <v>0</v>
      </c>
      <c r="BC56" s="226">
        <f t="shared" si="19"/>
        <v>0</v>
      </c>
      <c r="BD56" s="226">
        <f t="shared" si="19"/>
        <v>0</v>
      </c>
      <c r="BE56" s="226">
        <f t="shared" si="19"/>
        <v>0</v>
      </c>
      <c r="BF56" s="226">
        <f t="shared" si="19"/>
        <v>0</v>
      </c>
      <c r="BG56" s="226">
        <f t="shared" si="19"/>
        <v>0</v>
      </c>
      <c r="BH56" s="226">
        <f t="shared" si="19"/>
        <v>0</v>
      </c>
      <c r="BI56" s="226">
        <f t="shared" si="19"/>
        <v>0</v>
      </c>
      <c r="BJ56" s="226">
        <f t="shared" si="19"/>
        <v>0</v>
      </c>
      <c r="BK56" s="226">
        <f t="shared" si="19"/>
        <v>0</v>
      </c>
      <c r="BL56" s="93"/>
    </row>
    <row r="57" spans="2:64" s="53" customFormat="1">
      <c r="B57" s="87"/>
      <c r="C57" s="215">
        <f>CONFIG!$C$22</f>
        <v>0</v>
      </c>
      <c r="D57" s="226">
        <f t="shared" ref="D57:BK57" si="20">D19-D38</f>
        <v>0</v>
      </c>
      <c r="E57" s="226">
        <f t="shared" si="20"/>
        <v>0</v>
      </c>
      <c r="F57" s="226">
        <f t="shared" si="20"/>
        <v>0</v>
      </c>
      <c r="G57" s="226">
        <f t="shared" si="20"/>
        <v>0</v>
      </c>
      <c r="H57" s="226">
        <f t="shared" si="20"/>
        <v>0</v>
      </c>
      <c r="I57" s="226">
        <f t="shared" si="20"/>
        <v>0</v>
      </c>
      <c r="J57" s="226">
        <f t="shared" si="20"/>
        <v>0</v>
      </c>
      <c r="K57" s="226">
        <f t="shared" si="20"/>
        <v>0</v>
      </c>
      <c r="L57" s="226">
        <f t="shared" si="20"/>
        <v>0</v>
      </c>
      <c r="M57" s="226">
        <f t="shared" si="20"/>
        <v>0</v>
      </c>
      <c r="N57" s="226">
        <f t="shared" si="20"/>
        <v>0</v>
      </c>
      <c r="O57" s="226">
        <f t="shared" si="20"/>
        <v>0</v>
      </c>
      <c r="P57" s="226">
        <f t="shared" si="20"/>
        <v>0</v>
      </c>
      <c r="Q57" s="226">
        <f t="shared" si="20"/>
        <v>0</v>
      </c>
      <c r="R57" s="226">
        <f t="shared" si="20"/>
        <v>0</v>
      </c>
      <c r="S57" s="226">
        <f t="shared" si="20"/>
        <v>0</v>
      </c>
      <c r="T57" s="226">
        <f t="shared" si="20"/>
        <v>0</v>
      </c>
      <c r="U57" s="226">
        <f t="shared" si="20"/>
        <v>0</v>
      </c>
      <c r="V57" s="226">
        <f t="shared" si="20"/>
        <v>0</v>
      </c>
      <c r="W57" s="226">
        <f t="shared" si="20"/>
        <v>0</v>
      </c>
      <c r="X57" s="226">
        <f t="shared" si="20"/>
        <v>0</v>
      </c>
      <c r="Y57" s="226">
        <f t="shared" si="20"/>
        <v>0</v>
      </c>
      <c r="Z57" s="226">
        <f t="shared" si="20"/>
        <v>0</v>
      </c>
      <c r="AA57" s="226">
        <f t="shared" si="20"/>
        <v>0</v>
      </c>
      <c r="AB57" s="226">
        <f t="shared" si="20"/>
        <v>0</v>
      </c>
      <c r="AC57" s="226">
        <f t="shared" si="20"/>
        <v>0</v>
      </c>
      <c r="AD57" s="226">
        <f t="shared" si="20"/>
        <v>0</v>
      </c>
      <c r="AE57" s="226">
        <f t="shared" si="20"/>
        <v>0</v>
      </c>
      <c r="AF57" s="226">
        <f t="shared" si="20"/>
        <v>0</v>
      </c>
      <c r="AG57" s="226">
        <f t="shared" si="20"/>
        <v>0</v>
      </c>
      <c r="AH57" s="226">
        <f t="shared" si="20"/>
        <v>0</v>
      </c>
      <c r="AI57" s="226">
        <f t="shared" si="20"/>
        <v>0</v>
      </c>
      <c r="AJ57" s="226">
        <f t="shared" si="20"/>
        <v>0</v>
      </c>
      <c r="AK57" s="226">
        <f t="shared" si="20"/>
        <v>0</v>
      </c>
      <c r="AL57" s="226">
        <f t="shared" si="20"/>
        <v>0</v>
      </c>
      <c r="AM57" s="226">
        <f t="shared" si="20"/>
        <v>0</v>
      </c>
      <c r="AN57" s="226">
        <f t="shared" si="20"/>
        <v>0</v>
      </c>
      <c r="AO57" s="226">
        <f t="shared" si="20"/>
        <v>0</v>
      </c>
      <c r="AP57" s="226">
        <f t="shared" si="20"/>
        <v>0</v>
      </c>
      <c r="AQ57" s="226">
        <f t="shared" si="20"/>
        <v>0</v>
      </c>
      <c r="AR57" s="226">
        <f t="shared" si="20"/>
        <v>0</v>
      </c>
      <c r="AS57" s="226">
        <f t="shared" si="20"/>
        <v>0</v>
      </c>
      <c r="AT57" s="226">
        <f t="shared" si="20"/>
        <v>0</v>
      </c>
      <c r="AU57" s="226">
        <f t="shared" si="20"/>
        <v>0</v>
      </c>
      <c r="AV57" s="226">
        <f t="shared" si="20"/>
        <v>0</v>
      </c>
      <c r="AW57" s="226">
        <f t="shared" si="20"/>
        <v>0</v>
      </c>
      <c r="AX57" s="226">
        <f t="shared" si="20"/>
        <v>0</v>
      </c>
      <c r="AY57" s="226">
        <f t="shared" si="20"/>
        <v>0</v>
      </c>
      <c r="AZ57" s="226">
        <f t="shared" si="20"/>
        <v>0</v>
      </c>
      <c r="BA57" s="226">
        <f t="shared" si="20"/>
        <v>0</v>
      </c>
      <c r="BB57" s="226">
        <f t="shared" si="20"/>
        <v>0</v>
      </c>
      <c r="BC57" s="226">
        <f t="shared" si="20"/>
        <v>0</v>
      </c>
      <c r="BD57" s="226">
        <f t="shared" si="20"/>
        <v>0</v>
      </c>
      <c r="BE57" s="226">
        <f t="shared" si="20"/>
        <v>0</v>
      </c>
      <c r="BF57" s="226">
        <f t="shared" si="20"/>
        <v>0</v>
      </c>
      <c r="BG57" s="226">
        <f t="shared" si="20"/>
        <v>0</v>
      </c>
      <c r="BH57" s="226">
        <f t="shared" si="20"/>
        <v>0</v>
      </c>
      <c r="BI57" s="226">
        <f t="shared" si="20"/>
        <v>0</v>
      </c>
      <c r="BJ57" s="226">
        <f t="shared" si="20"/>
        <v>0</v>
      </c>
      <c r="BK57" s="226">
        <f t="shared" si="20"/>
        <v>0</v>
      </c>
      <c r="BL57" s="93"/>
    </row>
    <row r="58" spans="2:64" s="53" customFormat="1">
      <c r="B58" s="87"/>
      <c r="C58" s="215">
        <f>CONFIG!$C$23</f>
        <v>0</v>
      </c>
      <c r="D58" s="226">
        <f t="shared" ref="D58:BK58" si="21">D20-D39</f>
        <v>0</v>
      </c>
      <c r="E58" s="226">
        <f t="shared" si="21"/>
        <v>0</v>
      </c>
      <c r="F58" s="226">
        <f t="shared" si="21"/>
        <v>0</v>
      </c>
      <c r="G58" s="226">
        <f t="shared" si="21"/>
        <v>0</v>
      </c>
      <c r="H58" s="226">
        <f t="shared" si="21"/>
        <v>0</v>
      </c>
      <c r="I58" s="226">
        <f t="shared" si="21"/>
        <v>0</v>
      </c>
      <c r="J58" s="226">
        <f t="shared" si="21"/>
        <v>0</v>
      </c>
      <c r="K58" s="226">
        <f t="shared" si="21"/>
        <v>0</v>
      </c>
      <c r="L58" s="226">
        <f t="shared" si="21"/>
        <v>0</v>
      </c>
      <c r="M58" s="226">
        <f t="shared" si="21"/>
        <v>0</v>
      </c>
      <c r="N58" s="226">
        <f t="shared" si="21"/>
        <v>0</v>
      </c>
      <c r="O58" s="226">
        <f t="shared" si="21"/>
        <v>0</v>
      </c>
      <c r="P58" s="226">
        <f t="shared" si="21"/>
        <v>0</v>
      </c>
      <c r="Q58" s="226">
        <f t="shared" si="21"/>
        <v>0</v>
      </c>
      <c r="R58" s="226">
        <f t="shared" si="21"/>
        <v>0</v>
      </c>
      <c r="S58" s="226">
        <f t="shared" si="21"/>
        <v>0</v>
      </c>
      <c r="T58" s="226">
        <f t="shared" si="21"/>
        <v>0</v>
      </c>
      <c r="U58" s="226">
        <f t="shared" si="21"/>
        <v>0</v>
      </c>
      <c r="V58" s="226">
        <f t="shared" si="21"/>
        <v>0</v>
      </c>
      <c r="W58" s="226">
        <f t="shared" si="21"/>
        <v>0</v>
      </c>
      <c r="X58" s="226">
        <f t="shared" si="21"/>
        <v>0</v>
      </c>
      <c r="Y58" s="226">
        <f t="shared" si="21"/>
        <v>0</v>
      </c>
      <c r="Z58" s="226">
        <f t="shared" si="21"/>
        <v>0</v>
      </c>
      <c r="AA58" s="226">
        <f t="shared" si="21"/>
        <v>0</v>
      </c>
      <c r="AB58" s="226">
        <f t="shared" si="21"/>
        <v>0</v>
      </c>
      <c r="AC58" s="226">
        <f t="shared" si="21"/>
        <v>0</v>
      </c>
      <c r="AD58" s="226">
        <f t="shared" si="21"/>
        <v>0</v>
      </c>
      <c r="AE58" s="226">
        <f t="shared" si="21"/>
        <v>0</v>
      </c>
      <c r="AF58" s="226">
        <f t="shared" si="21"/>
        <v>0</v>
      </c>
      <c r="AG58" s="226">
        <f t="shared" si="21"/>
        <v>0</v>
      </c>
      <c r="AH58" s="226">
        <f t="shared" si="21"/>
        <v>0</v>
      </c>
      <c r="AI58" s="226">
        <f t="shared" si="21"/>
        <v>0</v>
      </c>
      <c r="AJ58" s="226">
        <f t="shared" si="21"/>
        <v>0</v>
      </c>
      <c r="AK58" s="226">
        <f t="shared" si="21"/>
        <v>0</v>
      </c>
      <c r="AL58" s="226">
        <f t="shared" si="21"/>
        <v>0</v>
      </c>
      <c r="AM58" s="226">
        <f t="shared" si="21"/>
        <v>0</v>
      </c>
      <c r="AN58" s="226">
        <f t="shared" si="21"/>
        <v>0</v>
      </c>
      <c r="AO58" s="226">
        <f t="shared" si="21"/>
        <v>0</v>
      </c>
      <c r="AP58" s="226">
        <f t="shared" si="21"/>
        <v>0</v>
      </c>
      <c r="AQ58" s="226">
        <f t="shared" si="21"/>
        <v>0</v>
      </c>
      <c r="AR58" s="226">
        <f t="shared" si="21"/>
        <v>0</v>
      </c>
      <c r="AS58" s="226">
        <f t="shared" si="21"/>
        <v>0</v>
      </c>
      <c r="AT58" s="226">
        <f t="shared" si="21"/>
        <v>0</v>
      </c>
      <c r="AU58" s="226">
        <f t="shared" si="21"/>
        <v>0</v>
      </c>
      <c r="AV58" s="226">
        <f t="shared" si="21"/>
        <v>0</v>
      </c>
      <c r="AW58" s="226">
        <f t="shared" si="21"/>
        <v>0</v>
      </c>
      <c r="AX58" s="226">
        <f t="shared" si="21"/>
        <v>0</v>
      </c>
      <c r="AY58" s="226">
        <f t="shared" si="21"/>
        <v>0</v>
      </c>
      <c r="AZ58" s="226">
        <f t="shared" si="21"/>
        <v>0</v>
      </c>
      <c r="BA58" s="226">
        <f t="shared" si="21"/>
        <v>0</v>
      </c>
      <c r="BB58" s="226">
        <f t="shared" si="21"/>
        <v>0</v>
      </c>
      <c r="BC58" s="226">
        <f t="shared" si="21"/>
        <v>0</v>
      </c>
      <c r="BD58" s="226">
        <f t="shared" si="21"/>
        <v>0</v>
      </c>
      <c r="BE58" s="226">
        <f t="shared" si="21"/>
        <v>0</v>
      </c>
      <c r="BF58" s="226">
        <f t="shared" si="21"/>
        <v>0</v>
      </c>
      <c r="BG58" s="226">
        <f t="shared" si="21"/>
        <v>0</v>
      </c>
      <c r="BH58" s="226">
        <f t="shared" si="21"/>
        <v>0</v>
      </c>
      <c r="BI58" s="226">
        <f t="shared" si="21"/>
        <v>0</v>
      </c>
      <c r="BJ58" s="226">
        <f t="shared" si="21"/>
        <v>0</v>
      </c>
      <c r="BK58" s="226">
        <f t="shared" si="21"/>
        <v>0</v>
      </c>
      <c r="BL58" s="93"/>
    </row>
    <row r="59" spans="2:64" s="53" customFormat="1">
      <c r="B59" s="87"/>
      <c r="C59" s="215">
        <f>CONFIG!$C$24</f>
        <v>0</v>
      </c>
      <c r="D59" s="226">
        <f t="shared" ref="D59:BK59" si="22">D21-D40</f>
        <v>0</v>
      </c>
      <c r="E59" s="226">
        <f t="shared" si="22"/>
        <v>0</v>
      </c>
      <c r="F59" s="226">
        <f t="shared" si="22"/>
        <v>0</v>
      </c>
      <c r="G59" s="226">
        <f t="shared" si="22"/>
        <v>0</v>
      </c>
      <c r="H59" s="226">
        <f t="shared" si="22"/>
        <v>0</v>
      </c>
      <c r="I59" s="226">
        <f t="shared" si="22"/>
        <v>0</v>
      </c>
      <c r="J59" s="226">
        <f t="shared" si="22"/>
        <v>0</v>
      </c>
      <c r="K59" s="226">
        <f t="shared" si="22"/>
        <v>0</v>
      </c>
      <c r="L59" s="226">
        <f t="shared" si="22"/>
        <v>0</v>
      </c>
      <c r="M59" s="226">
        <f t="shared" si="22"/>
        <v>0</v>
      </c>
      <c r="N59" s="226">
        <f t="shared" si="22"/>
        <v>0</v>
      </c>
      <c r="O59" s="226">
        <f t="shared" si="22"/>
        <v>0</v>
      </c>
      <c r="P59" s="226">
        <f t="shared" si="22"/>
        <v>0</v>
      </c>
      <c r="Q59" s="226">
        <f t="shared" si="22"/>
        <v>0</v>
      </c>
      <c r="R59" s="226">
        <f t="shared" si="22"/>
        <v>0</v>
      </c>
      <c r="S59" s="226">
        <f t="shared" si="22"/>
        <v>0</v>
      </c>
      <c r="T59" s="226">
        <f t="shared" si="22"/>
        <v>0</v>
      </c>
      <c r="U59" s="226">
        <f t="shared" si="22"/>
        <v>0</v>
      </c>
      <c r="V59" s="226">
        <f t="shared" si="22"/>
        <v>0</v>
      </c>
      <c r="W59" s="226">
        <f t="shared" si="22"/>
        <v>0</v>
      </c>
      <c r="X59" s="226">
        <f t="shared" si="22"/>
        <v>0</v>
      </c>
      <c r="Y59" s="226">
        <f t="shared" si="22"/>
        <v>0</v>
      </c>
      <c r="Z59" s="226">
        <f t="shared" si="22"/>
        <v>0</v>
      </c>
      <c r="AA59" s="226">
        <f t="shared" si="22"/>
        <v>0</v>
      </c>
      <c r="AB59" s="226">
        <f t="shared" si="22"/>
        <v>0</v>
      </c>
      <c r="AC59" s="226">
        <f t="shared" si="22"/>
        <v>0</v>
      </c>
      <c r="AD59" s="226">
        <f t="shared" si="22"/>
        <v>0</v>
      </c>
      <c r="AE59" s="226">
        <f t="shared" si="22"/>
        <v>0</v>
      </c>
      <c r="AF59" s="226">
        <f t="shared" si="22"/>
        <v>0</v>
      </c>
      <c r="AG59" s="226">
        <f t="shared" si="22"/>
        <v>0</v>
      </c>
      <c r="AH59" s="226">
        <f t="shared" si="22"/>
        <v>0</v>
      </c>
      <c r="AI59" s="226">
        <f t="shared" si="22"/>
        <v>0</v>
      </c>
      <c r="AJ59" s="226">
        <f t="shared" si="22"/>
        <v>0</v>
      </c>
      <c r="AK59" s="226">
        <f t="shared" si="22"/>
        <v>0</v>
      </c>
      <c r="AL59" s="226">
        <f t="shared" si="22"/>
        <v>0</v>
      </c>
      <c r="AM59" s="226">
        <f t="shared" si="22"/>
        <v>0</v>
      </c>
      <c r="AN59" s="226">
        <f t="shared" si="22"/>
        <v>0</v>
      </c>
      <c r="AO59" s="226">
        <f t="shared" si="22"/>
        <v>0</v>
      </c>
      <c r="AP59" s="226">
        <f t="shared" si="22"/>
        <v>0</v>
      </c>
      <c r="AQ59" s="226">
        <f t="shared" si="22"/>
        <v>0</v>
      </c>
      <c r="AR59" s="226">
        <f t="shared" si="22"/>
        <v>0</v>
      </c>
      <c r="AS59" s="226">
        <f t="shared" si="22"/>
        <v>0</v>
      </c>
      <c r="AT59" s="226">
        <f t="shared" si="22"/>
        <v>0</v>
      </c>
      <c r="AU59" s="226">
        <f t="shared" si="22"/>
        <v>0</v>
      </c>
      <c r="AV59" s="226">
        <f t="shared" si="22"/>
        <v>0</v>
      </c>
      <c r="AW59" s="226">
        <f t="shared" si="22"/>
        <v>0</v>
      </c>
      <c r="AX59" s="226">
        <f t="shared" si="22"/>
        <v>0</v>
      </c>
      <c r="AY59" s="226">
        <f t="shared" si="22"/>
        <v>0</v>
      </c>
      <c r="AZ59" s="226">
        <f t="shared" si="22"/>
        <v>0</v>
      </c>
      <c r="BA59" s="226">
        <f t="shared" si="22"/>
        <v>0</v>
      </c>
      <c r="BB59" s="226">
        <f t="shared" si="22"/>
        <v>0</v>
      </c>
      <c r="BC59" s="226">
        <f t="shared" si="22"/>
        <v>0</v>
      </c>
      <c r="BD59" s="226">
        <f t="shared" si="22"/>
        <v>0</v>
      </c>
      <c r="BE59" s="226">
        <f t="shared" si="22"/>
        <v>0</v>
      </c>
      <c r="BF59" s="226">
        <f t="shared" si="22"/>
        <v>0</v>
      </c>
      <c r="BG59" s="226">
        <f t="shared" si="22"/>
        <v>0</v>
      </c>
      <c r="BH59" s="226">
        <f t="shared" si="22"/>
        <v>0</v>
      </c>
      <c r="BI59" s="226">
        <f t="shared" si="22"/>
        <v>0</v>
      </c>
      <c r="BJ59" s="226">
        <f t="shared" si="22"/>
        <v>0</v>
      </c>
      <c r="BK59" s="226">
        <f t="shared" si="22"/>
        <v>0</v>
      </c>
      <c r="BL59" s="93"/>
    </row>
    <row r="60" spans="2:64" s="53" customFormat="1">
      <c r="B60" s="87"/>
      <c r="C60" s="215">
        <f>CONFIG!$C$25</f>
        <v>0</v>
      </c>
      <c r="D60" s="226">
        <f t="shared" ref="D60:BK60" si="23">D22-D41</f>
        <v>0</v>
      </c>
      <c r="E60" s="226">
        <f t="shared" si="23"/>
        <v>0</v>
      </c>
      <c r="F60" s="226">
        <f t="shared" si="23"/>
        <v>0</v>
      </c>
      <c r="G60" s="226">
        <f t="shared" si="23"/>
        <v>0</v>
      </c>
      <c r="H60" s="226">
        <f t="shared" si="23"/>
        <v>0</v>
      </c>
      <c r="I60" s="226">
        <f t="shared" si="23"/>
        <v>0</v>
      </c>
      <c r="J60" s="226">
        <f t="shared" si="23"/>
        <v>0</v>
      </c>
      <c r="K60" s="226">
        <f t="shared" si="23"/>
        <v>0</v>
      </c>
      <c r="L60" s="226">
        <f t="shared" si="23"/>
        <v>0</v>
      </c>
      <c r="M60" s="226">
        <f t="shared" si="23"/>
        <v>0</v>
      </c>
      <c r="N60" s="226">
        <f t="shared" si="23"/>
        <v>0</v>
      </c>
      <c r="O60" s="226">
        <f t="shared" si="23"/>
        <v>0</v>
      </c>
      <c r="P60" s="226">
        <f t="shared" si="23"/>
        <v>0</v>
      </c>
      <c r="Q60" s="226">
        <f t="shared" si="23"/>
        <v>0</v>
      </c>
      <c r="R60" s="226">
        <f t="shared" si="23"/>
        <v>0</v>
      </c>
      <c r="S60" s="226">
        <f t="shared" si="23"/>
        <v>0</v>
      </c>
      <c r="T60" s="226">
        <f t="shared" si="23"/>
        <v>0</v>
      </c>
      <c r="U60" s="226">
        <f t="shared" si="23"/>
        <v>0</v>
      </c>
      <c r="V60" s="226">
        <f t="shared" si="23"/>
        <v>0</v>
      </c>
      <c r="W60" s="226">
        <f t="shared" si="23"/>
        <v>0</v>
      </c>
      <c r="X60" s="226">
        <f t="shared" si="23"/>
        <v>0</v>
      </c>
      <c r="Y60" s="226">
        <f t="shared" si="23"/>
        <v>0</v>
      </c>
      <c r="Z60" s="226">
        <f t="shared" si="23"/>
        <v>0</v>
      </c>
      <c r="AA60" s="226">
        <f t="shared" si="23"/>
        <v>0</v>
      </c>
      <c r="AB60" s="226">
        <f t="shared" si="23"/>
        <v>0</v>
      </c>
      <c r="AC60" s="226">
        <f t="shared" si="23"/>
        <v>0</v>
      </c>
      <c r="AD60" s="226">
        <f t="shared" si="23"/>
        <v>0</v>
      </c>
      <c r="AE60" s="226">
        <f t="shared" si="23"/>
        <v>0</v>
      </c>
      <c r="AF60" s="226">
        <f t="shared" si="23"/>
        <v>0</v>
      </c>
      <c r="AG60" s="226">
        <f t="shared" si="23"/>
        <v>0</v>
      </c>
      <c r="AH60" s="226">
        <f t="shared" si="23"/>
        <v>0</v>
      </c>
      <c r="AI60" s="226">
        <f t="shared" si="23"/>
        <v>0</v>
      </c>
      <c r="AJ60" s="226">
        <f t="shared" si="23"/>
        <v>0</v>
      </c>
      <c r="AK60" s="226">
        <f t="shared" si="23"/>
        <v>0</v>
      </c>
      <c r="AL60" s="226">
        <f t="shared" si="23"/>
        <v>0</v>
      </c>
      <c r="AM60" s="226">
        <f t="shared" si="23"/>
        <v>0</v>
      </c>
      <c r="AN60" s="226">
        <f t="shared" si="23"/>
        <v>0</v>
      </c>
      <c r="AO60" s="226">
        <f t="shared" si="23"/>
        <v>0</v>
      </c>
      <c r="AP60" s="226">
        <f t="shared" si="23"/>
        <v>0</v>
      </c>
      <c r="AQ60" s="226">
        <f t="shared" si="23"/>
        <v>0</v>
      </c>
      <c r="AR60" s="226">
        <f t="shared" si="23"/>
        <v>0</v>
      </c>
      <c r="AS60" s="226">
        <f t="shared" si="23"/>
        <v>0</v>
      </c>
      <c r="AT60" s="226">
        <f t="shared" si="23"/>
        <v>0</v>
      </c>
      <c r="AU60" s="226">
        <f t="shared" si="23"/>
        <v>0</v>
      </c>
      <c r="AV60" s="226">
        <f t="shared" si="23"/>
        <v>0</v>
      </c>
      <c r="AW60" s="226">
        <f t="shared" si="23"/>
        <v>0</v>
      </c>
      <c r="AX60" s="226">
        <f t="shared" si="23"/>
        <v>0</v>
      </c>
      <c r="AY60" s="226">
        <f t="shared" si="23"/>
        <v>0</v>
      </c>
      <c r="AZ60" s="226">
        <f t="shared" si="23"/>
        <v>0</v>
      </c>
      <c r="BA60" s="226">
        <f t="shared" si="23"/>
        <v>0</v>
      </c>
      <c r="BB60" s="226">
        <f t="shared" si="23"/>
        <v>0</v>
      </c>
      <c r="BC60" s="226">
        <f t="shared" si="23"/>
        <v>0</v>
      </c>
      <c r="BD60" s="226">
        <f t="shared" si="23"/>
        <v>0</v>
      </c>
      <c r="BE60" s="226">
        <f t="shared" si="23"/>
        <v>0</v>
      </c>
      <c r="BF60" s="226">
        <f t="shared" si="23"/>
        <v>0</v>
      </c>
      <c r="BG60" s="226">
        <f t="shared" si="23"/>
        <v>0</v>
      </c>
      <c r="BH60" s="226">
        <f t="shared" si="23"/>
        <v>0</v>
      </c>
      <c r="BI60" s="226">
        <f t="shared" si="23"/>
        <v>0</v>
      </c>
      <c r="BJ60" s="226">
        <f t="shared" si="23"/>
        <v>0</v>
      </c>
      <c r="BK60" s="226">
        <f t="shared" si="23"/>
        <v>0</v>
      </c>
      <c r="BL60" s="93"/>
    </row>
    <row r="61" spans="2:64">
      <c r="B61" s="87"/>
      <c r="C61" s="145"/>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3"/>
    </row>
    <row r="62" spans="2:64">
      <c r="B62" s="87"/>
      <c r="C62" s="57" t="s">
        <v>17</v>
      </c>
      <c r="D62" s="19">
        <f>D24-D43</f>
        <v>450</v>
      </c>
      <c r="E62" s="19">
        <f t="shared" ref="E62:BK62" si="24">E24-E43</f>
        <v>450</v>
      </c>
      <c r="F62" s="19">
        <f t="shared" si="24"/>
        <v>450</v>
      </c>
      <c r="G62" s="19">
        <f t="shared" si="24"/>
        <v>450</v>
      </c>
      <c r="H62" s="19">
        <f t="shared" si="24"/>
        <v>450</v>
      </c>
      <c r="I62" s="19">
        <f t="shared" si="24"/>
        <v>450</v>
      </c>
      <c r="J62" s="19">
        <f t="shared" si="24"/>
        <v>450</v>
      </c>
      <c r="K62" s="19">
        <f t="shared" si="24"/>
        <v>450</v>
      </c>
      <c r="L62" s="19">
        <f t="shared" si="24"/>
        <v>450</v>
      </c>
      <c r="M62" s="19">
        <f t="shared" si="24"/>
        <v>450</v>
      </c>
      <c r="N62" s="19">
        <f t="shared" si="24"/>
        <v>450</v>
      </c>
      <c r="O62" s="19">
        <f t="shared" si="24"/>
        <v>450</v>
      </c>
      <c r="P62" s="19">
        <f t="shared" si="24"/>
        <v>450</v>
      </c>
      <c r="Q62" s="19">
        <f t="shared" si="24"/>
        <v>450</v>
      </c>
      <c r="R62" s="19">
        <f t="shared" si="24"/>
        <v>450</v>
      </c>
      <c r="S62" s="19">
        <f t="shared" si="24"/>
        <v>450</v>
      </c>
      <c r="T62" s="19">
        <f t="shared" si="24"/>
        <v>450</v>
      </c>
      <c r="U62" s="19">
        <f t="shared" si="24"/>
        <v>450</v>
      </c>
      <c r="V62" s="19">
        <f t="shared" si="24"/>
        <v>450</v>
      </c>
      <c r="W62" s="19">
        <f t="shared" si="24"/>
        <v>450</v>
      </c>
      <c r="X62" s="19">
        <f t="shared" si="24"/>
        <v>450</v>
      </c>
      <c r="Y62" s="19">
        <f t="shared" si="24"/>
        <v>450</v>
      </c>
      <c r="Z62" s="19">
        <f t="shared" si="24"/>
        <v>450</v>
      </c>
      <c r="AA62" s="19">
        <f t="shared" si="24"/>
        <v>450</v>
      </c>
      <c r="AB62" s="19">
        <f t="shared" si="24"/>
        <v>450</v>
      </c>
      <c r="AC62" s="19">
        <f t="shared" si="24"/>
        <v>450</v>
      </c>
      <c r="AD62" s="19">
        <f t="shared" si="24"/>
        <v>450</v>
      </c>
      <c r="AE62" s="19">
        <f t="shared" si="24"/>
        <v>450</v>
      </c>
      <c r="AF62" s="19">
        <f t="shared" si="24"/>
        <v>450</v>
      </c>
      <c r="AG62" s="19">
        <f t="shared" si="24"/>
        <v>450</v>
      </c>
      <c r="AH62" s="19">
        <f t="shared" si="24"/>
        <v>450</v>
      </c>
      <c r="AI62" s="19">
        <f t="shared" si="24"/>
        <v>450</v>
      </c>
      <c r="AJ62" s="19">
        <f t="shared" si="24"/>
        <v>450</v>
      </c>
      <c r="AK62" s="19">
        <f t="shared" si="24"/>
        <v>450</v>
      </c>
      <c r="AL62" s="19">
        <f t="shared" si="24"/>
        <v>450</v>
      </c>
      <c r="AM62" s="19">
        <f t="shared" si="24"/>
        <v>450</v>
      </c>
      <c r="AN62" s="19">
        <f t="shared" si="24"/>
        <v>450</v>
      </c>
      <c r="AO62" s="19">
        <f t="shared" si="24"/>
        <v>450</v>
      </c>
      <c r="AP62" s="19">
        <f t="shared" si="24"/>
        <v>450</v>
      </c>
      <c r="AQ62" s="19">
        <f t="shared" si="24"/>
        <v>450</v>
      </c>
      <c r="AR62" s="19">
        <f t="shared" si="24"/>
        <v>450</v>
      </c>
      <c r="AS62" s="19">
        <f t="shared" si="24"/>
        <v>450</v>
      </c>
      <c r="AT62" s="19">
        <f t="shared" si="24"/>
        <v>450</v>
      </c>
      <c r="AU62" s="19">
        <f t="shared" si="24"/>
        <v>450</v>
      </c>
      <c r="AV62" s="19">
        <f t="shared" si="24"/>
        <v>450</v>
      </c>
      <c r="AW62" s="19">
        <f t="shared" si="24"/>
        <v>450</v>
      </c>
      <c r="AX62" s="19">
        <f t="shared" si="24"/>
        <v>450</v>
      </c>
      <c r="AY62" s="19">
        <f t="shared" si="24"/>
        <v>450</v>
      </c>
      <c r="AZ62" s="19">
        <f t="shared" si="24"/>
        <v>450</v>
      </c>
      <c r="BA62" s="19">
        <f t="shared" si="24"/>
        <v>450</v>
      </c>
      <c r="BB62" s="19">
        <f t="shared" si="24"/>
        <v>450</v>
      </c>
      <c r="BC62" s="19">
        <f t="shared" si="24"/>
        <v>450</v>
      </c>
      <c r="BD62" s="19">
        <f t="shared" si="24"/>
        <v>450</v>
      </c>
      <c r="BE62" s="19">
        <f t="shared" si="24"/>
        <v>450</v>
      </c>
      <c r="BF62" s="19">
        <f t="shared" si="24"/>
        <v>450</v>
      </c>
      <c r="BG62" s="19">
        <f t="shared" si="24"/>
        <v>450</v>
      </c>
      <c r="BH62" s="19">
        <f t="shared" si="24"/>
        <v>450</v>
      </c>
      <c r="BI62" s="19">
        <f t="shared" si="24"/>
        <v>450</v>
      </c>
      <c r="BJ62" s="19">
        <f t="shared" si="24"/>
        <v>450</v>
      </c>
      <c r="BK62" s="19">
        <f t="shared" si="24"/>
        <v>450</v>
      </c>
      <c r="BL62" s="93"/>
    </row>
    <row r="63" spans="2:64" ht="15.75" thickBot="1">
      <c r="B63" s="88"/>
      <c r="C63" s="15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90"/>
    </row>
  </sheetData>
  <sheetProtection sheet="1" objects="1" scenarios="1"/>
  <mergeCells count="16">
    <mergeCell ref="AZ47:BK47"/>
    <mergeCell ref="AB47:AM47"/>
    <mergeCell ref="D47:O47"/>
    <mergeCell ref="P47:AA47"/>
    <mergeCell ref="AN47:AY47"/>
    <mergeCell ref="C5:K5"/>
    <mergeCell ref="AZ9:BK9"/>
    <mergeCell ref="P28:AA28"/>
    <mergeCell ref="AB28:AM28"/>
    <mergeCell ref="AZ28:BK28"/>
    <mergeCell ref="D28:O28"/>
    <mergeCell ref="AN28:AY28"/>
    <mergeCell ref="D9:O9"/>
    <mergeCell ref="P9:AA9"/>
    <mergeCell ref="AB9:AM9"/>
    <mergeCell ref="AN9:AY9"/>
  </mergeCells>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Feuil10">
    <tabColor theme="3" tint="0.39997558519241921"/>
  </sheetPr>
  <dimension ref="A1:BL62"/>
  <sheetViews>
    <sheetView showGridLines="0" showRowColHeaders="0" zoomScale="85" zoomScaleNormal="85" workbookViewId="0">
      <pane xSplit="3" topLeftCell="D1" activePane="topRight" state="frozen"/>
      <selection activeCell="I35" sqref="I35"/>
      <selection pane="topRight" activeCell="C3" sqref="C3"/>
    </sheetView>
  </sheetViews>
  <sheetFormatPr baseColWidth="10" defaultRowHeight="15"/>
  <cols>
    <col min="1" max="1" width="3" style="53" customWidth="1"/>
    <col min="2" max="2" width="3.28515625" customWidth="1"/>
    <col min="3" max="3" width="35.7109375" style="54" customWidth="1"/>
    <col min="64" max="64" width="3.7109375" customWidth="1"/>
  </cols>
  <sheetData>
    <row r="1" spans="2:64" s="53" customFormat="1" ht="15.75" thickBot="1">
      <c r="C1" s="54"/>
    </row>
    <row r="2" spans="2:64">
      <c r="B2" s="84"/>
      <c r="C2" s="158"/>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c r="B3" s="87"/>
      <c r="C3" s="82" t="s">
        <v>38</v>
      </c>
      <c r="D3" s="148"/>
      <c r="E3" s="148"/>
      <c r="F3" s="148"/>
      <c r="G3" s="148"/>
      <c r="H3" s="148"/>
      <c r="I3" s="148"/>
      <c r="J3" s="148"/>
      <c r="K3" s="148"/>
      <c r="L3" s="148"/>
      <c r="M3" s="148"/>
      <c r="N3" s="148"/>
      <c r="O3" s="148"/>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c r="B4" s="87"/>
      <c r="C4" s="145"/>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c r="B5" s="87"/>
      <c r="C5" s="388" t="s">
        <v>92</v>
      </c>
      <c r="D5" s="389"/>
      <c r="E5" s="389"/>
      <c r="F5" s="389"/>
      <c r="G5" s="389"/>
      <c r="H5" s="389"/>
      <c r="I5" s="389"/>
      <c r="J5" s="389"/>
      <c r="K5" s="389"/>
      <c r="L5" s="389"/>
      <c r="M5" s="389"/>
      <c r="N5" s="389"/>
      <c r="O5" s="390"/>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c r="B6" s="87"/>
      <c r="C6" s="145"/>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135"/>
      <c r="D7" s="339" t="s">
        <v>14</v>
      </c>
      <c r="E7" s="337"/>
      <c r="F7" s="337"/>
      <c r="G7" s="337"/>
      <c r="H7" s="337"/>
      <c r="I7" s="337"/>
      <c r="J7" s="337"/>
      <c r="K7" s="337"/>
      <c r="L7" s="337"/>
      <c r="M7" s="337"/>
      <c r="N7" s="337"/>
      <c r="O7" s="337"/>
      <c r="P7" s="336" t="s">
        <v>15</v>
      </c>
      <c r="Q7" s="336"/>
      <c r="R7" s="336"/>
      <c r="S7" s="336"/>
      <c r="T7" s="336"/>
      <c r="U7" s="336"/>
      <c r="V7" s="336"/>
      <c r="W7" s="336"/>
      <c r="X7" s="336"/>
      <c r="Y7" s="336"/>
      <c r="Z7" s="336"/>
      <c r="AA7" s="336"/>
      <c r="AB7" s="339" t="s">
        <v>16</v>
      </c>
      <c r="AC7" s="337"/>
      <c r="AD7" s="337"/>
      <c r="AE7" s="337"/>
      <c r="AF7" s="337"/>
      <c r="AG7" s="337"/>
      <c r="AH7" s="337"/>
      <c r="AI7" s="337"/>
      <c r="AJ7" s="337"/>
      <c r="AK7" s="337"/>
      <c r="AL7" s="337"/>
      <c r="AM7" s="337"/>
      <c r="AN7" s="336" t="s">
        <v>22</v>
      </c>
      <c r="AO7" s="336"/>
      <c r="AP7" s="336"/>
      <c r="AQ7" s="336"/>
      <c r="AR7" s="336"/>
      <c r="AS7" s="336"/>
      <c r="AT7" s="336"/>
      <c r="AU7" s="336"/>
      <c r="AV7" s="336"/>
      <c r="AW7" s="336"/>
      <c r="AX7" s="336"/>
      <c r="AY7" s="336"/>
      <c r="AZ7" s="336" t="s">
        <v>23</v>
      </c>
      <c r="BA7" s="336"/>
      <c r="BB7" s="336"/>
      <c r="BC7" s="336"/>
      <c r="BD7" s="336"/>
      <c r="BE7" s="336"/>
      <c r="BF7" s="336"/>
      <c r="BG7" s="336"/>
      <c r="BH7" s="336"/>
      <c r="BI7" s="336"/>
      <c r="BJ7" s="336"/>
      <c r="BK7" s="336"/>
      <c r="BL7" s="93"/>
    </row>
    <row r="8" spans="2:64">
      <c r="B8" s="87"/>
      <c r="C8" s="57" t="s">
        <v>39</v>
      </c>
      <c r="D8" s="17">
        <f>CONFIG!$D$7</f>
        <v>41640</v>
      </c>
      <c r="E8" s="17">
        <f>DATE(YEAR(D8),MONTH(D8)+1,DAY(D8))</f>
        <v>41671</v>
      </c>
      <c r="F8" s="17">
        <f t="shared" ref="F8:BK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7">
        <f t="shared" si="0"/>
        <v>42005</v>
      </c>
      <c r="Q8" s="17">
        <f t="shared" si="0"/>
        <v>42036</v>
      </c>
      <c r="R8" s="17">
        <f t="shared" si="0"/>
        <v>42064</v>
      </c>
      <c r="S8" s="17">
        <f t="shared" si="0"/>
        <v>42095</v>
      </c>
      <c r="T8" s="17">
        <f t="shared" si="0"/>
        <v>42125</v>
      </c>
      <c r="U8" s="17">
        <f t="shared" si="0"/>
        <v>42156</v>
      </c>
      <c r="V8" s="17">
        <f t="shared" si="0"/>
        <v>42186</v>
      </c>
      <c r="W8" s="17">
        <f t="shared" si="0"/>
        <v>42217</v>
      </c>
      <c r="X8" s="17">
        <f t="shared" si="0"/>
        <v>42248</v>
      </c>
      <c r="Y8" s="17">
        <f t="shared" si="0"/>
        <v>42278</v>
      </c>
      <c r="Z8" s="17">
        <f t="shared" si="0"/>
        <v>42309</v>
      </c>
      <c r="AA8" s="17">
        <f t="shared" si="0"/>
        <v>42339</v>
      </c>
      <c r="AB8" s="17">
        <f t="shared" si="0"/>
        <v>42370</v>
      </c>
      <c r="AC8" s="17">
        <f t="shared" si="0"/>
        <v>42401</v>
      </c>
      <c r="AD8" s="17">
        <f t="shared" si="0"/>
        <v>42430</v>
      </c>
      <c r="AE8" s="17">
        <f t="shared" si="0"/>
        <v>42461</v>
      </c>
      <c r="AF8" s="17">
        <f t="shared" si="0"/>
        <v>42491</v>
      </c>
      <c r="AG8" s="17">
        <f t="shared" si="0"/>
        <v>42522</v>
      </c>
      <c r="AH8" s="17">
        <f t="shared" si="0"/>
        <v>42552</v>
      </c>
      <c r="AI8" s="17">
        <f t="shared" si="0"/>
        <v>42583</v>
      </c>
      <c r="AJ8" s="17">
        <f t="shared" si="0"/>
        <v>42614</v>
      </c>
      <c r="AK8" s="17">
        <f t="shared" si="0"/>
        <v>42644</v>
      </c>
      <c r="AL8" s="17">
        <f t="shared" si="0"/>
        <v>42675</v>
      </c>
      <c r="AM8" s="17">
        <f t="shared" si="0"/>
        <v>42705</v>
      </c>
      <c r="AN8" s="17">
        <f t="shared" si="0"/>
        <v>42736</v>
      </c>
      <c r="AO8" s="17">
        <f t="shared" si="0"/>
        <v>42767</v>
      </c>
      <c r="AP8" s="17">
        <f t="shared" si="0"/>
        <v>42795</v>
      </c>
      <c r="AQ8" s="17">
        <f t="shared" si="0"/>
        <v>42826</v>
      </c>
      <c r="AR8" s="17">
        <f t="shared" si="0"/>
        <v>42856</v>
      </c>
      <c r="AS8" s="17">
        <f t="shared" si="0"/>
        <v>42887</v>
      </c>
      <c r="AT8" s="17">
        <f t="shared" si="0"/>
        <v>42917</v>
      </c>
      <c r="AU8" s="17">
        <f t="shared" si="0"/>
        <v>42948</v>
      </c>
      <c r="AV8" s="17">
        <f t="shared" si="0"/>
        <v>42979</v>
      </c>
      <c r="AW8" s="17">
        <f t="shared" si="0"/>
        <v>43009</v>
      </c>
      <c r="AX8" s="17">
        <f t="shared" si="0"/>
        <v>43040</v>
      </c>
      <c r="AY8" s="17">
        <f t="shared" si="0"/>
        <v>43070</v>
      </c>
      <c r="AZ8" s="17">
        <f t="shared" si="0"/>
        <v>43101</v>
      </c>
      <c r="BA8" s="17">
        <f t="shared" si="0"/>
        <v>43132</v>
      </c>
      <c r="BB8" s="17">
        <f t="shared" si="0"/>
        <v>43160</v>
      </c>
      <c r="BC8" s="17">
        <f t="shared" si="0"/>
        <v>43191</v>
      </c>
      <c r="BD8" s="17">
        <f t="shared" si="0"/>
        <v>43221</v>
      </c>
      <c r="BE8" s="17">
        <f t="shared" si="0"/>
        <v>43252</v>
      </c>
      <c r="BF8" s="17">
        <f t="shared" si="0"/>
        <v>43282</v>
      </c>
      <c r="BG8" s="17">
        <f t="shared" si="0"/>
        <v>43313</v>
      </c>
      <c r="BH8" s="17">
        <f t="shared" si="0"/>
        <v>43344</v>
      </c>
      <c r="BI8" s="17">
        <f t="shared" si="0"/>
        <v>43374</v>
      </c>
      <c r="BJ8" s="17">
        <f t="shared" si="0"/>
        <v>43405</v>
      </c>
      <c r="BK8" s="17">
        <f t="shared" si="0"/>
        <v>43435</v>
      </c>
      <c r="BL8" s="93"/>
    </row>
    <row r="9" spans="2:64">
      <c r="B9" s="87"/>
      <c r="C9" s="215" t="str">
        <f>CONFIG!$C$14</f>
        <v>Activité de revenu 1</v>
      </c>
      <c r="D9" s="226">
        <f>D29-D48+TVA!D49</f>
        <v>0</v>
      </c>
      <c r="E9" s="226">
        <f>E29-E48+TVA!E49</f>
        <v>0</v>
      </c>
      <c r="F9" s="226">
        <f>F29-F48+TVA!F49</f>
        <v>0</v>
      </c>
      <c r="G9" s="226">
        <f>G29-G48+TVA!G49</f>
        <v>0</v>
      </c>
      <c r="H9" s="226">
        <f>H29-H48+TVA!H49</f>
        <v>0</v>
      </c>
      <c r="I9" s="226">
        <f>I29-I48+TVA!I49</f>
        <v>0</v>
      </c>
      <c r="J9" s="226">
        <f>J29-J48+TVA!J49</f>
        <v>0</v>
      </c>
      <c r="K9" s="226">
        <f>K29-K48+TVA!K49</f>
        <v>0</v>
      </c>
      <c r="L9" s="226">
        <f>L29-L48+TVA!L49</f>
        <v>0</v>
      </c>
      <c r="M9" s="226">
        <f>M29-M48+TVA!M49</f>
        <v>0</v>
      </c>
      <c r="N9" s="226">
        <f>N29-N48+TVA!N49</f>
        <v>0</v>
      </c>
      <c r="O9" s="226">
        <f>O29-O48+TVA!O49</f>
        <v>0</v>
      </c>
      <c r="P9" s="226">
        <f>P29-P48+TVA!P49</f>
        <v>0</v>
      </c>
      <c r="Q9" s="226">
        <f>Q29-Q48+TVA!Q49</f>
        <v>0</v>
      </c>
      <c r="R9" s="226">
        <f>R29-R48+TVA!R49</f>
        <v>0</v>
      </c>
      <c r="S9" s="226">
        <f>S29-S48+TVA!S49</f>
        <v>0</v>
      </c>
      <c r="T9" s="226">
        <f>T29-T48+TVA!T49</f>
        <v>0</v>
      </c>
      <c r="U9" s="226">
        <f>U29-U48+TVA!U49</f>
        <v>0</v>
      </c>
      <c r="V9" s="226">
        <f>V29-V48+TVA!V49</f>
        <v>0</v>
      </c>
      <c r="W9" s="226">
        <f>W29-W48+TVA!W49</f>
        <v>0</v>
      </c>
      <c r="X9" s="226">
        <f>X29-X48+TVA!X49</f>
        <v>0</v>
      </c>
      <c r="Y9" s="226">
        <f>Y29-Y48+TVA!Y49</f>
        <v>0</v>
      </c>
      <c r="Z9" s="226">
        <f>Z29-Z48+TVA!Z49</f>
        <v>0</v>
      </c>
      <c r="AA9" s="226">
        <f>AA29-AA48+TVA!AA49</f>
        <v>0</v>
      </c>
      <c r="AB9" s="226">
        <f>AB29-AB48+TVA!AB49</f>
        <v>0</v>
      </c>
      <c r="AC9" s="226">
        <f>AC29-AC48+TVA!AC49</f>
        <v>0</v>
      </c>
      <c r="AD9" s="226">
        <f>AD29-AD48+TVA!AD49</f>
        <v>0</v>
      </c>
      <c r="AE9" s="226">
        <f>AE29-AE48+TVA!AE49</f>
        <v>0</v>
      </c>
      <c r="AF9" s="226">
        <f>AF29-AF48+TVA!AF49</f>
        <v>0</v>
      </c>
      <c r="AG9" s="226">
        <f>AG29-AG48+TVA!AG49</f>
        <v>0</v>
      </c>
      <c r="AH9" s="226">
        <f>AH29-AH48+TVA!AH49</f>
        <v>0</v>
      </c>
      <c r="AI9" s="226">
        <f>AI29-AI48+TVA!AI49</f>
        <v>0</v>
      </c>
      <c r="AJ9" s="226">
        <f>AJ29-AJ48+TVA!AJ49</f>
        <v>0</v>
      </c>
      <c r="AK9" s="226">
        <f>AK29-AK48+TVA!AK49</f>
        <v>0</v>
      </c>
      <c r="AL9" s="226">
        <f>AL29-AL48+TVA!AL49</f>
        <v>0</v>
      </c>
      <c r="AM9" s="226">
        <f>AM29-AM48+TVA!AM49</f>
        <v>0</v>
      </c>
      <c r="AN9" s="226">
        <f>AN29-AN48+TVA!AN49</f>
        <v>0</v>
      </c>
      <c r="AO9" s="226">
        <f>AO29-AO48+TVA!AO49</f>
        <v>0</v>
      </c>
      <c r="AP9" s="226">
        <f>AP29-AP48+TVA!AP49</f>
        <v>0</v>
      </c>
      <c r="AQ9" s="226">
        <f>AQ29-AQ48+TVA!AQ49</f>
        <v>0</v>
      </c>
      <c r="AR9" s="226">
        <f>AR29-AR48+TVA!AR49</f>
        <v>0</v>
      </c>
      <c r="AS9" s="226">
        <f>AS29-AS48+TVA!AS49</f>
        <v>0</v>
      </c>
      <c r="AT9" s="226">
        <f>AT29-AT48+TVA!AT49</f>
        <v>0</v>
      </c>
      <c r="AU9" s="226">
        <f>AU29-AU48+TVA!AU49</f>
        <v>0</v>
      </c>
      <c r="AV9" s="226">
        <f>AV29-AV48+TVA!AV49</f>
        <v>0</v>
      </c>
      <c r="AW9" s="226">
        <f>AW29-AW48+TVA!AW49</f>
        <v>0</v>
      </c>
      <c r="AX9" s="226">
        <f>AX29-AX48+TVA!AX49</f>
        <v>0</v>
      </c>
      <c r="AY9" s="226">
        <f>AY29-AY48+TVA!AY49</f>
        <v>0</v>
      </c>
      <c r="AZ9" s="226">
        <f>AZ29-AZ48+TVA!AZ49</f>
        <v>0</v>
      </c>
      <c r="BA9" s="226">
        <f>BA29-BA48+TVA!BA49</f>
        <v>0</v>
      </c>
      <c r="BB9" s="226">
        <f>BB29-BB48+TVA!BB49</f>
        <v>0</v>
      </c>
      <c r="BC9" s="226">
        <f>BC29-BC48+TVA!BC49</f>
        <v>0</v>
      </c>
      <c r="BD9" s="226">
        <f>BD29-BD48+TVA!BD49</f>
        <v>0</v>
      </c>
      <c r="BE9" s="226">
        <f>BE29-BE48+TVA!BE49</f>
        <v>0</v>
      </c>
      <c r="BF9" s="226">
        <f>BF29-BF48+TVA!BF49</f>
        <v>0</v>
      </c>
      <c r="BG9" s="226">
        <f>BG29-BG48+TVA!BG49</f>
        <v>0</v>
      </c>
      <c r="BH9" s="226">
        <f>BH29-BH48+TVA!BH49</f>
        <v>0</v>
      </c>
      <c r="BI9" s="226">
        <f>BI29-BI48+TVA!BI49</f>
        <v>0</v>
      </c>
      <c r="BJ9" s="226">
        <f>BJ29-BJ48+TVA!BJ49</f>
        <v>0</v>
      </c>
      <c r="BK9" s="226">
        <f>BK29-BK48+TVA!BK49</f>
        <v>0</v>
      </c>
      <c r="BL9" s="93"/>
    </row>
    <row r="10" spans="2:64">
      <c r="B10" s="87"/>
      <c r="C10" s="215" t="str">
        <f>CONFIG!$C$15</f>
        <v>Activité de revenu 2</v>
      </c>
      <c r="D10" s="226">
        <f>D30-D49+TVA!D50</f>
        <v>0</v>
      </c>
      <c r="E10" s="226">
        <f>E30-E49+TVA!E50</f>
        <v>0</v>
      </c>
      <c r="F10" s="226">
        <f>F30-F49+TVA!F50</f>
        <v>0</v>
      </c>
      <c r="G10" s="226">
        <f>G30-G49+TVA!G50</f>
        <v>0</v>
      </c>
      <c r="H10" s="226">
        <f>H30-H49+TVA!H50</f>
        <v>0</v>
      </c>
      <c r="I10" s="226">
        <f>I30-I49+TVA!I50</f>
        <v>0</v>
      </c>
      <c r="J10" s="226">
        <f>J30-J49+TVA!J50</f>
        <v>0</v>
      </c>
      <c r="K10" s="226">
        <f>K30-K49+TVA!K50</f>
        <v>0</v>
      </c>
      <c r="L10" s="226">
        <f>L30-L49+TVA!L50</f>
        <v>0</v>
      </c>
      <c r="M10" s="226">
        <f>M30-M49+TVA!M50</f>
        <v>0</v>
      </c>
      <c r="N10" s="226">
        <f>N30-N49+TVA!N50</f>
        <v>0</v>
      </c>
      <c r="O10" s="226">
        <f>O30-O49+TVA!O50</f>
        <v>0</v>
      </c>
      <c r="P10" s="226">
        <f>P30-P49+TVA!P50</f>
        <v>0</v>
      </c>
      <c r="Q10" s="226">
        <f>Q30-Q49+TVA!Q50</f>
        <v>0</v>
      </c>
      <c r="R10" s="226">
        <f>R30-R49+TVA!R50</f>
        <v>0</v>
      </c>
      <c r="S10" s="226">
        <f>S30-S49+TVA!S50</f>
        <v>0</v>
      </c>
      <c r="T10" s="226">
        <f>T30-T49+TVA!T50</f>
        <v>0</v>
      </c>
      <c r="U10" s="226">
        <f>U30-U49+TVA!U50</f>
        <v>0</v>
      </c>
      <c r="V10" s="226">
        <f>V30-V49+TVA!V50</f>
        <v>0</v>
      </c>
      <c r="W10" s="226">
        <f>W30-W49+TVA!W50</f>
        <v>0</v>
      </c>
      <c r="X10" s="226">
        <f>X30-X49+TVA!X50</f>
        <v>0</v>
      </c>
      <c r="Y10" s="226">
        <f>Y30-Y49+TVA!Y50</f>
        <v>0</v>
      </c>
      <c r="Z10" s="226">
        <f>Z30-Z49+TVA!Z50</f>
        <v>0</v>
      </c>
      <c r="AA10" s="226">
        <f>AA30-AA49+TVA!AA50</f>
        <v>0</v>
      </c>
      <c r="AB10" s="226">
        <f>AB30-AB49+TVA!AB50</f>
        <v>0</v>
      </c>
      <c r="AC10" s="226">
        <f>AC30-AC49+TVA!AC50</f>
        <v>0</v>
      </c>
      <c r="AD10" s="226">
        <f>AD30-AD49+TVA!AD50</f>
        <v>0</v>
      </c>
      <c r="AE10" s="226">
        <f>AE30-AE49+TVA!AE50</f>
        <v>0</v>
      </c>
      <c r="AF10" s="226">
        <f>AF30-AF49+TVA!AF50</f>
        <v>0</v>
      </c>
      <c r="AG10" s="226">
        <f>AG30-AG49+TVA!AG50</f>
        <v>0</v>
      </c>
      <c r="AH10" s="226">
        <f>AH30-AH49+TVA!AH50</f>
        <v>0</v>
      </c>
      <c r="AI10" s="226">
        <f>AI30-AI49+TVA!AI50</f>
        <v>0</v>
      </c>
      <c r="AJ10" s="226">
        <f>AJ30-AJ49+TVA!AJ50</f>
        <v>0</v>
      </c>
      <c r="AK10" s="226">
        <f>AK30-AK49+TVA!AK50</f>
        <v>0</v>
      </c>
      <c r="AL10" s="226">
        <f>AL30-AL49+TVA!AL50</f>
        <v>0</v>
      </c>
      <c r="AM10" s="226">
        <f>AM30-AM49+TVA!AM50</f>
        <v>0</v>
      </c>
      <c r="AN10" s="226">
        <f>AN30-AN49+TVA!AN50</f>
        <v>0</v>
      </c>
      <c r="AO10" s="226">
        <f>AO30-AO49+TVA!AO50</f>
        <v>0</v>
      </c>
      <c r="AP10" s="226">
        <f>AP30-AP49+TVA!AP50</f>
        <v>0</v>
      </c>
      <c r="AQ10" s="226">
        <f>AQ30-AQ49+TVA!AQ50</f>
        <v>0</v>
      </c>
      <c r="AR10" s="226">
        <f>AR30-AR49+TVA!AR50</f>
        <v>0</v>
      </c>
      <c r="AS10" s="226">
        <f>AS30-AS49+TVA!AS50</f>
        <v>0</v>
      </c>
      <c r="AT10" s="226">
        <f>AT30-AT49+TVA!AT50</f>
        <v>0</v>
      </c>
      <c r="AU10" s="226">
        <f>AU30-AU49+TVA!AU50</f>
        <v>0</v>
      </c>
      <c r="AV10" s="226">
        <f>AV30-AV49+TVA!AV50</f>
        <v>0</v>
      </c>
      <c r="AW10" s="226">
        <f>AW30-AW49+TVA!AW50</f>
        <v>0</v>
      </c>
      <c r="AX10" s="226">
        <f>AX30-AX49+TVA!AX50</f>
        <v>0</v>
      </c>
      <c r="AY10" s="226">
        <f>AY30-AY49+TVA!AY50</f>
        <v>0</v>
      </c>
      <c r="AZ10" s="226">
        <f>AZ30-AZ49+TVA!AZ50</f>
        <v>0</v>
      </c>
      <c r="BA10" s="226">
        <f>BA30-BA49+TVA!BA50</f>
        <v>0</v>
      </c>
      <c r="BB10" s="226">
        <f>BB30-BB49+TVA!BB50</f>
        <v>0</v>
      </c>
      <c r="BC10" s="226">
        <f>BC30-BC49+TVA!BC50</f>
        <v>0</v>
      </c>
      <c r="BD10" s="226">
        <f>BD30-BD49+TVA!BD50</f>
        <v>0</v>
      </c>
      <c r="BE10" s="226">
        <f>BE30-BE49+TVA!BE50</f>
        <v>0</v>
      </c>
      <c r="BF10" s="226">
        <f>BF30-BF49+TVA!BF50</f>
        <v>0</v>
      </c>
      <c r="BG10" s="226">
        <f>BG30-BG49+TVA!BG50</f>
        <v>0</v>
      </c>
      <c r="BH10" s="226">
        <f>BH30-BH49+TVA!BH50</f>
        <v>0</v>
      </c>
      <c r="BI10" s="226">
        <f>BI30-BI49+TVA!BI50</f>
        <v>0</v>
      </c>
      <c r="BJ10" s="226">
        <f>BJ30-BJ49+TVA!BJ50</f>
        <v>0</v>
      </c>
      <c r="BK10" s="226">
        <f>BK30-BK49+TVA!BK50</f>
        <v>0</v>
      </c>
      <c r="BL10" s="93"/>
    </row>
    <row r="11" spans="2:64">
      <c r="B11" s="87"/>
      <c r="C11" s="215" t="str">
        <f>CONFIG!$C$16</f>
        <v>ETC …</v>
      </c>
      <c r="D11" s="226">
        <f>D31-D50+TVA!D51</f>
        <v>0</v>
      </c>
      <c r="E11" s="226">
        <f>E31-E50+TVA!E51</f>
        <v>0</v>
      </c>
      <c r="F11" s="226">
        <f>F31-F50+TVA!F51</f>
        <v>0</v>
      </c>
      <c r="G11" s="226">
        <f>G31-G50+TVA!G51</f>
        <v>0</v>
      </c>
      <c r="H11" s="226">
        <f>H31-H50+TVA!H51</f>
        <v>0</v>
      </c>
      <c r="I11" s="226">
        <f>I31-I50+TVA!I51</f>
        <v>0</v>
      </c>
      <c r="J11" s="226">
        <f>J31-J50+TVA!J51</f>
        <v>0</v>
      </c>
      <c r="K11" s="226">
        <f>K31-K50+TVA!K51</f>
        <v>0</v>
      </c>
      <c r="L11" s="226">
        <f>L31-L50+TVA!L51</f>
        <v>0</v>
      </c>
      <c r="M11" s="226">
        <f>M31-M50+TVA!M51</f>
        <v>0</v>
      </c>
      <c r="N11" s="226">
        <f>N31-N50+TVA!N51</f>
        <v>0</v>
      </c>
      <c r="O11" s="226">
        <f>O31-O50+TVA!O51</f>
        <v>0</v>
      </c>
      <c r="P11" s="226">
        <f>P31-P50+TVA!P51</f>
        <v>0</v>
      </c>
      <c r="Q11" s="226">
        <f>Q31-Q50+TVA!Q51</f>
        <v>0</v>
      </c>
      <c r="R11" s="226">
        <f>R31-R50+TVA!R51</f>
        <v>0</v>
      </c>
      <c r="S11" s="226">
        <f>S31-S50+TVA!S51</f>
        <v>0</v>
      </c>
      <c r="T11" s="226">
        <f>T31-T50+TVA!T51</f>
        <v>0</v>
      </c>
      <c r="U11" s="226">
        <f>U31-U50+TVA!U51</f>
        <v>0</v>
      </c>
      <c r="V11" s="226">
        <f>V31-V50+TVA!V51</f>
        <v>0</v>
      </c>
      <c r="W11" s="226">
        <f>W31-W50+TVA!W51</f>
        <v>0</v>
      </c>
      <c r="X11" s="226">
        <f>X31-X50+TVA!X51</f>
        <v>0</v>
      </c>
      <c r="Y11" s="226">
        <f>Y31-Y50+TVA!Y51</f>
        <v>0</v>
      </c>
      <c r="Z11" s="226">
        <f>Z31-Z50+TVA!Z51</f>
        <v>0</v>
      </c>
      <c r="AA11" s="226">
        <f>AA31-AA50+TVA!AA51</f>
        <v>0</v>
      </c>
      <c r="AB11" s="226">
        <f>AB31-AB50+TVA!AB51</f>
        <v>0</v>
      </c>
      <c r="AC11" s="226">
        <f>AC31-AC50+TVA!AC51</f>
        <v>0</v>
      </c>
      <c r="AD11" s="226">
        <f>AD31-AD50+TVA!AD51</f>
        <v>0</v>
      </c>
      <c r="AE11" s="226">
        <f>AE31-AE50+TVA!AE51</f>
        <v>0</v>
      </c>
      <c r="AF11" s="226">
        <f>AF31-AF50+TVA!AF51</f>
        <v>0</v>
      </c>
      <c r="AG11" s="226">
        <f>AG31-AG50+TVA!AG51</f>
        <v>0</v>
      </c>
      <c r="AH11" s="226">
        <f>AH31-AH50+TVA!AH51</f>
        <v>0</v>
      </c>
      <c r="AI11" s="226">
        <f>AI31-AI50+TVA!AI51</f>
        <v>0</v>
      </c>
      <c r="AJ11" s="226">
        <f>AJ31-AJ50+TVA!AJ51</f>
        <v>0</v>
      </c>
      <c r="AK11" s="226">
        <f>AK31-AK50+TVA!AK51</f>
        <v>0</v>
      </c>
      <c r="AL11" s="226">
        <f>AL31-AL50+TVA!AL51</f>
        <v>0</v>
      </c>
      <c r="AM11" s="226">
        <f>AM31-AM50+TVA!AM51</f>
        <v>0</v>
      </c>
      <c r="AN11" s="226">
        <f>AN31-AN50+TVA!AN51</f>
        <v>0</v>
      </c>
      <c r="AO11" s="226">
        <f>AO31-AO50+TVA!AO51</f>
        <v>0</v>
      </c>
      <c r="AP11" s="226">
        <f>AP31-AP50+TVA!AP51</f>
        <v>0</v>
      </c>
      <c r="AQ11" s="226">
        <f>AQ31-AQ50+TVA!AQ51</f>
        <v>0</v>
      </c>
      <c r="AR11" s="226">
        <f>AR31-AR50+TVA!AR51</f>
        <v>0</v>
      </c>
      <c r="AS11" s="226">
        <f>AS31-AS50+TVA!AS51</f>
        <v>0</v>
      </c>
      <c r="AT11" s="226">
        <f>AT31-AT50+TVA!AT51</f>
        <v>0</v>
      </c>
      <c r="AU11" s="226">
        <f>AU31-AU50+TVA!AU51</f>
        <v>0</v>
      </c>
      <c r="AV11" s="226">
        <f>AV31-AV50+TVA!AV51</f>
        <v>0</v>
      </c>
      <c r="AW11" s="226">
        <f>AW31-AW50+TVA!AW51</f>
        <v>0</v>
      </c>
      <c r="AX11" s="226">
        <f>AX31-AX50+TVA!AX51</f>
        <v>0</v>
      </c>
      <c r="AY11" s="226">
        <f>AY31-AY50+TVA!AY51</f>
        <v>0</v>
      </c>
      <c r="AZ11" s="226">
        <f>AZ31-AZ50+TVA!AZ51</f>
        <v>0</v>
      </c>
      <c r="BA11" s="226">
        <f>BA31-BA50+TVA!BA51</f>
        <v>0</v>
      </c>
      <c r="BB11" s="226">
        <f>BB31-BB50+TVA!BB51</f>
        <v>0</v>
      </c>
      <c r="BC11" s="226">
        <f>BC31-BC50+TVA!BC51</f>
        <v>0</v>
      </c>
      <c r="BD11" s="226">
        <f>BD31-BD50+TVA!BD51</f>
        <v>0</v>
      </c>
      <c r="BE11" s="226">
        <f>BE31-BE50+TVA!BE51</f>
        <v>0</v>
      </c>
      <c r="BF11" s="226">
        <f>BF31-BF50+TVA!BF51</f>
        <v>0</v>
      </c>
      <c r="BG11" s="226">
        <f>BG31-BG50+TVA!BG51</f>
        <v>0</v>
      </c>
      <c r="BH11" s="226">
        <f>BH31-BH50+TVA!BH51</f>
        <v>0</v>
      </c>
      <c r="BI11" s="226">
        <f>BI31-BI50+TVA!BI51</f>
        <v>0</v>
      </c>
      <c r="BJ11" s="226">
        <f>BJ31-BJ50+TVA!BJ51</f>
        <v>0</v>
      </c>
      <c r="BK11" s="226">
        <f>BK31-BK50+TVA!BK51</f>
        <v>0</v>
      </c>
      <c r="BL11" s="93"/>
    </row>
    <row r="12" spans="2:64">
      <c r="B12" s="87"/>
      <c r="C12" s="215">
        <f>CONFIG!$C$17</f>
        <v>0</v>
      </c>
      <c r="D12" s="226">
        <f>D32-D51+TVA!D52</f>
        <v>0</v>
      </c>
      <c r="E12" s="226">
        <f>E32-E51+TVA!E52</f>
        <v>0</v>
      </c>
      <c r="F12" s="226">
        <f>F32-F51+TVA!F52</f>
        <v>0</v>
      </c>
      <c r="G12" s="226">
        <f>G32-G51+TVA!G52</f>
        <v>0</v>
      </c>
      <c r="H12" s="226">
        <f>H32-H51+TVA!H52</f>
        <v>0</v>
      </c>
      <c r="I12" s="226">
        <f>I32-I51+TVA!I52</f>
        <v>0</v>
      </c>
      <c r="J12" s="226">
        <f>J32-J51+TVA!J52</f>
        <v>0</v>
      </c>
      <c r="K12" s="226">
        <f>K32-K51+TVA!K52</f>
        <v>0</v>
      </c>
      <c r="L12" s="226">
        <f>L32-L51+TVA!L52</f>
        <v>0</v>
      </c>
      <c r="M12" s="226">
        <f>M32-M51+TVA!M52</f>
        <v>0</v>
      </c>
      <c r="N12" s="226">
        <f>N32-N51+TVA!N52</f>
        <v>0</v>
      </c>
      <c r="O12" s="226">
        <f>O32-O51+TVA!O52</f>
        <v>0</v>
      </c>
      <c r="P12" s="226">
        <f>P32-P51+TVA!P52</f>
        <v>0</v>
      </c>
      <c r="Q12" s="226">
        <f>Q32-Q51+TVA!Q52</f>
        <v>0</v>
      </c>
      <c r="R12" s="226">
        <f>R32-R51+TVA!R52</f>
        <v>0</v>
      </c>
      <c r="S12" s="226">
        <f>S32-S51+TVA!S52</f>
        <v>0</v>
      </c>
      <c r="T12" s="226">
        <f>T32-T51+TVA!T52</f>
        <v>0</v>
      </c>
      <c r="U12" s="226">
        <f>U32-U51+TVA!U52</f>
        <v>0</v>
      </c>
      <c r="V12" s="226">
        <f>V32-V51+TVA!V52</f>
        <v>0</v>
      </c>
      <c r="W12" s="226">
        <f>W32-W51+TVA!W52</f>
        <v>0</v>
      </c>
      <c r="X12" s="226">
        <f>X32-X51+TVA!X52</f>
        <v>0</v>
      </c>
      <c r="Y12" s="226">
        <f>Y32-Y51+TVA!Y52</f>
        <v>0</v>
      </c>
      <c r="Z12" s="226">
        <f>Z32-Z51+TVA!Z52</f>
        <v>0</v>
      </c>
      <c r="AA12" s="226">
        <f>AA32-AA51+TVA!AA52</f>
        <v>0</v>
      </c>
      <c r="AB12" s="226">
        <f>AB32-AB51+TVA!AB52</f>
        <v>0</v>
      </c>
      <c r="AC12" s="226">
        <f>AC32-AC51+TVA!AC52</f>
        <v>0</v>
      </c>
      <c r="AD12" s="226">
        <f>AD32-AD51+TVA!AD52</f>
        <v>0</v>
      </c>
      <c r="AE12" s="226">
        <f>AE32-AE51+TVA!AE52</f>
        <v>0</v>
      </c>
      <c r="AF12" s="226">
        <f>AF32-AF51+TVA!AF52</f>
        <v>0</v>
      </c>
      <c r="AG12" s="226">
        <f>AG32-AG51+TVA!AG52</f>
        <v>0</v>
      </c>
      <c r="AH12" s="226">
        <f>AH32-AH51+TVA!AH52</f>
        <v>0</v>
      </c>
      <c r="AI12" s="226">
        <f>AI32-AI51+TVA!AI52</f>
        <v>0</v>
      </c>
      <c r="AJ12" s="226">
        <f>AJ32-AJ51+TVA!AJ52</f>
        <v>0</v>
      </c>
      <c r="AK12" s="226">
        <f>AK32-AK51+TVA!AK52</f>
        <v>0</v>
      </c>
      <c r="AL12" s="226">
        <f>AL32-AL51+TVA!AL52</f>
        <v>0</v>
      </c>
      <c r="AM12" s="226">
        <f>AM32-AM51+TVA!AM52</f>
        <v>0</v>
      </c>
      <c r="AN12" s="226">
        <f>AN32-AN51+TVA!AN52</f>
        <v>0</v>
      </c>
      <c r="AO12" s="226">
        <f>AO32-AO51+TVA!AO52</f>
        <v>0</v>
      </c>
      <c r="AP12" s="226">
        <f>AP32-AP51+TVA!AP52</f>
        <v>0</v>
      </c>
      <c r="AQ12" s="226">
        <f>AQ32-AQ51+TVA!AQ52</f>
        <v>0</v>
      </c>
      <c r="AR12" s="226">
        <f>AR32-AR51+TVA!AR52</f>
        <v>0</v>
      </c>
      <c r="AS12" s="226">
        <f>AS32-AS51+TVA!AS52</f>
        <v>0</v>
      </c>
      <c r="AT12" s="226">
        <f>AT32-AT51+TVA!AT52</f>
        <v>0</v>
      </c>
      <c r="AU12" s="226">
        <f>AU32-AU51+TVA!AU52</f>
        <v>0</v>
      </c>
      <c r="AV12" s="226">
        <f>AV32-AV51+TVA!AV52</f>
        <v>0</v>
      </c>
      <c r="AW12" s="226">
        <f>AW32-AW51+TVA!AW52</f>
        <v>0</v>
      </c>
      <c r="AX12" s="226">
        <f>AX32-AX51+TVA!AX52</f>
        <v>0</v>
      </c>
      <c r="AY12" s="226">
        <f>AY32-AY51+TVA!AY52</f>
        <v>0</v>
      </c>
      <c r="AZ12" s="226">
        <f>AZ32-AZ51+TVA!AZ52</f>
        <v>0</v>
      </c>
      <c r="BA12" s="226">
        <f>BA32-BA51+TVA!BA52</f>
        <v>0</v>
      </c>
      <c r="BB12" s="226">
        <f>BB32-BB51+TVA!BB52</f>
        <v>0</v>
      </c>
      <c r="BC12" s="226">
        <f>BC32-BC51+TVA!BC52</f>
        <v>0</v>
      </c>
      <c r="BD12" s="226">
        <f>BD32-BD51+TVA!BD52</f>
        <v>0</v>
      </c>
      <c r="BE12" s="226">
        <f>BE32-BE51+TVA!BE52</f>
        <v>0</v>
      </c>
      <c r="BF12" s="226">
        <f>BF32-BF51+TVA!BF52</f>
        <v>0</v>
      </c>
      <c r="BG12" s="226">
        <f>BG32-BG51+TVA!BG52</f>
        <v>0</v>
      </c>
      <c r="BH12" s="226">
        <f>BH32-BH51+TVA!BH52</f>
        <v>0</v>
      </c>
      <c r="BI12" s="226">
        <f>BI32-BI51+TVA!BI52</f>
        <v>0</v>
      </c>
      <c r="BJ12" s="226">
        <f>BJ32-BJ51+TVA!BJ52</f>
        <v>0</v>
      </c>
      <c r="BK12" s="226">
        <f>BK32-BK51+TVA!BK52</f>
        <v>0</v>
      </c>
      <c r="BL12" s="93"/>
    </row>
    <row r="13" spans="2:64">
      <c r="B13" s="87"/>
      <c r="C13" s="215">
        <f>CONFIG!$C$18</f>
        <v>0</v>
      </c>
      <c r="D13" s="226">
        <f>D33-D52+TVA!D53</f>
        <v>0</v>
      </c>
      <c r="E13" s="226">
        <f>E33-E52+TVA!E53</f>
        <v>0</v>
      </c>
      <c r="F13" s="226">
        <f>F33-F52+TVA!F53</f>
        <v>0</v>
      </c>
      <c r="G13" s="226">
        <f>G33-G52+TVA!G53</f>
        <v>0</v>
      </c>
      <c r="H13" s="226">
        <f>H33-H52+TVA!H53</f>
        <v>0</v>
      </c>
      <c r="I13" s="226">
        <f>I33-I52+TVA!I53</f>
        <v>0</v>
      </c>
      <c r="J13" s="226">
        <f>J33-J52+TVA!J53</f>
        <v>0</v>
      </c>
      <c r="K13" s="226">
        <f>K33-K52+TVA!K53</f>
        <v>0</v>
      </c>
      <c r="L13" s="226">
        <f>L33-L52+TVA!L53</f>
        <v>0</v>
      </c>
      <c r="M13" s="226">
        <f>M33-M52+TVA!M53</f>
        <v>0</v>
      </c>
      <c r="N13" s="226">
        <f>N33-N52+TVA!N53</f>
        <v>0</v>
      </c>
      <c r="O13" s="226">
        <f>O33-O52+TVA!O53</f>
        <v>0</v>
      </c>
      <c r="P13" s="226">
        <f>P33-P52+TVA!P53</f>
        <v>0</v>
      </c>
      <c r="Q13" s="226">
        <f>Q33-Q52+TVA!Q53</f>
        <v>0</v>
      </c>
      <c r="R13" s="226">
        <f>R33-R52+TVA!R53</f>
        <v>0</v>
      </c>
      <c r="S13" s="226">
        <f>S33-S52+TVA!S53</f>
        <v>0</v>
      </c>
      <c r="T13" s="226">
        <f>T33-T52+TVA!T53</f>
        <v>0</v>
      </c>
      <c r="U13" s="226">
        <f>U33-U52+TVA!U53</f>
        <v>0</v>
      </c>
      <c r="V13" s="226">
        <f>V33-V52+TVA!V53</f>
        <v>0</v>
      </c>
      <c r="W13" s="226">
        <f>W33-W52+TVA!W53</f>
        <v>0</v>
      </c>
      <c r="X13" s="226">
        <f>X33-X52+TVA!X53</f>
        <v>0</v>
      </c>
      <c r="Y13" s="226">
        <f>Y33-Y52+TVA!Y53</f>
        <v>0</v>
      </c>
      <c r="Z13" s="226">
        <f>Z33-Z52+TVA!Z53</f>
        <v>0</v>
      </c>
      <c r="AA13" s="226">
        <f>AA33-AA52+TVA!AA53</f>
        <v>0</v>
      </c>
      <c r="AB13" s="226">
        <f>AB33-AB52+TVA!AB53</f>
        <v>0</v>
      </c>
      <c r="AC13" s="226">
        <f>AC33-AC52+TVA!AC53</f>
        <v>0</v>
      </c>
      <c r="AD13" s="226">
        <f>AD33-AD52+TVA!AD53</f>
        <v>0</v>
      </c>
      <c r="AE13" s="226">
        <f>AE33-AE52+TVA!AE53</f>
        <v>0</v>
      </c>
      <c r="AF13" s="226">
        <f>AF33-AF52+TVA!AF53</f>
        <v>0</v>
      </c>
      <c r="AG13" s="226">
        <f>AG33-AG52+TVA!AG53</f>
        <v>0</v>
      </c>
      <c r="AH13" s="226">
        <f>AH33-AH52+TVA!AH53</f>
        <v>0</v>
      </c>
      <c r="AI13" s="226">
        <f>AI33-AI52+TVA!AI53</f>
        <v>0</v>
      </c>
      <c r="AJ13" s="226">
        <f>AJ33-AJ52+TVA!AJ53</f>
        <v>0</v>
      </c>
      <c r="AK13" s="226">
        <f>AK33-AK52+TVA!AK53</f>
        <v>0</v>
      </c>
      <c r="AL13" s="226">
        <f>AL33-AL52+TVA!AL53</f>
        <v>0</v>
      </c>
      <c r="AM13" s="226">
        <f>AM33-AM52+TVA!AM53</f>
        <v>0</v>
      </c>
      <c r="AN13" s="226">
        <f>AN33-AN52+TVA!AN53</f>
        <v>0</v>
      </c>
      <c r="AO13" s="226">
        <f>AO33-AO52+TVA!AO53</f>
        <v>0</v>
      </c>
      <c r="AP13" s="226">
        <f>AP33-AP52+TVA!AP53</f>
        <v>0</v>
      </c>
      <c r="AQ13" s="226">
        <f>AQ33-AQ52+TVA!AQ53</f>
        <v>0</v>
      </c>
      <c r="AR13" s="226">
        <f>AR33-AR52+TVA!AR53</f>
        <v>0</v>
      </c>
      <c r="AS13" s="226">
        <f>AS33-AS52+TVA!AS53</f>
        <v>0</v>
      </c>
      <c r="AT13" s="226">
        <f>AT33-AT52+TVA!AT53</f>
        <v>0</v>
      </c>
      <c r="AU13" s="226">
        <f>AU33-AU52+TVA!AU53</f>
        <v>0</v>
      </c>
      <c r="AV13" s="226">
        <f>AV33-AV52+TVA!AV53</f>
        <v>0</v>
      </c>
      <c r="AW13" s="226">
        <f>AW33-AW52+TVA!AW53</f>
        <v>0</v>
      </c>
      <c r="AX13" s="226">
        <f>AX33-AX52+TVA!AX53</f>
        <v>0</v>
      </c>
      <c r="AY13" s="226">
        <f>AY33-AY52+TVA!AY53</f>
        <v>0</v>
      </c>
      <c r="AZ13" s="226">
        <f>AZ33-AZ52+TVA!AZ53</f>
        <v>0</v>
      </c>
      <c r="BA13" s="226">
        <f>BA33-BA52+TVA!BA53</f>
        <v>0</v>
      </c>
      <c r="BB13" s="226">
        <f>BB33-BB52+TVA!BB53</f>
        <v>0</v>
      </c>
      <c r="BC13" s="226">
        <f>BC33-BC52+TVA!BC53</f>
        <v>0</v>
      </c>
      <c r="BD13" s="226">
        <f>BD33-BD52+TVA!BD53</f>
        <v>0</v>
      </c>
      <c r="BE13" s="226">
        <f>BE33-BE52+TVA!BE53</f>
        <v>0</v>
      </c>
      <c r="BF13" s="226">
        <f>BF33-BF52+TVA!BF53</f>
        <v>0</v>
      </c>
      <c r="BG13" s="226">
        <f>BG33-BG52+TVA!BG53</f>
        <v>0</v>
      </c>
      <c r="BH13" s="226">
        <f>BH33-BH52+TVA!BH53</f>
        <v>0</v>
      </c>
      <c r="BI13" s="226">
        <f>BI33-BI52+TVA!BI53</f>
        <v>0</v>
      </c>
      <c r="BJ13" s="226">
        <f>BJ33-BJ52+TVA!BJ53</f>
        <v>0</v>
      </c>
      <c r="BK13" s="226">
        <f>BK33-BK52+TVA!BK53</f>
        <v>0</v>
      </c>
      <c r="BL13" s="93"/>
    </row>
    <row r="14" spans="2:64">
      <c r="B14" s="87"/>
      <c r="C14" s="215">
        <f>CONFIG!$C$19</f>
        <v>0</v>
      </c>
      <c r="D14" s="226">
        <f>D34-D53+TVA!D54</f>
        <v>0</v>
      </c>
      <c r="E14" s="226">
        <f>E34-E53+TVA!E54</f>
        <v>0</v>
      </c>
      <c r="F14" s="226">
        <f>F34-F53+TVA!F54</f>
        <v>0</v>
      </c>
      <c r="G14" s="226">
        <f>G34-G53+TVA!G54</f>
        <v>0</v>
      </c>
      <c r="H14" s="226">
        <f>H34-H53+TVA!H54</f>
        <v>0</v>
      </c>
      <c r="I14" s="226">
        <f>I34-I53+TVA!I54</f>
        <v>0</v>
      </c>
      <c r="J14" s="226">
        <f>J34-J53+TVA!J54</f>
        <v>0</v>
      </c>
      <c r="K14" s="226">
        <f>K34-K53+TVA!K54</f>
        <v>0</v>
      </c>
      <c r="L14" s="226">
        <f>L34-L53+TVA!L54</f>
        <v>0</v>
      </c>
      <c r="M14" s="226">
        <f>M34-M53+TVA!M54</f>
        <v>0</v>
      </c>
      <c r="N14" s="226">
        <f>N34-N53+TVA!N54</f>
        <v>0</v>
      </c>
      <c r="O14" s="226">
        <f>O34-O53+TVA!O54</f>
        <v>0</v>
      </c>
      <c r="P14" s="226">
        <f>P34-P53+TVA!P54</f>
        <v>0</v>
      </c>
      <c r="Q14" s="226">
        <f>Q34-Q53+TVA!Q54</f>
        <v>0</v>
      </c>
      <c r="R14" s="226">
        <f>R34-R53+TVA!R54</f>
        <v>0</v>
      </c>
      <c r="S14" s="226">
        <f>S34-S53+TVA!S54</f>
        <v>0</v>
      </c>
      <c r="T14" s="226">
        <f>T34-T53+TVA!T54</f>
        <v>0</v>
      </c>
      <c r="U14" s="226">
        <f>U34-U53+TVA!U54</f>
        <v>0</v>
      </c>
      <c r="V14" s="226">
        <f>V34-V53+TVA!V54</f>
        <v>0</v>
      </c>
      <c r="W14" s="226">
        <f>W34-W53+TVA!W54</f>
        <v>0</v>
      </c>
      <c r="X14" s="226">
        <f>X34-X53+TVA!X54</f>
        <v>0</v>
      </c>
      <c r="Y14" s="226">
        <f>Y34-Y53+TVA!Y54</f>
        <v>0</v>
      </c>
      <c r="Z14" s="226">
        <f>Z34-Z53+TVA!Z54</f>
        <v>0</v>
      </c>
      <c r="AA14" s="226">
        <f>AA34-AA53+TVA!AA54</f>
        <v>0</v>
      </c>
      <c r="AB14" s="226">
        <f>AB34-AB53+TVA!AB54</f>
        <v>0</v>
      </c>
      <c r="AC14" s="226">
        <f>AC34-AC53+TVA!AC54</f>
        <v>0</v>
      </c>
      <c r="AD14" s="226">
        <f>AD34-AD53+TVA!AD54</f>
        <v>0</v>
      </c>
      <c r="AE14" s="226">
        <f>AE34-AE53+TVA!AE54</f>
        <v>0</v>
      </c>
      <c r="AF14" s="226">
        <f>AF34-AF53+TVA!AF54</f>
        <v>0</v>
      </c>
      <c r="AG14" s="226">
        <f>AG34-AG53+TVA!AG54</f>
        <v>0</v>
      </c>
      <c r="AH14" s="226">
        <f>AH34-AH53+TVA!AH54</f>
        <v>0</v>
      </c>
      <c r="AI14" s="226">
        <f>AI34-AI53+TVA!AI54</f>
        <v>0</v>
      </c>
      <c r="AJ14" s="226">
        <f>AJ34-AJ53+TVA!AJ54</f>
        <v>0</v>
      </c>
      <c r="AK14" s="226">
        <f>AK34-AK53+TVA!AK54</f>
        <v>0</v>
      </c>
      <c r="AL14" s="226">
        <f>AL34-AL53+TVA!AL54</f>
        <v>0</v>
      </c>
      <c r="AM14" s="226">
        <f>AM34-AM53+TVA!AM54</f>
        <v>0</v>
      </c>
      <c r="AN14" s="226">
        <f>AN34-AN53+TVA!AN54</f>
        <v>0</v>
      </c>
      <c r="AO14" s="226">
        <f>AO34-AO53+TVA!AO54</f>
        <v>0</v>
      </c>
      <c r="AP14" s="226">
        <f>AP34-AP53+TVA!AP54</f>
        <v>0</v>
      </c>
      <c r="AQ14" s="226">
        <f>AQ34-AQ53+TVA!AQ54</f>
        <v>0</v>
      </c>
      <c r="AR14" s="226">
        <f>AR34-AR53+TVA!AR54</f>
        <v>0</v>
      </c>
      <c r="AS14" s="226">
        <f>AS34-AS53+TVA!AS54</f>
        <v>0</v>
      </c>
      <c r="AT14" s="226">
        <f>AT34-AT53+TVA!AT54</f>
        <v>0</v>
      </c>
      <c r="AU14" s="226">
        <f>AU34-AU53+TVA!AU54</f>
        <v>0</v>
      </c>
      <c r="AV14" s="226">
        <f>AV34-AV53+TVA!AV54</f>
        <v>0</v>
      </c>
      <c r="AW14" s="226">
        <f>AW34-AW53+TVA!AW54</f>
        <v>0</v>
      </c>
      <c r="AX14" s="226">
        <f>AX34-AX53+TVA!AX54</f>
        <v>0</v>
      </c>
      <c r="AY14" s="226">
        <f>AY34-AY53+TVA!AY54</f>
        <v>0</v>
      </c>
      <c r="AZ14" s="226">
        <f>AZ34-AZ53+TVA!AZ54</f>
        <v>0</v>
      </c>
      <c r="BA14" s="226">
        <f>BA34-BA53+TVA!BA54</f>
        <v>0</v>
      </c>
      <c r="BB14" s="226">
        <f>BB34-BB53+TVA!BB54</f>
        <v>0</v>
      </c>
      <c r="BC14" s="226">
        <f>BC34-BC53+TVA!BC54</f>
        <v>0</v>
      </c>
      <c r="BD14" s="226">
        <f>BD34-BD53+TVA!BD54</f>
        <v>0</v>
      </c>
      <c r="BE14" s="226">
        <f>BE34-BE53+TVA!BE54</f>
        <v>0</v>
      </c>
      <c r="BF14" s="226">
        <f>BF34-BF53+TVA!BF54</f>
        <v>0</v>
      </c>
      <c r="BG14" s="226">
        <f>BG34-BG53+TVA!BG54</f>
        <v>0</v>
      </c>
      <c r="BH14" s="226">
        <f>BH34-BH53+TVA!BH54</f>
        <v>0</v>
      </c>
      <c r="BI14" s="226">
        <f>BI34-BI53+TVA!BI54</f>
        <v>0</v>
      </c>
      <c r="BJ14" s="226">
        <f>BJ34-BJ53+TVA!BJ54</f>
        <v>0</v>
      </c>
      <c r="BK14" s="226">
        <f>BK34-BK53+TVA!BK54</f>
        <v>0</v>
      </c>
      <c r="BL14" s="93"/>
    </row>
    <row r="15" spans="2:64">
      <c r="B15" s="87"/>
      <c r="C15" s="215">
        <f>CONFIG!$C$20</f>
        <v>0</v>
      </c>
      <c r="D15" s="226">
        <f>D35-D54+TVA!D55</f>
        <v>0</v>
      </c>
      <c r="E15" s="226">
        <f>E35-E54+TVA!E55</f>
        <v>0</v>
      </c>
      <c r="F15" s="226">
        <f>F35-F54+TVA!F55</f>
        <v>0</v>
      </c>
      <c r="G15" s="226">
        <f>G35-G54+TVA!G55</f>
        <v>0</v>
      </c>
      <c r="H15" s="226">
        <f>H35-H54+TVA!H55</f>
        <v>0</v>
      </c>
      <c r="I15" s="226">
        <f>I35-I54+TVA!I55</f>
        <v>0</v>
      </c>
      <c r="J15" s="226">
        <f>J35-J54+TVA!J55</f>
        <v>0</v>
      </c>
      <c r="K15" s="226">
        <f>K35-K54+TVA!K55</f>
        <v>0</v>
      </c>
      <c r="L15" s="226">
        <f>L35-L54+TVA!L55</f>
        <v>0</v>
      </c>
      <c r="M15" s="226">
        <f>M35-M54+TVA!M55</f>
        <v>0</v>
      </c>
      <c r="N15" s="226">
        <f>N35-N54+TVA!N55</f>
        <v>0</v>
      </c>
      <c r="O15" s="226">
        <f>O35-O54+TVA!O55</f>
        <v>0</v>
      </c>
      <c r="P15" s="226">
        <f>P35-P54+TVA!P55</f>
        <v>0</v>
      </c>
      <c r="Q15" s="226">
        <f>Q35-Q54+TVA!Q55</f>
        <v>0</v>
      </c>
      <c r="R15" s="226">
        <f>R35-R54+TVA!R55</f>
        <v>0</v>
      </c>
      <c r="S15" s="226">
        <f>S35-S54+TVA!S55</f>
        <v>0</v>
      </c>
      <c r="T15" s="226">
        <f>T35-T54+TVA!T55</f>
        <v>0</v>
      </c>
      <c r="U15" s="226">
        <f>U35-U54+TVA!U55</f>
        <v>0</v>
      </c>
      <c r="V15" s="226">
        <f>V35-V54+TVA!V55</f>
        <v>0</v>
      </c>
      <c r="W15" s="226">
        <f>W35-W54+TVA!W55</f>
        <v>0</v>
      </c>
      <c r="X15" s="226">
        <f>X35-X54+TVA!X55</f>
        <v>0</v>
      </c>
      <c r="Y15" s="226">
        <f>Y35-Y54+TVA!Y55</f>
        <v>0</v>
      </c>
      <c r="Z15" s="226">
        <f>Z35-Z54+TVA!Z55</f>
        <v>0</v>
      </c>
      <c r="AA15" s="226">
        <f>AA35-AA54+TVA!AA55</f>
        <v>0</v>
      </c>
      <c r="AB15" s="226">
        <f>AB35-AB54+TVA!AB55</f>
        <v>0</v>
      </c>
      <c r="AC15" s="226">
        <f>AC35-AC54+TVA!AC55</f>
        <v>0</v>
      </c>
      <c r="AD15" s="226">
        <f>AD35-AD54+TVA!AD55</f>
        <v>0</v>
      </c>
      <c r="AE15" s="226">
        <f>AE35-AE54+TVA!AE55</f>
        <v>0</v>
      </c>
      <c r="AF15" s="226">
        <f>AF35-AF54+TVA!AF55</f>
        <v>0</v>
      </c>
      <c r="AG15" s="226">
        <f>AG35-AG54+TVA!AG55</f>
        <v>0</v>
      </c>
      <c r="AH15" s="226">
        <f>AH35-AH54+TVA!AH55</f>
        <v>0</v>
      </c>
      <c r="AI15" s="226">
        <f>AI35-AI54+TVA!AI55</f>
        <v>0</v>
      </c>
      <c r="AJ15" s="226">
        <f>AJ35-AJ54+TVA!AJ55</f>
        <v>0</v>
      </c>
      <c r="AK15" s="226">
        <f>AK35-AK54+TVA!AK55</f>
        <v>0</v>
      </c>
      <c r="AL15" s="226">
        <f>AL35-AL54+TVA!AL55</f>
        <v>0</v>
      </c>
      <c r="AM15" s="226">
        <f>AM35-AM54+TVA!AM55</f>
        <v>0</v>
      </c>
      <c r="AN15" s="226">
        <f>AN35-AN54+TVA!AN55</f>
        <v>0</v>
      </c>
      <c r="AO15" s="226">
        <f>AO35-AO54+TVA!AO55</f>
        <v>0</v>
      </c>
      <c r="AP15" s="226">
        <f>AP35-AP54+TVA!AP55</f>
        <v>0</v>
      </c>
      <c r="AQ15" s="226">
        <f>AQ35-AQ54+TVA!AQ55</f>
        <v>0</v>
      </c>
      <c r="AR15" s="226">
        <f>AR35-AR54+TVA!AR55</f>
        <v>0</v>
      </c>
      <c r="AS15" s="226">
        <f>AS35-AS54+TVA!AS55</f>
        <v>0</v>
      </c>
      <c r="AT15" s="226">
        <f>AT35-AT54+TVA!AT55</f>
        <v>0</v>
      </c>
      <c r="AU15" s="226">
        <f>AU35-AU54+TVA!AU55</f>
        <v>0</v>
      </c>
      <c r="AV15" s="226">
        <f>AV35-AV54+TVA!AV55</f>
        <v>0</v>
      </c>
      <c r="AW15" s="226">
        <f>AW35-AW54+TVA!AW55</f>
        <v>0</v>
      </c>
      <c r="AX15" s="226">
        <f>AX35-AX54+TVA!AX55</f>
        <v>0</v>
      </c>
      <c r="AY15" s="226">
        <f>AY35-AY54+TVA!AY55</f>
        <v>0</v>
      </c>
      <c r="AZ15" s="226">
        <f>AZ35-AZ54+TVA!AZ55</f>
        <v>0</v>
      </c>
      <c r="BA15" s="226">
        <f>BA35-BA54+TVA!BA55</f>
        <v>0</v>
      </c>
      <c r="BB15" s="226">
        <f>BB35-BB54+TVA!BB55</f>
        <v>0</v>
      </c>
      <c r="BC15" s="226">
        <f>BC35-BC54+TVA!BC55</f>
        <v>0</v>
      </c>
      <c r="BD15" s="226">
        <f>BD35-BD54+TVA!BD55</f>
        <v>0</v>
      </c>
      <c r="BE15" s="226">
        <f>BE35-BE54+TVA!BE55</f>
        <v>0</v>
      </c>
      <c r="BF15" s="226">
        <f>BF35-BF54+TVA!BF55</f>
        <v>0</v>
      </c>
      <c r="BG15" s="226">
        <f>BG35-BG54+TVA!BG55</f>
        <v>0</v>
      </c>
      <c r="BH15" s="226">
        <f>BH35-BH54+TVA!BH55</f>
        <v>0</v>
      </c>
      <c r="BI15" s="226">
        <f>BI35-BI54+TVA!BI55</f>
        <v>0</v>
      </c>
      <c r="BJ15" s="226">
        <f>BJ35-BJ54+TVA!BJ55</f>
        <v>0</v>
      </c>
      <c r="BK15" s="226">
        <f>BK35-BK54+TVA!BK55</f>
        <v>0</v>
      </c>
      <c r="BL15" s="93"/>
    </row>
    <row r="16" spans="2:64">
      <c r="B16" s="87"/>
      <c r="C16" s="215">
        <f>CONFIG!$C$21</f>
        <v>0</v>
      </c>
      <c r="D16" s="226">
        <f>D36-D55+TVA!D56</f>
        <v>0</v>
      </c>
      <c r="E16" s="226">
        <f>E36-E55+TVA!E56</f>
        <v>0</v>
      </c>
      <c r="F16" s="226">
        <f>F36-F55+TVA!F56</f>
        <v>0</v>
      </c>
      <c r="G16" s="226">
        <f>G36-G55+TVA!G56</f>
        <v>0</v>
      </c>
      <c r="H16" s="226">
        <f>H36-H55+TVA!H56</f>
        <v>0</v>
      </c>
      <c r="I16" s="226">
        <f>I36-I55+TVA!I56</f>
        <v>0</v>
      </c>
      <c r="J16" s="226">
        <f>J36-J55+TVA!J56</f>
        <v>0</v>
      </c>
      <c r="K16" s="226">
        <f>K36-K55+TVA!K56</f>
        <v>0</v>
      </c>
      <c r="L16" s="226">
        <f>L36-L55+TVA!L56</f>
        <v>0</v>
      </c>
      <c r="M16" s="226">
        <f>M36-M55+TVA!M56</f>
        <v>0</v>
      </c>
      <c r="N16" s="226">
        <f>N36-N55+TVA!N56</f>
        <v>0</v>
      </c>
      <c r="O16" s="226">
        <f>O36-O55+TVA!O56</f>
        <v>0</v>
      </c>
      <c r="P16" s="226">
        <f>P36-P55+TVA!P56</f>
        <v>0</v>
      </c>
      <c r="Q16" s="226">
        <f>Q36-Q55+TVA!Q56</f>
        <v>0</v>
      </c>
      <c r="R16" s="226">
        <f>R36-R55+TVA!R56</f>
        <v>0</v>
      </c>
      <c r="S16" s="226">
        <f>S36-S55+TVA!S56</f>
        <v>0</v>
      </c>
      <c r="T16" s="226">
        <f>T36-T55+TVA!T56</f>
        <v>0</v>
      </c>
      <c r="U16" s="226">
        <f>U36-U55+TVA!U56</f>
        <v>0</v>
      </c>
      <c r="V16" s="226">
        <f>V36-V55+TVA!V56</f>
        <v>0</v>
      </c>
      <c r="W16" s="226">
        <f>W36-W55+TVA!W56</f>
        <v>0</v>
      </c>
      <c r="X16" s="226">
        <f>X36-X55+TVA!X56</f>
        <v>0</v>
      </c>
      <c r="Y16" s="226">
        <f>Y36-Y55+TVA!Y56</f>
        <v>0</v>
      </c>
      <c r="Z16" s="226">
        <f>Z36-Z55+TVA!Z56</f>
        <v>0</v>
      </c>
      <c r="AA16" s="226">
        <f>AA36-AA55+TVA!AA56</f>
        <v>0</v>
      </c>
      <c r="AB16" s="226">
        <f>AB36-AB55+TVA!AB56</f>
        <v>0</v>
      </c>
      <c r="AC16" s="226">
        <f>AC36-AC55+TVA!AC56</f>
        <v>0</v>
      </c>
      <c r="AD16" s="226">
        <f>AD36-AD55+TVA!AD56</f>
        <v>0</v>
      </c>
      <c r="AE16" s="226">
        <f>AE36-AE55+TVA!AE56</f>
        <v>0</v>
      </c>
      <c r="AF16" s="226">
        <f>AF36-AF55+TVA!AF56</f>
        <v>0</v>
      </c>
      <c r="AG16" s="226">
        <f>AG36-AG55+TVA!AG56</f>
        <v>0</v>
      </c>
      <c r="AH16" s="226">
        <f>AH36-AH55+TVA!AH56</f>
        <v>0</v>
      </c>
      <c r="AI16" s="226">
        <f>AI36-AI55+TVA!AI56</f>
        <v>0</v>
      </c>
      <c r="AJ16" s="226">
        <f>AJ36-AJ55+TVA!AJ56</f>
        <v>0</v>
      </c>
      <c r="AK16" s="226">
        <f>AK36-AK55+TVA!AK56</f>
        <v>0</v>
      </c>
      <c r="AL16" s="226">
        <f>AL36-AL55+TVA!AL56</f>
        <v>0</v>
      </c>
      <c r="AM16" s="226">
        <f>AM36-AM55+TVA!AM56</f>
        <v>0</v>
      </c>
      <c r="AN16" s="226">
        <f>AN36-AN55+TVA!AN56</f>
        <v>0</v>
      </c>
      <c r="AO16" s="226">
        <f>AO36-AO55+TVA!AO56</f>
        <v>0</v>
      </c>
      <c r="AP16" s="226">
        <f>AP36-AP55+TVA!AP56</f>
        <v>0</v>
      </c>
      <c r="AQ16" s="226">
        <f>AQ36-AQ55+TVA!AQ56</f>
        <v>0</v>
      </c>
      <c r="AR16" s="226">
        <f>AR36-AR55+TVA!AR56</f>
        <v>0</v>
      </c>
      <c r="AS16" s="226">
        <f>AS36-AS55+TVA!AS56</f>
        <v>0</v>
      </c>
      <c r="AT16" s="226">
        <f>AT36-AT55+TVA!AT56</f>
        <v>0</v>
      </c>
      <c r="AU16" s="226">
        <f>AU36-AU55+TVA!AU56</f>
        <v>0</v>
      </c>
      <c r="AV16" s="226">
        <f>AV36-AV55+TVA!AV56</f>
        <v>0</v>
      </c>
      <c r="AW16" s="226">
        <f>AW36-AW55+TVA!AW56</f>
        <v>0</v>
      </c>
      <c r="AX16" s="226">
        <f>AX36-AX55+TVA!AX56</f>
        <v>0</v>
      </c>
      <c r="AY16" s="226">
        <f>AY36-AY55+TVA!AY56</f>
        <v>0</v>
      </c>
      <c r="AZ16" s="226">
        <f>AZ36-AZ55+TVA!AZ56</f>
        <v>0</v>
      </c>
      <c r="BA16" s="226">
        <f>BA36-BA55+TVA!BA56</f>
        <v>0</v>
      </c>
      <c r="BB16" s="226">
        <f>BB36-BB55+TVA!BB56</f>
        <v>0</v>
      </c>
      <c r="BC16" s="226">
        <f>BC36-BC55+TVA!BC56</f>
        <v>0</v>
      </c>
      <c r="BD16" s="226">
        <f>BD36-BD55+TVA!BD56</f>
        <v>0</v>
      </c>
      <c r="BE16" s="226">
        <f>BE36-BE55+TVA!BE56</f>
        <v>0</v>
      </c>
      <c r="BF16" s="226">
        <f>BF36-BF55+TVA!BF56</f>
        <v>0</v>
      </c>
      <c r="BG16" s="226">
        <f>BG36-BG55+TVA!BG56</f>
        <v>0</v>
      </c>
      <c r="BH16" s="226">
        <f>BH36-BH55+TVA!BH56</f>
        <v>0</v>
      </c>
      <c r="BI16" s="226">
        <f>BI36-BI55+TVA!BI56</f>
        <v>0</v>
      </c>
      <c r="BJ16" s="226">
        <f>BJ36-BJ55+TVA!BJ56</f>
        <v>0</v>
      </c>
      <c r="BK16" s="226">
        <f>BK36-BK55+TVA!BK56</f>
        <v>0</v>
      </c>
      <c r="BL16" s="93"/>
    </row>
    <row r="17" spans="2:64" s="53" customFormat="1">
      <c r="B17" s="87"/>
      <c r="C17" s="215">
        <f>CONFIG!$C$22</f>
        <v>0</v>
      </c>
      <c r="D17" s="226">
        <f>D41-D60+TVA!D57</f>
        <v>0</v>
      </c>
      <c r="E17" s="226">
        <f>E41-E60+TVA!E57</f>
        <v>0</v>
      </c>
      <c r="F17" s="226">
        <f>F41-F60+TVA!F57</f>
        <v>0</v>
      </c>
      <c r="G17" s="226">
        <f>G41-G60+TVA!G57</f>
        <v>0</v>
      </c>
      <c r="H17" s="226">
        <f>H41-H60+TVA!H57</f>
        <v>0</v>
      </c>
      <c r="I17" s="226">
        <f>I41-I60+TVA!I57</f>
        <v>0</v>
      </c>
      <c r="J17" s="226">
        <f>J41-J60+TVA!J57</f>
        <v>0</v>
      </c>
      <c r="K17" s="226">
        <f>K41-K60+TVA!K57</f>
        <v>0</v>
      </c>
      <c r="L17" s="226">
        <f>L41-L60+TVA!L57</f>
        <v>0</v>
      </c>
      <c r="M17" s="226">
        <f>M41-M60+TVA!M57</f>
        <v>0</v>
      </c>
      <c r="N17" s="226">
        <f>N41-N60+TVA!N57</f>
        <v>0</v>
      </c>
      <c r="O17" s="226">
        <f>O41-O60+TVA!O57</f>
        <v>0</v>
      </c>
      <c r="P17" s="226">
        <f>P41-P60+TVA!P57</f>
        <v>0</v>
      </c>
      <c r="Q17" s="226">
        <f>Q41-Q60+TVA!Q57</f>
        <v>0</v>
      </c>
      <c r="R17" s="226">
        <f>R41-R60+TVA!R57</f>
        <v>0</v>
      </c>
      <c r="S17" s="226">
        <f>S41-S60+TVA!S57</f>
        <v>0</v>
      </c>
      <c r="T17" s="226">
        <f>T41-T60+TVA!T57</f>
        <v>0</v>
      </c>
      <c r="U17" s="226">
        <f>U41-U60+TVA!U57</f>
        <v>0</v>
      </c>
      <c r="V17" s="226">
        <f>V41-V60+TVA!V57</f>
        <v>0</v>
      </c>
      <c r="W17" s="226">
        <f>W41-W60+TVA!W57</f>
        <v>0</v>
      </c>
      <c r="X17" s="226">
        <f>X41-X60+TVA!X57</f>
        <v>0</v>
      </c>
      <c r="Y17" s="226">
        <f>Y41-Y60+TVA!Y57</f>
        <v>0</v>
      </c>
      <c r="Z17" s="226">
        <f>Z41-Z60+TVA!Z57</f>
        <v>0</v>
      </c>
      <c r="AA17" s="226">
        <f>AA41-AA60+TVA!AA57</f>
        <v>0</v>
      </c>
      <c r="AB17" s="226">
        <f>AB41-AB60+TVA!AB57</f>
        <v>0</v>
      </c>
      <c r="AC17" s="226">
        <f>AC41-AC60+TVA!AC57</f>
        <v>0</v>
      </c>
      <c r="AD17" s="226">
        <f>AD41-AD60+TVA!AD57</f>
        <v>0</v>
      </c>
      <c r="AE17" s="226">
        <f>AE41-AE60+TVA!AE57</f>
        <v>0</v>
      </c>
      <c r="AF17" s="226">
        <f>AF41-AF60+TVA!AF57</f>
        <v>0</v>
      </c>
      <c r="AG17" s="226">
        <f>AG41-AG60+TVA!AG57</f>
        <v>0</v>
      </c>
      <c r="AH17" s="226">
        <f>AH41-AH60+TVA!AH57</f>
        <v>0</v>
      </c>
      <c r="AI17" s="226">
        <f>AI41-AI60+TVA!AI57</f>
        <v>0</v>
      </c>
      <c r="AJ17" s="226">
        <f>AJ41-AJ60+TVA!AJ57</f>
        <v>0</v>
      </c>
      <c r="AK17" s="226">
        <f>AK41-AK60+TVA!AK57</f>
        <v>0</v>
      </c>
      <c r="AL17" s="226">
        <f>AL41-AL60+TVA!AL57</f>
        <v>0</v>
      </c>
      <c r="AM17" s="226">
        <f>AM41-AM60+TVA!AM57</f>
        <v>0</v>
      </c>
      <c r="AN17" s="226">
        <f>AN41-AN60+TVA!AN57</f>
        <v>0</v>
      </c>
      <c r="AO17" s="226">
        <f>AO41-AO60+TVA!AO57</f>
        <v>0</v>
      </c>
      <c r="AP17" s="226">
        <f>AP41-AP60+TVA!AP57</f>
        <v>0</v>
      </c>
      <c r="AQ17" s="226">
        <f>AQ41-AQ60+TVA!AQ57</f>
        <v>0</v>
      </c>
      <c r="AR17" s="226">
        <f>AR41-AR60+TVA!AR57</f>
        <v>0</v>
      </c>
      <c r="AS17" s="226">
        <f>AS41-AS60+TVA!AS57</f>
        <v>0</v>
      </c>
      <c r="AT17" s="226">
        <f>AT41-AT60+TVA!AT57</f>
        <v>0</v>
      </c>
      <c r="AU17" s="226">
        <f>AU41-AU60+TVA!AU57</f>
        <v>0</v>
      </c>
      <c r="AV17" s="226">
        <f>AV41-AV60+TVA!AV57</f>
        <v>0</v>
      </c>
      <c r="AW17" s="226">
        <f>AW41-AW60+TVA!AW57</f>
        <v>0</v>
      </c>
      <c r="AX17" s="226">
        <f>AX41-AX60+TVA!AX57</f>
        <v>0</v>
      </c>
      <c r="AY17" s="226">
        <f>AY41-AY60+TVA!AY57</f>
        <v>0</v>
      </c>
      <c r="AZ17" s="226">
        <f>AZ41-AZ60+TVA!AZ57</f>
        <v>0</v>
      </c>
      <c r="BA17" s="226">
        <f>BA41-BA60+TVA!BA57</f>
        <v>0</v>
      </c>
      <c r="BB17" s="226">
        <f>BB41-BB60+TVA!BB57</f>
        <v>0</v>
      </c>
      <c r="BC17" s="226">
        <f>BC41-BC60+TVA!BC57</f>
        <v>0</v>
      </c>
      <c r="BD17" s="226">
        <f>BD41-BD60+TVA!BD57</f>
        <v>0</v>
      </c>
      <c r="BE17" s="226">
        <f>BE41-BE60+TVA!BE57</f>
        <v>0</v>
      </c>
      <c r="BF17" s="226">
        <f>BF41-BF60+TVA!BF57</f>
        <v>0</v>
      </c>
      <c r="BG17" s="226">
        <f>BG41-BG60+TVA!BG57</f>
        <v>0</v>
      </c>
      <c r="BH17" s="226">
        <f>BH41-BH60+TVA!BH57</f>
        <v>0</v>
      </c>
      <c r="BI17" s="226">
        <f>BI41-BI60+TVA!BI57</f>
        <v>0</v>
      </c>
      <c r="BJ17" s="226">
        <f>BJ41-BJ60+TVA!BJ57</f>
        <v>0</v>
      </c>
      <c r="BK17" s="226">
        <f>BK41-BK60+TVA!BK57</f>
        <v>0</v>
      </c>
      <c r="BL17" s="93"/>
    </row>
    <row r="18" spans="2:64" s="53" customFormat="1">
      <c r="B18" s="87"/>
      <c r="C18" s="215">
        <f>CONFIG!$C$23</f>
        <v>0</v>
      </c>
      <c r="D18" s="226">
        <f>D42-D61+TVA!D58</f>
        <v>0</v>
      </c>
      <c r="E18" s="226">
        <f>E42-E61+TVA!E58</f>
        <v>0</v>
      </c>
      <c r="F18" s="226">
        <f>F42-F61+TVA!F58</f>
        <v>0</v>
      </c>
      <c r="G18" s="226">
        <f>G42-G61+TVA!G58</f>
        <v>0</v>
      </c>
      <c r="H18" s="226">
        <f>H42-H61+TVA!H58</f>
        <v>0</v>
      </c>
      <c r="I18" s="226">
        <f>I42-I61+TVA!I58</f>
        <v>0</v>
      </c>
      <c r="J18" s="226">
        <f>J42-J61+TVA!J58</f>
        <v>0</v>
      </c>
      <c r="K18" s="226">
        <f>K42-K61+TVA!K58</f>
        <v>0</v>
      </c>
      <c r="L18" s="226">
        <f>L42-L61+TVA!L58</f>
        <v>0</v>
      </c>
      <c r="M18" s="226">
        <f>M42-M61+TVA!M58</f>
        <v>0</v>
      </c>
      <c r="N18" s="226">
        <f>N42-N61+TVA!N58</f>
        <v>0</v>
      </c>
      <c r="O18" s="226">
        <f>O42-O61+TVA!O58</f>
        <v>0</v>
      </c>
      <c r="P18" s="226">
        <f>P42-P61+TVA!P58</f>
        <v>0</v>
      </c>
      <c r="Q18" s="226">
        <f>Q42-Q61+TVA!Q58</f>
        <v>0</v>
      </c>
      <c r="R18" s="226">
        <f>R42-R61+TVA!R58</f>
        <v>0</v>
      </c>
      <c r="S18" s="226">
        <f>S42-S61+TVA!S58</f>
        <v>0</v>
      </c>
      <c r="T18" s="226">
        <f>T42-T61+TVA!T58</f>
        <v>0</v>
      </c>
      <c r="U18" s="226">
        <f>U42-U61+TVA!U58</f>
        <v>0</v>
      </c>
      <c r="V18" s="226">
        <f>V42-V61+TVA!V58</f>
        <v>0</v>
      </c>
      <c r="W18" s="226">
        <f>W42-W61+TVA!W58</f>
        <v>0</v>
      </c>
      <c r="X18" s="226">
        <f>X42-X61+TVA!X58</f>
        <v>0</v>
      </c>
      <c r="Y18" s="226">
        <f>Y42-Y61+TVA!Y58</f>
        <v>0</v>
      </c>
      <c r="Z18" s="226">
        <f>Z42-Z61+TVA!Z58</f>
        <v>0</v>
      </c>
      <c r="AA18" s="226">
        <f>AA42-AA61+TVA!AA58</f>
        <v>0</v>
      </c>
      <c r="AB18" s="226">
        <f>AB42-AB61+TVA!AB58</f>
        <v>0</v>
      </c>
      <c r="AC18" s="226">
        <f>AC42-AC61+TVA!AC58</f>
        <v>0</v>
      </c>
      <c r="AD18" s="226">
        <f>AD42-AD61+TVA!AD58</f>
        <v>0</v>
      </c>
      <c r="AE18" s="226">
        <f>AE42-AE61+TVA!AE58</f>
        <v>0</v>
      </c>
      <c r="AF18" s="226">
        <f>AF42-AF61+TVA!AF58</f>
        <v>0</v>
      </c>
      <c r="AG18" s="226">
        <f>AG42-AG61+TVA!AG58</f>
        <v>0</v>
      </c>
      <c r="AH18" s="226">
        <f>AH42-AH61+TVA!AH58</f>
        <v>0</v>
      </c>
      <c r="AI18" s="226">
        <f>AI42-AI61+TVA!AI58</f>
        <v>0</v>
      </c>
      <c r="AJ18" s="226">
        <f>AJ42-AJ61+TVA!AJ58</f>
        <v>0</v>
      </c>
      <c r="AK18" s="226">
        <f>AK42-AK61+TVA!AK58</f>
        <v>0</v>
      </c>
      <c r="AL18" s="226">
        <f>AL42-AL61+TVA!AL58</f>
        <v>0</v>
      </c>
      <c r="AM18" s="226">
        <f>AM42-AM61+TVA!AM58</f>
        <v>0</v>
      </c>
      <c r="AN18" s="226">
        <f>AN42-AN61+TVA!AN58</f>
        <v>0</v>
      </c>
      <c r="AO18" s="226">
        <f>AO42-AO61+TVA!AO58</f>
        <v>0</v>
      </c>
      <c r="AP18" s="226">
        <f>AP42-AP61+TVA!AP58</f>
        <v>0</v>
      </c>
      <c r="AQ18" s="226">
        <f>AQ42-AQ61+TVA!AQ58</f>
        <v>0</v>
      </c>
      <c r="AR18" s="226">
        <f>AR42-AR61+TVA!AR58</f>
        <v>0</v>
      </c>
      <c r="AS18" s="226">
        <f>AS42-AS61+TVA!AS58</f>
        <v>0</v>
      </c>
      <c r="AT18" s="226">
        <f>AT42-AT61+TVA!AT58</f>
        <v>0</v>
      </c>
      <c r="AU18" s="226">
        <f>AU42-AU61+TVA!AU58</f>
        <v>0</v>
      </c>
      <c r="AV18" s="226">
        <f>AV42-AV61+TVA!AV58</f>
        <v>0</v>
      </c>
      <c r="AW18" s="226">
        <f>AW42-AW61+TVA!AW58</f>
        <v>0</v>
      </c>
      <c r="AX18" s="226">
        <f>AX42-AX61+TVA!AX58</f>
        <v>0</v>
      </c>
      <c r="AY18" s="226">
        <f>AY42-AY61+TVA!AY58</f>
        <v>0</v>
      </c>
      <c r="AZ18" s="226">
        <f>AZ42-AZ61+TVA!AZ58</f>
        <v>0</v>
      </c>
      <c r="BA18" s="226">
        <f>BA42-BA61+TVA!BA58</f>
        <v>0</v>
      </c>
      <c r="BB18" s="226">
        <f>BB42-BB61+TVA!BB58</f>
        <v>0</v>
      </c>
      <c r="BC18" s="226">
        <f>BC42-BC61+TVA!BC58</f>
        <v>0</v>
      </c>
      <c r="BD18" s="226">
        <f>BD42-BD61+TVA!BD58</f>
        <v>0</v>
      </c>
      <c r="BE18" s="226">
        <f>BE42-BE61+TVA!BE58</f>
        <v>0</v>
      </c>
      <c r="BF18" s="226">
        <f>BF42-BF61+TVA!BF58</f>
        <v>0</v>
      </c>
      <c r="BG18" s="226">
        <f>BG42-BG61+TVA!BG58</f>
        <v>0</v>
      </c>
      <c r="BH18" s="226">
        <f>BH42-BH61+TVA!BH58</f>
        <v>0</v>
      </c>
      <c r="BI18" s="226">
        <f>BI42-BI61+TVA!BI58</f>
        <v>0</v>
      </c>
      <c r="BJ18" s="226">
        <f>BJ42-BJ61+TVA!BJ58</f>
        <v>0</v>
      </c>
      <c r="BK18" s="226">
        <f>BK42-BK61+TVA!BK58</f>
        <v>0</v>
      </c>
      <c r="BL18" s="93"/>
    </row>
    <row r="19" spans="2:64" s="53" customFormat="1">
      <c r="B19" s="87"/>
      <c r="C19" s="215">
        <f>CONFIG!$C$24</f>
        <v>0</v>
      </c>
      <c r="D19" s="226">
        <f>D43-D62+TVA!D59</f>
        <v>0</v>
      </c>
      <c r="E19" s="226">
        <f>E43-E62+TVA!E59</f>
        <v>0</v>
      </c>
      <c r="F19" s="226">
        <f>F43-F62+TVA!F59</f>
        <v>0</v>
      </c>
      <c r="G19" s="226">
        <f>G43-G62+TVA!G59</f>
        <v>0</v>
      </c>
      <c r="H19" s="226">
        <f>H43-H62+TVA!H59</f>
        <v>0</v>
      </c>
      <c r="I19" s="226">
        <f>I43-I62+TVA!I59</f>
        <v>0</v>
      </c>
      <c r="J19" s="226">
        <f>J43-J62+TVA!J59</f>
        <v>0</v>
      </c>
      <c r="K19" s="226">
        <f>K43-K62+TVA!K59</f>
        <v>0</v>
      </c>
      <c r="L19" s="226">
        <f>L43-L62+TVA!L59</f>
        <v>0</v>
      </c>
      <c r="M19" s="226">
        <f>M43-M62+TVA!M59</f>
        <v>0</v>
      </c>
      <c r="N19" s="226">
        <f>N43-N62+TVA!N59</f>
        <v>0</v>
      </c>
      <c r="O19" s="226">
        <f>O43-O62+TVA!O59</f>
        <v>0</v>
      </c>
      <c r="P19" s="226">
        <f>P43-P62+TVA!P59</f>
        <v>0</v>
      </c>
      <c r="Q19" s="226">
        <f>Q43-Q62+TVA!Q59</f>
        <v>0</v>
      </c>
      <c r="R19" s="226">
        <f>R43-R62+TVA!R59</f>
        <v>0</v>
      </c>
      <c r="S19" s="226">
        <f>S43-S62+TVA!S59</f>
        <v>0</v>
      </c>
      <c r="T19" s="226">
        <f>T43-T62+TVA!T59</f>
        <v>0</v>
      </c>
      <c r="U19" s="226">
        <f>U43-U62+TVA!U59</f>
        <v>0</v>
      </c>
      <c r="V19" s="226">
        <f>V43-V62+TVA!V59</f>
        <v>0</v>
      </c>
      <c r="W19" s="226">
        <f>W43-W62+TVA!W59</f>
        <v>0</v>
      </c>
      <c r="X19" s="226">
        <f>X43-X62+TVA!X59</f>
        <v>0</v>
      </c>
      <c r="Y19" s="226">
        <f>Y43-Y62+TVA!Y59</f>
        <v>0</v>
      </c>
      <c r="Z19" s="226">
        <f>Z43-Z62+TVA!Z59</f>
        <v>0</v>
      </c>
      <c r="AA19" s="226">
        <f>AA43-AA62+TVA!AA59</f>
        <v>0</v>
      </c>
      <c r="AB19" s="226">
        <f>AB43-AB62+TVA!AB59</f>
        <v>0</v>
      </c>
      <c r="AC19" s="226">
        <f>AC43-AC62+TVA!AC59</f>
        <v>0</v>
      </c>
      <c r="AD19" s="226">
        <f>AD43-AD62+TVA!AD59</f>
        <v>0</v>
      </c>
      <c r="AE19" s="226">
        <f>AE43-AE62+TVA!AE59</f>
        <v>0</v>
      </c>
      <c r="AF19" s="226">
        <f>AF43-AF62+TVA!AF59</f>
        <v>0</v>
      </c>
      <c r="AG19" s="226">
        <f>AG43-AG62+TVA!AG59</f>
        <v>0</v>
      </c>
      <c r="AH19" s="226">
        <f>AH43-AH62+TVA!AH59</f>
        <v>0</v>
      </c>
      <c r="AI19" s="226">
        <f>AI43-AI62+TVA!AI59</f>
        <v>0</v>
      </c>
      <c r="AJ19" s="226">
        <f>AJ43-AJ62+TVA!AJ59</f>
        <v>0</v>
      </c>
      <c r="AK19" s="226">
        <f>AK43-AK62+TVA!AK59</f>
        <v>0</v>
      </c>
      <c r="AL19" s="226">
        <f>AL43-AL62+TVA!AL59</f>
        <v>0</v>
      </c>
      <c r="AM19" s="226">
        <f>AM43-AM62+TVA!AM59</f>
        <v>0</v>
      </c>
      <c r="AN19" s="226">
        <f>AN43-AN62+TVA!AN59</f>
        <v>0</v>
      </c>
      <c r="AO19" s="226">
        <f>AO43-AO62+TVA!AO59</f>
        <v>0</v>
      </c>
      <c r="AP19" s="226">
        <f>AP43-AP62+TVA!AP59</f>
        <v>0</v>
      </c>
      <c r="AQ19" s="226">
        <f>AQ43-AQ62+TVA!AQ59</f>
        <v>0</v>
      </c>
      <c r="AR19" s="226">
        <f>AR43-AR62+TVA!AR59</f>
        <v>0</v>
      </c>
      <c r="AS19" s="226">
        <f>AS43-AS62+TVA!AS59</f>
        <v>0</v>
      </c>
      <c r="AT19" s="226">
        <f>AT43-AT62+TVA!AT59</f>
        <v>0</v>
      </c>
      <c r="AU19" s="226">
        <f>AU43-AU62+TVA!AU59</f>
        <v>0</v>
      </c>
      <c r="AV19" s="226">
        <f>AV43-AV62+TVA!AV59</f>
        <v>0</v>
      </c>
      <c r="AW19" s="226">
        <f>AW43-AW62+TVA!AW59</f>
        <v>0</v>
      </c>
      <c r="AX19" s="226">
        <f>AX43-AX62+TVA!AX59</f>
        <v>0</v>
      </c>
      <c r="AY19" s="226">
        <f>AY43-AY62+TVA!AY59</f>
        <v>0</v>
      </c>
      <c r="AZ19" s="226">
        <f>AZ43-AZ62+TVA!AZ59</f>
        <v>0</v>
      </c>
      <c r="BA19" s="226">
        <f>BA43-BA62+TVA!BA59</f>
        <v>0</v>
      </c>
      <c r="BB19" s="226">
        <f>BB43-BB62+TVA!BB59</f>
        <v>0</v>
      </c>
      <c r="BC19" s="226">
        <f>BC43-BC62+TVA!BC59</f>
        <v>0</v>
      </c>
      <c r="BD19" s="226">
        <f>BD43-BD62+TVA!BD59</f>
        <v>0</v>
      </c>
      <c r="BE19" s="226">
        <f>BE43-BE62+TVA!BE59</f>
        <v>0</v>
      </c>
      <c r="BF19" s="226">
        <f>BF43-BF62+TVA!BF59</f>
        <v>0</v>
      </c>
      <c r="BG19" s="226">
        <f>BG43-BG62+TVA!BG59</f>
        <v>0</v>
      </c>
      <c r="BH19" s="226">
        <f>BH43-BH62+TVA!BH59</f>
        <v>0</v>
      </c>
      <c r="BI19" s="226">
        <f>BI43-BI62+TVA!BI59</f>
        <v>0</v>
      </c>
      <c r="BJ19" s="226">
        <f>BJ43-BJ62+TVA!BJ59</f>
        <v>0</v>
      </c>
      <c r="BK19" s="226">
        <f>BK43-BK62+TVA!BK59</f>
        <v>0</v>
      </c>
      <c r="BL19" s="93"/>
    </row>
    <row r="20" spans="2:64" s="53" customFormat="1">
      <c r="B20" s="87"/>
      <c r="C20" s="215">
        <f>CONFIG!$C$25</f>
        <v>0</v>
      </c>
      <c r="D20" s="226">
        <f>D44-D63+TVA!D60</f>
        <v>0</v>
      </c>
      <c r="E20" s="226">
        <f>E44-E63+TVA!E60</f>
        <v>0</v>
      </c>
      <c r="F20" s="226">
        <f>F44-F63+TVA!F60</f>
        <v>0</v>
      </c>
      <c r="G20" s="226">
        <f>G44-G63+TVA!G60</f>
        <v>0</v>
      </c>
      <c r="H20" s="226">
        <f>H44-H63+TVA!H60</f>
        <v>0</v>
      </c>
      <c r="I20" s="226">
        <f>I44-I63+TVA!I60</f>
        <v>0</v>
      </c>
      <c r="J20" s="226">
        <f>J44-J63+TVA!J60</f>
        <v>0</v>
      </c>
      <c r="K20" s="226">
        <f>K44-K63+TVA!K60</f>
        <v>0</v>
      </c>
      <c r="L20" s="226">
        <f>L44-L63+TVA!L60</f>
        <v>0</v>
      </c>
      <c r="M20" s="226">
        <f>M44-M63+TVA!M60</f>
        <v>0</v>
      </c>
      <c r="N20" s="226">
        <f>N44-N63+TVA!N60</f>
        <v>0</v>
      </c>
      <c r="O20" s="226">
        <f>O44-O63+TVA!O60</f>
        <v>0</v>
      </c>
      <c r="P20" s="226">
        <f>P44-P63+TVA!P60</f>
        <v>0</v>
      </c>
      <c r="Q20" s="226">
        <f>Q44-Q63+TVA!Q60</f>
        <v>0</v>
      </c>
      <c r="R20" s="226">
        <f>R44-R63+TVA!R60</f>
        <v>0</v>
      </c>
      <c r="S20" s="226">
        <f>S44-S63+TVA!S60</f>
        <v>0</v>
      </c>
      <c r="T20" s="226">
        <f>T44-T63+TVA!T60</f>
        <v>0</v>
      </c>
      <c r="U20" s="226">
        <f>U44-U63+TVA!U60</f>
        <v>0</v>
      </c>
      <c r="V20" s="226">
        <f>V44-V63+TVA!V60</f>
        <v>0</v>
      </c>
      <c r="W20" s="226">
        <f>W44-W63+TVA!W60</f>
        <v>0</v>
      </c>
      <c r="X20" s="226">
        <f>X44-X63+TVA!X60</f>
        <v>0</v>
      </c>
      <c r="Y20" s="226">
        <f>Y44-Y63+TVA!Y60</f>
        <v>0</v>
      </c>
      <c r="Z20" s="226">
        <f>Z44-Z63+TVA!Z60</f>
        <v>0</v>
      </c>
      <c r="AA20" s="226">
        <f>AA44-AA63+TVA!AA60</f>
        <v>0</v>
      </c>
      <c r="AB20" s="226">
        <f>AB44-AB63+TVA!AB60</f>
        <v>0</v>
      </c>
      <c r="AC20" s="226">
        <f>AC44-AC63+TVA!AC60</f>
        <v>0</v>
      </c>
      <c r="AD20" s="226">
        <f>AD44-AD63+TVA!AD60</f>
        <v>0</v>
      </c>
      <c r="AE20" s="226">
        <f>AE44-AE63+TVA!AE60</f>
        <v>0</v>
      </c>
      <c r="AF20" s="226">
        <f>AF44-AF63+TVA!AF60</f>
        <v>0</v>
      </c>
      <c r="AG20" s="226">
        <f>AG44-AG63+TVA!AG60</f>
        <v>0</v>
      </c>
      <c r="AH20" s="226">
        <f>AH44-AH63+TVA!AH60</f>
        <v>0</v>
      </c>
      <c r="AI20" s="226">
        <f>AI44-AI63+TVA!AI60</f>
        <v>0</v>
      </c>
      <c r="AJ20" s="226">
        <f>AJ44-AJ63+TVA!AJ60</f>
        <v>0</v>
      </c>
      <c r="AK20" s="226">
        <f>AK44-AK63+TVA!AK60</f>
        <v>0</v>
      </c>
      <c r="AL20" s="226">
        <f>AL44-AL63+TVA!AL60</f>
        <v>0</v>
      </c>
      <c r="AM20" s="226">
        <f>AM44-AM63+TVA!AM60</f>
        <v>0</v>
      </c>
      <c r="AN20" s="226">
        <f>AN44-AN63+TVA!AN60</f>
        <v>0</v>
      </c>
      <c r="AO20" s="226">
        <f>AO44-AO63+TVA!AO60</f>
        <v>0</v>
      </c>
      <c r="AP20" s="226">
        <f>AP44-AP63+TVA!AP60</f>
        <v>0</v>
      </c>
      <c r="AQ20" s="226">
        <f>AQ44-AQ63+TVA!AQ60</f>
        <v>0</v>
      </c>
      <c r="AR20" s="226">
        <f>AR44-AR63+TVA!AR60</f>
        <v>0</v>
      </c>
      <c r="AS20" s="226">
        <f>AS44-AS63+TVA!AS60</f>
        <v>0</v>
      </c>
      <c r="AT20" s="226">
        <f>AT44-AT63+TVA!AT60</f>
        <v>0</v>
      </c>
      <c r="AU20" s="226">
        <f>AU44-AU63+TVA!AU60</f>
        <v>0</v>
      </c>
      <c r="AV20" s="226">
        <f>AV44-AV63+TVA!AV60</f>
        <v>0</v>
      </c>
      <c r="AW20" s="226">
        <f>AW44-AW63+TVA!AW60</f>
        <v>0</v>
      </c>
      <c r="AX20" s="226">
        <f>AX44-AX63+TVA!AX60</f>
        <v>0</v>
      </c>
      <c r="AY20" s="226">
        <f>AY44-AY63+TVA!AY60</f>
        <v>0</v>
      </c>
      <c r="AZ20" s="226">
        <f>AZ44-AZ63+TVA!AZ60</f>
        <v>0</v>
      </c>
      <c r="BA20" s="226">
        <f>BA44-BA63+TVA!BA60</f>
        <v>0</v>
      </c>
      <c r="BB20" s="226">
        <f>BB44-BB63+TVA!BB60</f>
        <v>0</v>
      </c>
      <c r="BC20" s="226">
        <f>BC44-BC63+TVA!BC60</f>
        <v>0</v>
      </c>
      <c r="BD20" s="226">
        <f>BD44-BD63+TVA!BD60</f>
        <v>0</v>
      </c>
      <c r="BE20" s="226">
        <f>BE44-BE63+TVA!BE60</f>
        <v>0</v>
      </c>
      <c r="BF20" s="226">
        <f>BF44-BF63+TVA!BF60</f>
        <v>0</v>
      </c>
      <c r="BG20" s="226">
        <f>BG44-BG63+TVA!BG60</f>
        <v>0</v>
      </c>
      <c r="BH20" s="226">
        <f>BH44-BH63+TVA!BH60</f>
        <v>0</v>
      </c>
      <c r="BI20" s="226">
        <f>BI44-BI63+TVA!BI60</f>
        <v>0</v>
      </c>
      <c r="BJ20" s="226">
        <f>BJ44-BJ63+TVA!BJ60</f>
        <v>0</v>
      </c>
      <c r="BK20" s="226">
        <f>BK44-BK63+TVA!BK60</f>
        <v>0</v>
      </c>
      <c r="BL20" s="93"/>
    </row>
    <row r="21" spans="2:64">
      <c r="B21" s="87"/>
      <c r="C21" s="145"/>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3"/>
    </row>
    <row r="22" spans="2:64">
      <c r="B22" s="87"/>
      <c r="C22" s="57" t="s">
        <v>17</v>
      </c>
      <c r="D22" s="19">
        <f>D42-D61+TVA!D62+SUM(Trésorerie!$D42:D42)</f>
        <v>450</v>
      </c>
      <c r="E22" s="19">
        <f>E42-E61+TVA!E62+SUM(Trésorerie!$D42:E42)</f>
        <v>450</v>
      </c>
      <c r="F22" s="19">
        <f>F42-F61+TVA!F62+SUM(Trésorerie!$D42:F42)</f>
        <v>450</v>
      </c>
      <c r="G22" s="19">
        <f>G42-G61+TVA!G62+SUM(Trésorerie!$D42:G42)</f>
        <v>450</v>
      </c>
      <c r="H22" s="19">
        <f>H42-H61+TVA!H62+SUM(Trésorerie!$D42:H42)</f>
        <v>450</v>
      </c>
      <c r="I22" s="19">
        <f>I42-I61+TVA!I62+SUM(Trésorerie!$D42:I42)</f>
        <v>450</v>
      </c>
      <c r="J22" s="19">
        <f>J42-J61+TVA!J62+SUM(Trésorerie!$D42:J42)</f>
        <v>450</v>
      </c>
      <c r="K22" s="19">
        <f>K42-K61+TVA!K62+SUM(Trésorerie!$D42:K42)</f>
        <v>450</v>
      </c>
      <c r="L22" s="19">
        <f>L42-L61+TVA!L62+SUM(Trésorerie!$D42:L42)</f>
        <v>450</v>
      </c>
      <c r="M22" s="19">
        <f>M42-M61+TVA!M62+SUM(Trésorerie!$D42:M42)</f>
        <v>450</v>
      </c>
      <c r="N22" s="19">
        <f>N42-N61+TVA!N62+SUM(Trésorerie!$D42:N42)</f>
        <v>450</v>
      </c>
      <c r="O22" s="19">
        <f>O42-O61+TVA!O62+SUM(Trésorerie!$D42:O42)</f>
        <v>450</v>
      </c>
      <c r="P22" s="19">
        <f>P42-P61+TVA!P62+SUM(Trésorerie!$D42:P42)</f>
        <v>450</v>
      </c>
      <c r="Q22" s="19">
        <f>Q42-Q61+TVA!Q62+SUM(Trésorerie!$D42:Q42)</f>
        <v>450</v>
      </c>
      <c r="R22" s="19">
        <f>R42-R61+TVA!R62+SUM(Trésorerie!$D42:R42)</f>
        <v>450</v>
      </c>
      <c r="S22" s="19">
        <f>S42-S61+TVA!S62+SUM(Trésorerie!$D42:S42)</f>
        <v>450</v>
      </c>
      <c r="T22" s="19">
        <f>T42-T61+TVA!T62+SUM(Trésorerie!$D42:T42)</f>
        <v>450</v>
      </c>
      <c r="U22" s="19">
        <f>U42-U61+TVA!U62+SUM(Trésorerie!$D42:U42)</f>
        <v>450</v>
      </c>
      <c r="V22" s="19">
        <f>V42-V61+TVA!V62+SUM(Trésorerie!$D42:V42)</f>
        <v>450</v>
      </c>
      <c r="W22" s="19">
        <f>W42-W61+TVA!W62+SUM(Trésorerie!$D42:W42)</f>
        <v>450</v>
      </c>
      <c r="X22" s="19">
        <f>X42-X61+TVA!X62+SUM(Trésorerie!$D42:X42)</f>
        <v>450</v>
      </c>
      <c r="Y22" s="19">
        <f>Y42-Y61+TVA!Y62+SUM(Trésorerie!$D42:Y42)</f>
        <v>450</v>
      </c>
      <c r="Z22" s="19">
        <f>Z42-Z61+TVA!Z62+SUM(Trésorerie!$D42:Z42)</f>
        <v>450</v>
      </c>
      <c r="AA22" s="19">
        <f>AA42-AA61+TVA!AA62+SUM(Trésorerie!$D42:AA42)</f>
        <v>450</v>
      </c>
      <c r="AB22" s="19">
        <f>AB42-AB61+TVA!AB62+SUM(Trésorerie!$D42:AB42)</f>
        <v>450</v>
      </c>
      <c r="AC22" s="19">
        <f>AC42-AC61+TVA!AC62+SUM(Trésorerie!$D42:AC42)</f>
        <v>450</v>
      </c>
      <c r="AD22" s="19">
        <f>AD42-AD61+TVA!AD62+SUM(Trésorerie!$D42:AD42)</f>
        <v>450</v>
      </c>
      <c r="AE22" s="19">
        <f>AE42-AE61+TVA!AE62+SUM(Trésorerie!$D42:AE42)</f>
        <v>450</v>
      </c>
      <c r="AF22" s="19">
        <f>AF42-AF61+TVA!AF62+SUM(Trésorerie!$D42:AF42)</f>
        <v>450</v>
      </c>
      <c r="AG22" s="19">
        <f>AG42-AG61+TVA!AG62+SUM(Trésorerie!$D42:AG42)</f>
        <v>450</v>
      </c>
      <c r="AH22" s="19">
        <f>AH42-AH61+TVA!AH62+SUM(Trésorerie!$D42:AH42)</f>
        <v>450</v>
      </c>
      <c r="AI22" s="19">
        <f>AI42-AI61+TVA!AI62+SUM(Trésorerie!$D42:AI42)</f>
        <v>450</v>
      </c>
      <c r="AJ22" s="19">
        <f>AJ42-AJ61+TVA!AJ62+SUM(Trésorerie!$D42:AJ42)</f>
        <v>450</v>
      </c>
      <c r="AK22" s="19">
        <f>AK42-AK61+TVA!AK62+SUM(Trésorerie!$D42:AK42)</f>
        <v>450</v>
      </c>
      <c r="AL22" s="19">
        <f>AL42-AL61+TVA!AL62+SUM(Trésorerie!$D42:AL42)</f>
        <v>450</v>
      </c>
      <c r="AM22" s="19">
        <f>AM42-AM61+TVA!AM62+SUM(Trésorerie!$D42:AM42)</f>
        <v>450</v>
      </c>
      <c r="AN22" s="19">
        <f>AN42-AN61+TVA!AN62+SUM(Trésorerie!$D42:AN42)</f>
        <v>450</v>
      </c>
      <c r="AO22" s="19">
        <f>AO42-AO61+TVA!AO62+SUM(Trésorerie!$D42:AO42)</f>
        <v>450</v>
      </c>
      <c r="AP22" s="19">
        <f>AP42-AP61+TVA!AP62+SUM(Trésorerie!$D42:AP42)</f>
        <v>450</v>
      </c>
      <c r="AQ22" s="19">
        <f>AQ42-AQ61+TVA!AQ62+SUM(Trésorerie!$D42:AQ42)</f>
        <v>450</v>
      </c>
      <c r="AR22" s="19">
        <f>AR42-AR61+TVA!AR62+SUM(Trésorerie!$D42:AR42)</f>
        <v>450</v>
      </c>
      <c r="AS22" s="19">
        <f>AS42-AS61+TVA!AS62+SUM(Trésorerie!$D42:AS42)</f>
        <v>450</v>
      </c>
      <c r="AT22" s="19">
        <f>AT42-AT61+TVA!AT62+SUM(Trésorerie!$D42:AT42)</f>
        <v>450</v>
      </c>
      <c r="AU22" s="19">
        <f>AU42-AU61+TVA!AU62+SUM(Trésorerie!$D42:AU42)</f>
        <v>450</v>
      </c>
      <c r="AV22" s="19">
        <f>AV42-AV61+TVA!AV62+SUM(Trésorerie!$D42:AV42)</f>
        <v>450</v>
      </c>
      <c r="AW22" s="19">
        <f>AW42-AW61+TVA!AW62+SUM(Trésorerie!$D42:AW42)</f>
        <v>450</v>
      </c>
      <c r="AX22" s="19">
        <f>AX42-AX61+TVA!AX62+SUM(Trésorerie!$D42:AX42)</f>
        <v>450</v>
      </c>
      <c r="AY22" s="19">
        <f>AY42-AY61+TVA!AY62+SUM(Trésorerie!$D42:AY42)</f>
        <v>450</v>
      </c>
      <c r="AZ22" s="19">
        <f>AZ42-AZ61+TVA!AZ62+SUM(Trésorerie!$D42:AZ42)</f>
        <v>450</v>
      </c>
      <c r="BA22" s="19">
        <f>BA42-BA61+TVA!BA62+SUM(Trésorerie!$D42:BA42)</f>
        <v>450</v>
      </c>
      <c r="BB22" s="19">
        <f>BB42-BB61+TVA!BB62+SUM(Trésorerie!$D42:BB42)</f>
        <v>450</v>
      </c>
      <c r="BC22" s="19">
        <f>BC42-BC61+TVA!BC62+SUM(Trésorerie!$D42:BC42)</f>
        <v>450</v>
      </c>
      <c r="BD22" s="19">
        <f>BD42-BD61+TVA!BD62+SUM(Trésorerie!$D42:BD42)</f>
        <v>450</v>
      </c>
      <c r="BE22" s="19">
        <f>BE42-BE61+TVA!BE62+SUM(Trésorerie!$D42:BE42)</f>
        <v>450</v>
      </c>
      <c r="BF22" s="19">
        <f>BF42-BF61+TVA!BF62+SUM(Trésorerie!$D42:BF42)</f>
        <v>450</v>
      </c>
      <c r="BG22" s="19">
        <f>BG42-BG61+TVA!BG62+SUM(Trésorerie!$D42:BG42)</f>
        <v>450</v>
      </c>
      <c r="BH22" s="19">
        <f>BH42-BH61+TVA!BH62+SUM(Trésorerie!$D42:BH42)</f>
        <v>450</v>
      </c>
      <c r="BI22" s="19">
        <f>BI42-BI61+TVA!BI62+SUM(Trésorerie!$D42:BI42)</f>
        <v>450</v>
      </c>
      <c r="BJ22" s="19">
        <f>BJ42-BJ61+TVA!BJ62+SUM(Trésorerie!$D42:BJ42)</f>
        <v>450</v>
      </c>
      <c r="BK22" s="19">
        <f>BK42-BK61+TVA!BK62+SUM(Trésorerie!$D42:BK42)</f>
        <v>450</v>
      </c>
      <c r="BL22" s="93"/>
    </row>
    <row r="23" spans="2:64">
      <c r="B23" s="87"/>
      <c r="C23" s="57" t="s">
        <v>40</v>
      </c>
      <c r="D23" s="391">
        <f>MAX(D22:O22)</f>
        <v>450</v>
      </c>
      <c r="E23" s="392"/>
      <c r="F23" s="392"/>
      <c r="G23" s="392"/>
      <c r="H23" s="392"/>
      <c r="I23" s="392"/>
      <c r="J23" s="392"/>
      <c r="K23" s="392"/>
      <c r="L23" s="392"/>
      <c r="M23" s="392"/>
      <c r="N23" s="392"/>
      <c r="O23" s="393"/>
      <c r="P23" s="391">
        <f>MAX(P22:AA22)</f>
        <v>450</v>
      </c>
      <c r="Q23" s="392"/>
      <c r="R23" s="392"/>
      <c r="S23" s="392"/>
      <c r="T23" s="392"/>
      <c r="U23" s="392"/>
      <c r="V23" s="392"/>
      <c r="W23" s="392"/>
      <c r="X23" s="392"/>
      <c r="Y23" s="392"/>
      <c r="Z23" s="392"/>
      <c r="AA23" s="393"/>
      <c r="AB23" s="391">
        <f t="shared" ref="AB23" si="1">MAX(AB22:AM22)</f>
        <v>450</v>
      </c>
      <c r="AC23" s="392"/>
      <c r="AD23" s="392"/>
      <c r="AE23" s="392"/>
      <c r="AF23" s="392"/>
      <c r="AG23" s="392"/>
      <c r="AH23" s="392"/>
      <c r="AI23" s="392"/>
      <c r="AJ23" s="392"/>
      <c r="AK23" s="392"/>
      <c r="AL23" s="392"/>
      <c r="AM23" s="393"/>
      <c r="AN23" s="391">
        <f t="shared" ref="AN23" si="2">MAX(AN22:AY22)</f>
        <v>450</v>
      </c>
      <c r="AO23" s="392"/>
      <c r="AP23" s="392"/>
      <c r="AQ23" s="392"/>
      <c r="AR23" s="392"/>
      <c r="AS23" s="392"/>
      <c r="AT23" s="392"/>
      <c r="AU23" s="392"/>
      <c r="AV23" s="392"/>
      <c r="AW23" s="392"/>
      <c r="AX23" s="392"/>
      <c r="AY23" s="393"/>
      <c r="AZ23" s="391">
        <f t="shared" ref="AZ23" si="3">MAX(AZ22:BK22)</f>
        <v>450</v>
      </c>
      <c r="BA23" s="392"/>
      <c r="BB23" s="392"/>
      <c r="BC23" s="392"/>
      <c r="BD23" s="392"/>
      <c r="BE23" s="392"/>
      <c r="BF23" s="392"/>
      <c r="BG23" s="392"/>
      <c r="BH23" s="392"/>
      <c r="BI23" s="392"/>
      <c r="BJ23" s="392"/>
      <c r="BK23" s="393"/>
      <c r="BL23" s="93"/>
    </row>
    <row r="24" spans="2:64">
      <c r="B24" s="87"/>
      <c r="C24" s="145"/>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3"/>
    </row>
    <row r="25" spans="2:64" ht="15" customHeight="1">
      <c r="B25" s="87"/>
      <c r="C25" s="73" t="s">
        <v>30</v>
      </c>
      <c r="D25" s="121"/>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93"/>
    </row>
    <row r="26" spans="2:64" ht="15" customHeight="1">
      <c r="B26" s="87"/>
      <c r="C26" s="145"/>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3"/>
    </row>
    <row r="27" spans="2:64" ht="15" customHeight="1">
      <c r="B27" s="87"/>
      <c r="C27" s="135"/>
      <c r="D27" s="336" t="s">
        <v>14</v>
      </c>
      <c r="E27" s="336"/>
      <c r="F27" s="336"/>
      <c r="G27" s="336"/>
      <c r="H27" s="336"/>
      <c r="I27" s="336"/>
      <c r="J27" s="336"/>
      <c r="K27" s="336"/>
      <c r="L27" s="336"/>
      <c r="M27" s="336"/>
      <c r="N27" s="336"/>
      <c r="O27" s="336"/>
      <c r="P27" s="336" t="s">
        <v>15</v>
      </c>
      <c r="Q27" s="336"/>
      <c r="R27" s="336"/>
      <c r="S27" s="336"/>
      <c r="T27" s="336"/>
      <c r="U27" s="336"/>
      <c r="V27" s="336"/>
      <c r="W27" s="336"/>
      <c r="X27" s="336"/>
      <c r="Y27" s="336"/>
      <c r="Z27" s="336"/>
      <c r="AA27" s="336"/>
      <c r="AB27" s="336" t="s">
        <v>16</v>
      </c>
      <c r="AC27" s="336"/>
      <c r="AD27" s="336"/>
      <c r="AE27" s="336"/>
      <c r="AF27" s="336"/>
      <c r="AG27" s="336"/>
      <c r="AH27" s="336"/>
      <c r="AI27" s="336"/>
      <c r="AJ27" s="336"/>
      <c r="AK27" s="336"/>
      <c r="AL27" s="336"/>
      <c r="AM27" s="336"/>
      <c r="AN27" s="339" t="s">
        <v>22</v>
      </c>
      <c r="AO27" s="337"/>
      <c r="AP27" s="337"/>
      <c r="AQ27" s="337"/>
      <c r="AR27" s="337"/>
      <c r="AS27" s="337"/>
      <c r="AT27" s="337"/>
      <c r="AU27" s="337"/>
      <c r="AV27" s="337"/>
      <c r="AW27" s="337"/>
      <c r="AX27" s="337"/>
      <c r="AY27" s="338"/>
      <c r="AZ27" s="336" t="s">
        <v>23</v>
      </c>
      <c r="BA27" s="336"/>
      <c r="BB27" s="336"/>
      <c r="BC27" s="336"/>
      <c r="BD27" s="336"/>
      <c r="BE27" s="336"/>
      <c r="BF27" s="336"/>
      <c r="BG27" s="336"/>
      <c r="BH27" s="336"/>
      <c r="BI27" s="336"/>
      <c r="BJ27" s="336"/>
      <c r="BK27" s="336"/>
      <c r="BL27" s="93"/>
    </row>
    <row r="28" spans="2:64" ht="15" customHeight="1">
      <c r="B28" s="87"/>
      <c r="C28" s="57" t="s">
        <v>39</v>
      </c>
      <c r="D28" s="17">
        <f>CONFIG!$D$7</f>
        <v>41640</v>
      </c>
      <c r="E28" s="17">
        <f>DATE(YEAR(D28),MONTH(D28)+1,DAY(D28))</f>
        <v>41671</v>
      </c>
      <c r="F28" s="17">
        <f t="shared" ref="F28:BK28" si="4">DATE(YEAR(E28),MONTH(E28)+1,DAY(E28))</f>
        <v>41699</v>
      </c>
      <c r="G28" s="17">
        <f t="shared" si="4"/>
        <v>41730</v>
      </c>
      <c r="H28" s="17">
        <f t="shared" si="4"/>
        <v>41760</v>
      </c>
      <c r="I28" s="17">
        <f t="shared" si="4"/>
        <v>41791</v>
      </c>
      <c r="J28" s="17">
        <f t="shared" si="4"/>
        <v>41821</v>
      </c>
      <c r="K28" s="17">
        <f t="shared" si="4"/>
        <v>41852</v>
      </c>
      <c r="L28" s="17">
        <f t="shared" si="4"/>
        <v>41883</v>
      </c>
      <c r="M28" s="17">
        <f t="shared" si="4"/>
        <v>41913</v>
      </c>
      <c r="N28" s="17">
        <f t="shared" si="4"/>
        <v>41944</v>
      </c>
      <c r="O28" s="17">
        <f t="shared" si="4"/>
        <v>41974</v>
      </c>
      <c r="P28" s="17">
        <f t="shared" si="4"/>
        <v>42005</v>
      </c>
      <c r="Q28" s="17">
        <f t="shared" si="4"/>
        <v>42036</v>
      </c>
      <c r="R28" s="17">
        <f t="shared" si="4"/>
        <v>42064</v>
      </c>
      <c r="S28" s="17">
        <f t="shared" si="4"/>
        <v>42095</v>
      </c>
      <c r="T28" s="17">
        <f t="shared" si="4"/>
        <v>42125</v>
      </c>
      <c r="U28" s="17">
        <f t="shared" si="4"/>
        <v>42156</v>
      </c>
      <c r="V28" s="17">
        <f t="shared" si="4"/>
        <v>42186</v>
      </c>
      <c r="W28" s="17">
        <f t="shared" si="4"/>
        <v>42217</v>
      </c>
      <c r="X28" s="17">
        <f t="shared" si="4"/>
        <v>42248</v>
      </c>
      <c r="Y28" s="17">
        <f t="shared" si="4"/>
        <v>42278</v>
      </c>
      <c r="Z28" s="17">
        <f t="shared" si="4"/>
        <v>42309</v>
      </c>
      <c r="AA28" s="17">
        <f t="shared" si="4"/>
        <v>42339</v>
      </c>
      <c r="AB28" s="17">
        <f t="shared" si="4"/>
        <v>42370</v>
      </c>
      <c r="AC28" s="17">
        <f t="shared" si="4"/>
        <v>42401</v>
      </c>
      <c r="AD28" s="17">
        <f t="shared" si="4"/>
        <v>42430</v>
      </c>
      <c r="AE28" s="17">
        <f t="shared" si="4"/>
        <v>42461</v>
      </c>
      <c r="AF28" s="17">
        <f t="shared" si="4"/>
        <v>42491</v>
      </c>
      <c r="AG28" s="17">
        <f t="shared" si="4"/>
        <v>42522</v>
      </c>
      <c r="AH28" s="17">
        <f t="shared" si="4"/>
        <v>42552</v>
      </c>
      <c r="AI28" s="17">
        <f t="shared" si="4"/>
        <v>42583</v>
      </c>
      <c r="AJ28" s="17">
        <f t="shared" si="4"/>
        <v>42614</v>
      </c>
      <c r="AK28" s="17">
        <f t="shared" si="4"/>
        <v>42644</v>
      </c>
      <c r="AL28" s="17">
        <f t="shared" si="4"/>
        <v>42675</v>
      </c>
      <c r="AM28" s="17">
        <f t="shared" si="4"/>
        <v>42705</v>
      </c>
      <c r="AN28" s="17">
        <f t="shared" si="4"/>
        <v>42736</v>
      </c>
      <c r="AO28" s="17">
        <f t="shared" si="4"/>
        <v>42767</v>
      </c>
      <c r="AP28" s="17">
        <f t="shared" si="4"/>
        <v>42795</v>
      </c>
      <c r="AQ28" s="17">
        <f t="shared" si="4"/>
        <v>42826</v>
      </c>
      <c r="AR28" s="17">
        <f t="shared" si="4"/>
        <v>42856</v>
      </c>
      <c r="AS28" s="17">
        <f t="shared" si="4"/>
        <v>42887</v>
      </c>
      <c r="AT28" s="17">
        <f t="shared" si="4"/>
        <v>42917</v>
      </c>
      <c r="AU28" s="17">
        <f t="shared" si="4"/>
        <v>42948</v>
      </c>
      <c r="AV28" s="17">
        <f t="shared" si="4"/>
        <v>42979</v>
      </c>
      <c r="AW28" s="17">
        <f t="shared" si="4"/>
        <v>43009</v>
      </c>
      <c r="AX28" s="17">
        <f t="shared" si="4"/>
        <v>43040</v>
      </c>
      <c r="AY28" s="17">
        <f t="shared" si="4"/>
        <v>43070</v>
      </c>
      <c r="AZ28" s="17">
        <f t="shared" si="4"/>
        <v>43101</v>
      </c>
      <c r="BA28" s="17">
        <f t="shared" si="4"/>
        <v>43132</v>
      </c>
      <c r="BB28" s="17">
        <f t="shared" si="4"/>
        <v>43160</v>
      </c>
      <c r="BC28" s="17">
        <f t="shared" si="4"/>
        <v>43191</v>
      </c>
      <c r="BD28" s="17">
        <f t="shared" si="4"/>
        <v>43221</v>
      </c>
      <c r="BE28" s="17">
        <f t="shared" si="4"/>
        <v>43252</v>
      </c>
      <c r="BF28" s="17">
        <f t="shared" si="4"/>
        <v>43282</v>
      </c>
      <c r="BG28" s="17">
        <f t="shared" si="4"/>
        <v>43313</v>
      </c>
      <c r="BH28" s="17">
        <f t="shared" si="4"/>
        <v>43344</v>
      </c>
      <c r="BI28" s="17">
        <f t="shared" si="4"/>
        <v>43374</v>
      </c>
      <c r="BJ28" s="17">
        <f t="shared" si="4"/>
        <v>43405</v>
      </c>
      <c r="BK28" s="17">
        <f t="shared" si="4"/>
        <v>43435</v>
      </c>
      <c r="BL28" s="93"/>
    </row>
    <row r="29" spans="2:64" ht="15" customHeight="1">
      <c r="B29" s="87"/>
      <c r="C29" s="215" t="str">
        <f>CONFIG!$C$14</f>
        <v>Activité de revenu 1</v>
      </c>
      <c r="D29" s="226">
        <f>'Commandes - Calculs auto'!D29-'Commandes - Calculs auto'!D9</f>
        <v>0</v>
      </c>
      <c r="E29" s="226">
        <f>D29+'Commandes - Calculs auto'!E29-'Commandes - Calculs auto'!E9</f>
        <v>0</v>
      </c>
      <c r="F29" s="226">
        <f>E29+'Commandes - Calculs auto'!F29-'Commandes - Calculs auto'!F9</f>
        <v>0</v>
      </c>
      <c r="G29" s="226">
        <f>F29+'Commandes - Calculs auto'!G29-'Commandes - Calculs auto'!G9</f>
        <v>0</v>
      </c>
      <c r="H29" s="226">
        <f>G29+'Commandes - Calculs auto'!H29-'Commandes - Calculs auto'!H9</f>
        <v>0</v>
      </c>
      <c r="I29" s="226">
        <f>H29+'Commandes - Calculs auto'!I29-'Commandes - Calculs auto'!I9</f>
        <v>0</v>
      </c>
      <c r="J29" s="226">
        <f>I29+'Commandes - Calculs auto'!J29-'Commandes - Calculs auto'!J9</f>
        <v>0</v>
      </c>
      <c r="K29" s="226">
        <f>J29+'Commandes - Calculs auto'!K29-'Commandes - Calculs auto'!K9</f>
        <v>0</v>
      </c>
      <c r="L29" s="226">
        <f>K29+'Commandes - Calculs auto'!L29-'Commandes - Calculs auto'!L9</f>
        <v>0</v>
      </c>
      <c r="M29" s="226">
        <f>L29+'Commandes - Calculs auto'!M29-'Commandes - Calculs auto'!M9</f>
        <v>0</v>
      </c>
      <c r="N29" s="226">
        <f>M29+'Commandes - Calculs auto'!N29-'Commandes - Calculs auto'!N9</f>
        <v>0</v>
      </c>
      <c r="O29" s="226">
        <f>N29+'Commandes - Calculs auto'!O29-'Commandes - Calculs auto'!O9</f>
        <v>0</v>
      </c>
      <c r="P29" s="226">
        <f>O29+'Commandes - Calculs auto'!P29-'Commandes - Calculs auto'!P9</f>
        <v>0</v>
      </c>
      <c r="Q29" s="226">
        <f>P29+'Commandes - Calculs auto'!Q29-'Commandes - Calculs auto'!Q9</f>
        <v>0</v>
      </c>
      <c r="R29" s="226">
        <f>Q29+'Commandes - Calculs auto'!R29-'Commandes - Calculs auto'!R9</f>
        <v>0</v>
      </c>
      <c r="S29" s="226">
        <f>R29+'Commandes - Calculs auto'!S29-'Commandes - Calculs auto'!S9</f>
        <v>0</v>
      </c>
      <c r="T29" s="226">
        <f>S29+'Commandes - Calculs auto'!T29-'Commandes - Calculs auto'!T9</f>
        <v>0</v>
      </c>
      <c r="U29" s="226">
        <f>T29+'Commandes - Calculs auto'!U29-'Commandes - Calculs auto'!U9</f>
        <v>0</v>
      </c>
      <c r="V29" s="226">
        <f>U29+'Commandes - Calculs auto'!V29-'Commandes - Calculs auto'!V9</f>
        <v>0</v>
      </c>
      <c r="W29" s="226">
        <f>V29+'Commandes - Calculs auto'!W29-'Commandes - Calculs auto'!W9</f>
        <v>0</v>
      </c>
      <c r="X29" s="226">
        <f>W29+'Commandes - Calculs auto'!X29-'Commandes - Calculs auto'!X9</f>
        <v>0</v>
      </c>
      <c r="Y29" s="226">
        <f>X29+'Commandes - Calculs auto'!Y29-'Commandes - Calculs auto'!Y9</f>
        <v>0</v>
      </c>
      <c r="Z29" s="226">
        <f>Y29+'Commandes - Calculs auto'!Z29-'Commandes - Calculs auto'!Z9</f>
        <v>0</v>
      </c>
      <c r="AA29" s="226">
        <f>Z29+'Commandes - Calculs auto'!AA29-'Commandes - Calculs auto'!AA9</f>
        <v>0</v>
      </c>
      <c r="AB29" s="226">
        <f>AA29+'Commandes - Calculs auto'!AB29-'Commandes - Calculs auto'!AB9</f>
        <v>0</v>
      </c>
      <c r="AC29" s="226">
        <f>AB29+'Commandes - Calculs auto'!AC29-'Commandes - Calculs auto'!AC9</f>
        <v>0</v>
      </c>
      <c r="AD29" s="226">
        <f>AC29+'Commandes - Calculs auto'!AD29-'Commandes - Calculs auto'!AD9</f>
        <v>0</v>
      </c>
      <c r="AE29" s="226">
        <f>AD29+'Commandes - Calculs auto'!AE29-'Commandes - Calculs auto'!AE9</f>
        <v>0</v>
      </c>
      <c r="AF29" s="226">
        <f>AE29+'Commandes - Calculs auto'!AF29-'Commandes - Calculs auto'!AF9</f>
        <v>0</v>
      </c>
      <c r="AG29" s="226">
        <f>AF29+'Commandes - Calculs auto'!AG29-'Commandes - Calculs auto'!AG9</f>
        <v>0</v>
      </c>
      <c r="AH29" s="226">
        <f>AG29+'Commandes - Calculs auto'!AH29-'Commandes - Calculs auto'!AH9</f>
        <v>0</v>
      </c>
      <c r="AI29" s="226">
        <f>AH29+'Commandes - Calculs auto'!AI29-'Commandes - Calculs auto'!AI9</f>
        <v>0</v>
      </c>
      <c r="AJ29" s="226">
        <f>AI29+'Commandes - Calculs auto'!AJ29-'Commandes - Calculs auto'!AJ9</f>
        <v>0</v>
      </c>
      <c r="AK29" s="226">
        <f>AJ29+'Commandes - Calculs auto'!AK29-'Commandes - Calculs auto'!AK9</f>
        <v>0</v>
      </c>
      <c r="AL29" s="226">
        <f>AK29+'Commandes - Calculs auto'!AL29-'Commandes - Calculs auto'!AL9</f>
        <v>0</v>
      </c>
      <c r="AM29" s="226">
        <f>AL29+'Commandes - Calculs auto'!AM29-'Commandes - Calculs auto'!AM9</f>
        <v>0</v>
      </c>
      <c r="AN29" s="226">
        <f>AM29+'Commandes - Calculs auto'!AN29-'Commandes - Calculs auto'!AN9</f>
        <v>0</v>
      </c>
      <c r="AO29" s="226">
        <f>AN29+'Commandes - Calculs auto'!AO29-'Commandes - Calculs auto'!AO9</f>
        <v>0</v>
      </c>
      <c r="AP29" s="226">
        <f>AO29+'Commandes - Calculs auto'!AP29-'Commandes - Calculs auto'!AP9</f>
        <v>0</v>
      </c>
      <c r="AQ29" s="226">
        <f>AP29+'Commandes - Calculs auto'!AQ29-'Commandes - Calculs auto'!AQ9</f>
        <v>0</v>
      </c>
      <c r="AR29" s="226">
        <f>AQ29+'Commandes - Calculs auto'!AR29-'Commandes - Calculs auto'!AR9</f>
        <v>0</v>
      </c>
      <c r="AS29" s="226">
        <f>AR29+'Commandes - Calculs auto'!AS29-'Commandes - Calculs auto'!AS9</f>
        <v>0</v>
      </c>
      <c r="AT29" s="226">
        <f>AS29+'Commandes - Calculs auto'!AT29-'Commandes - Calculs auto'!AT9</f>
        <v>0</v>
      </c>
      <c r="AU29" s="226">
        <f>AT29+'Commandes - Calculs auto'!AU29-'Commandes - Calculs auto'!AU9</f>
        <v>0</v>
      </c>
      <c r="AV29" s="226">
        <f>AU29+'Commandes - Calculs auto'!AV29-'Commandes - Calculs auto'!AV9</f>
        <v>0</v>
      </c>
      <c r="AW29" s="226">
        <f>AV29+'Commandes - Calculs auto'!AW29-'Commandes - Calculs auto'!AW9</f>
        <v>0</v>
      </c>
      <c r="AX29" s="226">
        <f>AW29+'Commandes - Calculs auto'!AX29-'Commandes - Calculs auto'!AX9</f>
        <v>0</v>
      </c>
      <c r="AY29" s="226">
        <f>AX29+'Commandes - Calculs auto'!AY29-'Commandes - Calculs auto'!AY9</f>
        <v>0</v>
      </c>
      <c r="AZ29" s="226">
        <f>AY29+'Commandes - Calculs auto'!AZ29-'Commandes - Calculs auto'!AZ9</f>
        <v>0</v>
      </c>
      <c r="BA29" s="226">
        <f>AZ29+'Commandes - Calculs auto'!BA29-'Commandes - Calculs auto'!BA9</f>
        <v>0</v>
      </c>
      <c r="BB29" s="226">
        <f>BA29+'Commandes - Calculs auto'!BB29-'Commandes - Calculs auto'!BB9</f>
        <v>0</v>
      </c>
      <c r="BC29" s="226">
        <f>BB29+'Commandes - Calculs auto'!BC29-'Commandes - Calculs auto'!BC9</f>
        <v>0</v>
      </c>
      <c r="BD29" s="226">
        <f>BC29+'Commandes - Calculs auto'!BD29-'Commandes - Calculs auto'!BD9</f>
        <v>0</v>
      </c>
      <c r="BE29" s="226">
        <f>BD29+'Commandes - Calculs auto'!BE29-'Commandes - Calculs auto'!BE9</f>
        <v>0</v>
      </c>
      <c r="BF29" s="226">
        <f>BE29+'Commandes - Calculs auto'!BF29-'Commandes - Calculs auto'!BF9</f>
        <v>0</v>
      </c>
      <c r="BG29" s="226">
        <f>BF29+'Commandes - Calculs auto'!BG29-'Commandes - Calculs auto'!BG9</f>
        <v>0</v>
      </c>
      <c r="BH29" s="226">
        <f>BG29+'Commandes - Calculs auto'!BH29-'Commandes - Calculs auto'!BH9</f>
        <v>0</v>
      </c>
      <c r="BI29" s="226">
        <f>BH29+'Commandes - Calculs auto'!BI29-'Commandes - Calculs auto'!BI9</f>
        <v>0</v>
      </c>
      <c r="BJ29" s="226">
        <f>BI29+'Commandes - Calculs auto'!BJ29-'Commandes - Calculs auto'!BJ9</f>
        <v>0</v>
      </c>
      <c r="BK29" s="226">
        <f>BJ29+'Commandes - Calculs auto'!BK29-'Commandes - Calculs auto'!BK9</f>
        <v>0</v>
      </c>
      <c r="BL29" s="93"/>
    </row>
    <row r="30" spans="2:64" ht="15" customHeight="1">
      <c r="B30" s="87"/>
      <c r="C30" s="215" t="str">
        <f>CONFIG!$C$15</f>
        <v>Activité de revenu 2</v>
      </c>
      <c r="D30" s="226">
        <f>'Commandes - Calculs auto'!D30-'Commandes - Calculs auto'!D10</f>
        <v>0</v>
      </c>
      <c r="E30" s="226">
        <f>D30+'Commandes - Calculs auto'!E30-'Commandes - Calculs auto'!E10</f>
        <v>0</v>
      </c>
      <c r="F30" s="226">
        <f>E30+'Commandes - Calculs auto'!F30-'Commandes - Calculs auto'!F10</f>
        <v>0</v>
      </c>
      <c r="G30" s="226">
        <f>F30+'Commandes - Calculs auto'!G30-'Commandes - Calculs auto'!G10</f>
        <v>0</v>
      </c>
      <c r="H30" s="226">
        <f>G30+'Commandes - Calculs auto'!H30-'Commandes - Calculs auto'!H10</f>
        <v>0</v>
      </c>
      <c r="I30" s="226">
        <f>H30+'Commandes - Calculs auto'!I30-'Commandes - Calculs auto'!I10</f>
        <v>0</v>
      </c>
      <c r="J30" s="226">
        <f>I30+'Commandes - Calculs auto'!J30-'Commandes - Calculs auto'!J10</f>
        <v>0</v>
      </c>
      <c r="K30" s="226">
        <f>J30+'Commandes - Calculs auto'!K30-'Commandes - Calculs auto'!K10</f>
        <v>0</v>
      </c>
      <c r="L30" s="226">
        <f>K30+'Commandes - Calculs auto'!L30-'Commandes - Calculs auto'!L10</f>
        <v>0</v>
      </c>
      <c r="M30" s="226">
        <f>L30+'Commandes - Calculs auto'!M30-'Commandes - Calculs auto'!M10</f>
        <v>0</v>
      </c>
      <c r="N30" s="226">
        <f>M30+'Commandes - Calculs auto'!N30-'Commandes - Calculs auto'!N10</f>
        <v>0</v>
      </c>
      <c r="O30" s="226">
        <f>N30+'Commandes - Calculs auto'!O30-'Commandes - Calculs auto'!O10</f>
        <v>0</v>
      </c>
      <c r="P30" s="226">
        <f>O30+'Commandes - Calculs auto'!P30-'Commandes - Calculs auto'!P10</f>
        <v>0</v>
      </c>
      <c r="Q30" s="226">
        <f>P30+'Commandes - Calculs auto'!Q30-'Commandes - Calculs auto'!Q10</f>
        <v>0</v>
      </c>
      <c r="R30" s="226">
        <f>Q30+'Commandes - Calculs auto'!R30-'Commandes - Calculs auto'!R10</f>
        <v>0</v>
      </c>
      <c r="S30" s="226">
        <f>R30+'Commandes - Calculs auto'!S30-'Commandes - Calculs auto'!S10</f>
        <v>0</v>
      </c>
      <c r="T30" s="226">
        <f>S30+'Commandes - Calculs auto'!T30-'Commandes - Calculs auto'!T10</f>
        <v>0</v>
      </c>
      <c r="U30" s="226">
        <f>T30+'Commandes - Calculs auto'!U30-'Commandes - Calculs auto'!U10</f>
        <v>0</v>
      </c>
      <c r="V30" s="226">
        <f>U30+'Commandes - Calculs auto'!V30-'Commandes - Calculs auto'!V10</f>
        <v>0</v>
      </c>
      <c r="W30" s="226">
        <f>V30+'Commandes - Calculs auto'!W30-'Commandes - Calculs auto'!W10</f>
        <v>0</v>
      </c>
      <c r="X30" s="226">
        <f>W30+'Commandes - Calculs auto'!X30-'Commandes - Calculs auto'!X10</f>
        <v>0</v>
      </c>
      <c r="Y30" s="226">
        <f>X30+'Commandes - Calculs auto'!Y30-'Commandes - Calculs auto'!Y10</f>
        <v>0</v>
      </c>
      <c r="Z30" s="226">
        <f>Y30+'Commandes - Calculs auto'!Z30-'Commandes - Calculs auto'!Z10</f>
        <v>0</v>
      </c>
      <c r="AA30" s="226">
        <f>Z30+'Commandes - Calculs auto'!AA30-'Commandes - Calculs auto'!AA10</f>
        <v>0</v>
      </c>
      <c r="AB30" s="226">
        <f>AA30+'Commandes - Calculs auto'!AB30-'Commandes - Calculs auto'!AB10</f>
        <v>0</v>
      </c>
      <c r="AC30" s="226">
        <f>AB30+'Commandes - Calculs auto'!AC30-'Commandes - Calculs auto'!AC10</f>
        <v>0</v>
      </c>
      <c r="AD30" s="226">
        <f>AC30+'Commandes - Calculs auto'!AD30-'Commandes - Calculs auto'!AD10</f>
        <v>0</v>
      </c>
      <c r="AE30" s="226">
        <f>AD30+'Commandes - Calculs auto'!AE30-'Commandes - Calculs auto'!AE10</f>
        <v>0</v>
      </c>
      <c r="AF30" s="226">
        <f>AE30+'Commandes - Calculs auto'!AF30-'Commandes - Calculs auto'!AF10</f>
        <v>0</v>
      </c>
      <c r="AG30" s="226">
        <f>AF30+'Commandes - Calculs auto'!AG30-'Commandes - Calculs auto'!AG10</f>
        <v>0</v>
      </c>
      <c r="AH30" s="226">
        <f>AG30+'Commandes - Calculs auto'!AH30-'Commandes - Calculs auto'!AH10</f>
        <v>0</v>
      </c>
      <c r="AI30" s="226">
        <f>AH30+'Commandes - Calculs auto'!AI30-'Commandes - Calculs auto'!AI10</f>
        <v>0</v>
      </c>
      <c r="AJ30" s="226">
        <f>AI30+'Commandes - Calculs auto'!AJ30-'Commandes - Calculs auto'!AJ10</f>
        <v>0</v>
      </c>
      <c r="AK30" s="226">
        <f>AJ30+'Commandes - Calculs auto'!AK30-'Commandes - Calculs auto'!AK10</f>
        <v>0</v>
      </c>
      <c r="AL30" s="226">
        <f>AK30+'Commandes - Calculs auto'!AL30-'Commandes - Calculs auto'!AL10</f>
        <v>0</v>
      </c>
      <c r="AM30" s="226">
        <f>AL30+'Commandes - Calculs auto'!AM30-'Commandes - Calculs auto'!AM10</f>
        <v>0</v>
      </c>
      <c r="AN30" s="226">
        <f>AM30+'Commandes - Calculs auto'!AN30-'Commandes - Calculs auto'!AN10</f>
        <v>0</v>
      </c>
      <c r="AO30" s="226">
        <f>AN30+'Commandes - Calculs auto'!AO30-'Commandes - Calculs auto'!AO10</f>
        <v>0</v>
      </c>
      <c r="AP30" s="226">
        <f>AO30+'Commandes - Calculs auto'!AP30-'Commandes - Calculs auto'!AP10</f>
        <v>0</v>
      </c>
      <c r="AQ30" s="226">
        <f>AP30+'Commandes - Calculs auto'!AQ30-'Commandes - Calculs auto'!AQ10</f>
        <v>0</v>
      </c>
      <c r="AR30" s="226">
        <f>AQ30+'Commandes - Calculs auto'!AR30-'Commandes - Calculs auto'!AR10</f>
        <v>0</v>
      </c>
      <c r="AS30" s="226">
        <f>AR30+'Commandes - Calculs auto'!AS30-'Commandes - Calculs auto'!AS10</f>
        <v>0</v>
      </c>
      <c r="AT30" s="226">
        <f>AS30+'Commandes - Calculs auto'!AT30-'Commandes - Calculs auto'!AT10</f>
        <v>0</v>
      </c>
      <c r="AU30" s="226">
        <f>AT30+'Commandes - Calculs auto'!AU30-'Commandes - Calculs auto'!AU10</f>
        <v>0</v>
      </c>
      <c r="AV30" s="226">
        <f>AU30+'Commandes - Calculs auto'!AV30-'Commandes - Calculs auto'!AV10</f>
        <v>0</v>
      </c>
      <c r="AW30" s="226">
        <f>AV30+'Commandes - Calculs auto'!AW30-'Commandes - Calculs auto'!AW10</f>
        <v>0</v>
      </c>
      <c r="AX30" s="226">
        <f>AW30+'Commandes - Calculs auto'!AX30-'Commandes - Calculs auto'!AX10</f>
        <v>0</v>
      </c>
      <c r="AY30" s="226">
        <f>AX30+'Commandes - Calculs auto'!AY30-'Commandes - Calculs auto'!AY10</f>
        <v>0</v>
      </c>
      <c r="AZ30" s="226">
        <f>AY30+'Commandes - Calculs auto'!AZ30-'Commandes - Calculs auto'!AZ10</f>
        <v>0</v>
      </c>
      <c r="BA30" s="226">
        <f>AZ30+'Commandes - Calculs auto'!BA30-'Commandes - Calculs auto'!BA10</f>
        <v>0</v>
      </c>
      <c r="BB30" s="226">
        <f>BA30+'Commandes - Calculs auto'!BB30-'Commandes - Calculs auto'!BB10</f>
        <v>0</v>
      </c>
      <c r="BC30" s="226">
        <f>BB30+'Commandes - Calculs auto'!BC30-'Commandes - Calculs auto'!BC10</f>
        <v>0</v>
      </c>
      <c r="BD30" s="226">
        <f>BC30+'Commandes - Calculs auto'!BD30-'Commandes - Calculs auto'!BD10</f>
        <v>0</v>
      </c>
      <c r="BE30" s="226">
        <f>BD30+'Commandes - Calculs auto'!BE30-'Commandes - Calculs auto'!BE10</f>
        <v>0</v>
      </c>
      <c r="BF30" s="226">
        <f>BE30+'Commandes - Calculs auto'!BF30-'Commandes - Calculs auto'!BF10</f>
        <v>0</v>
      </c>
      <c r="BG30" s="226">
        <f>BF30+'Commandes - Calculs auto'!BG30-'Commandes - Calculs auto'!BG10</f>
        <v>0</v>
      </c>
      <c r="BH30" s="226">
        <f>BG30+'Commandes - Calculs auto'!BH30-'Commandes - Calculs auto'!BH10</f>
        <v>0</v>
      </c>
      <c r="BI30" s="226">
        <f>BH30+'Commandes - Calculs auto'!BI30-'Commandes - Calculs auto'!BI10</f>
        <v>0</v>
      </c>
      <c r="BJ30" s="226">
        <f>BI30+'Commandes - Calculs auto'!BJ30-'Commandes - Calculs auto'!BJ10</f>
        <v>0</v>
      </c>
      <c r="BK30" s="226">
        <f>BJ30+'Commandes - Calculs auto'!BK30-'Commandes - Calculs auto'!BK10</f>
        <v>0</v>
      </c>
      <c r="BL30" s="93"/>
    </row>
    <row r="31" spans="2:64" ht="15" customHeight="1">
      <c r="B31" s="87"/>
      <c r="C31" s="215" t="str">
        <f>CONFIG!$C$16</f>
        <v>ETC …</v>
      </c>
      <c r="D31" s="226">
        <f>'Commandes - Calculs auto'!D31-'Commandes - Calculs auto'!D11</f>
        <v>0</v>
      </c>
      <c r="E31" s="226">
        <f>D31+'Commandes - Calculs auto'!E31-'Commandes - Calculs auto'!E11</f>
        <v>0</v>
      </c>
      <c r="F31" s="226">
        <f>E31+'Commandes - Calculs auto'!F31-'Commandes - Calculs auto'!F11</f>
        <v>0</v>
      </c>
      <c r="G31" s="226">
        <f>F31+'Commandes - Calculs auto'!G31-'Commandes - Calculs auto'!G11</f>
        <v>0</v>
      </c>
      <c r="H31" s="226">
        <f>G31+'Commandes - Calculs auto'!H31-'Commandes - Calculs auto'!H11</f>
        <v>0</v>
      </c>
      <c r="I31" s="226">
        <f>H31+'Commandes - Calculs auto'!I31-'Commandes - Calculs auto'!I11</f>
        <v>0</v>
      </c>
      <c r="J31" s="226">
        <f>I31+'Commandes - Calculs auto'!J31-'Commandes - Calculs auto'!J11</f>
        <v>0</v>
      </c>
      <c r="K31" s="226">
        <f>J31+'Commandes - Calculs auto'!K31-'Commandes - Calculs auto'!K11</f>
        <v>0</v>
      </c>
      <c r="L31" s="226">
        <f>K31+'Commandes - Calculs auto'!L31-'Commandes - Calculs auto'!L11</f>
        <v>0</v>
      </c>
      <c r="M31" s="226">
        <f>L31+'Commandes - Calculs auto'!M31-'Commandes - Calculs auto'!M11</f>
        <v>0</v>
      </c>
      <c r="N31" s="226">
        <f>M31+'Commandes - Calculs auto'!N31-'Commandes - Calculs auto'!N11</f>
        <v>0</v>
      </c>
      <c r="O31" s="226">
        <f>N31+'Commandes - Calculs auto'!O31-'Commandes - Calculs auto'!O11</f>
        <v>0</v>
      </c>
      <c r="P31" s="226">
        <f>O31+'Commandes - Calculs auto'!P31-'Commandes - Calculs auto'!P11</f>
        <v>0</v>
      </c>
      <c r="Q31" s="226">
        <f>P31+'Commandes - Calculs auto'!Q31-'Commandes - Calculs auto'!Q11</f>
        <v>0</v>
      </c>
      <c r="R31" s="226">
        <f>Q31+'Commandes - Calculs auto'!R31-'Commandes - Calculs auto'!R11</f>
        <v>0</v>
      </c>
      <c r="S31" s="226">
        <f>R31+'Commandes - Calculs auto'!S31-'Commandes - Calculs auto'!S11</f>
        <v>0</v>
      </c>
      <c r="T31" s="226">
        <f>S31+'Commandes - Calculs auto'!T31-'Commandes - Calculs auto'!T11</f>
        <v>0</v>
      </c>
      <c r="U31" s="226">
        <f>T31+'Commandes - Calculs auto'!U31-'Commandes - Calculs auto'!U11</f>
        <v>0</v>
      </c>
      <c r="V31" s="226">
        <f>U31+'Commandes - Calculs auto'!V31-'Commandes - Calculs auto'!V11</f>
        <v>0</v>
      </c>
      <c r="W31" s="226">
        <f>V31+'Commandes - Calculs auto'!W31-'Commandes - Calculs auto'!W11</f>
        <v>0</v>
      </c>
      <c r="X31" s="226">
        <f>W31+'Commandes - Calculs auto'!X31-'Commandes - Calculs auto'!X11</f>
        <v>0</v>
      </c>
      <c r="Y31" s="226">
        <f>X31+'Commandes - Calculs auto'!Y31-'Commandes - Calculs auto'!Y11</f>
        <v>0</v>
      </c>
      <c r="Z31" s="226">
        <f>Y31+'Commandes - Calculs auto'!Z31-'Commandes - Calculs auto'!Z11</f>
        <v>0</v>
      </c>
      <c r="AA31" s="226">
        <f>Z31+'Commandes - Calculs auto'!AA31-'Commandes - Calculs auto'!AA11</f>
        <v>0</v>
      </c>
      <c r="AB31" s="226">
        <f>AA31+'Commandes - Calculs auto'!AB31-'Commandes - Calculs auto'!AB11</f>
        <v>0</v>
      </c>
      <c r="AC31" s="226">
        <f>AB31+'Commandes - Calculs auto'!AC31-'Commandes - Calculs auto'!AC11</f>
        <v>0</v>
      </c>
      <c r="AD31" s="226">
        <f>AC31+'Commandes - Calculs auto'!AD31-'Commandes - Calculs auto'!AD11</f>
        <v>0</v>
      </c>
      <c r="AE31" s="226">
        <f>AD31+'Commandes - Calculs auto'!AE31-'Commandes - Calculs auto'!AE11</f>
        <v>0</v>
      </c>
      <c r="AF31" s="226">
        <f>AE31+'Commandes - Calculs auto'!AF31-'Commandes - Calculs auto'!AF11</f>
        <v>0</v>
      </c>
      <c r="AG31" s="226">
        <f>AF31+'Commandes - Calculs auto'!AG31-'Commandes - Calculs auto'!AG11</f>
        <v>0</v>
      </c>
      <c r="AH31" s="226">
        <f>AG31+'Commandes - Calculs auto'!AH31-'Commandes - Calculs auto'!AH11</f>
        <v>0</v>
      </c>
      <c r="AI31" s="226">
        <f>AH31+'Commandes - Calculs auto'!AI31-'Commandes - Calculs auto'!AI11</f>
        <v>0</v>
      </c>
      <c r="AJ31" s="226">
        <f>AI31+'Commandes - Calculs auto'!AJ31-'Commandes - Calculs auto'!AJ11</f>
        <v>0</v>
      </c>
      <c r="AK31" s="226">
        <f>AJ31+'Commandes - Calculs auto'!AK31-'Commandes - Calculs auto'!AK11</f>
        <v>0</v>
      </c>
      <c r="AL31" s="226">
        <f>AK31+'Commandes - Calculs auto'!AL31-'Commandes - Calculs auto'!AL11</f>
        <v>0</v>
      </c>
      <c r="AM31" s="226">
        <f>AL31+'Commandes - Calculs auto'!AM31-'Commandes - Calculs auto'!AM11</f>
        <v>0</v>
      </c>
      <c r="AN31" s="226">
        <f>AM31+'Commandes - Calculs auto'!AN31-'Commandes - Calculs auto'!AN11</f>
        <v>0</v>
      </c>
      <c r="AO31" s="226">
        <f>AN31+'Commandes - Calculs auto'!AO31-'Commandes - Calculs auto'!AO11</f>
        <v>0</v>
      </c>
      <c r="AP31" s="226">
        <f>AO31+'Commandes - Calculs auto'!AP31-'Commandes - Calculs auto'!AP11</f>
        <v>0</v>
      </c>
      <c r="AQ31" s="226">
        <f>AP31+'Commandes - Calculs auto'!AQ31-'Commandes - Calculs auto'!AQ11</f>
        <v>0</v>
      </c>
      <c r="AR31" s="226">
        <f>AQ31+'Commandes - Calculs auto'!AR31-'Commandes - Calculs auto'!AR11</f>
        <v>0</v>
      </c>
      <c r="AS31" s="226">
        <f>AR31+'Commandes - Calculs auto'!AS31-'Commandes - Calculs auto'!AS11</f>
        <v>0</v>
      </c>
      <c r="AT31" s="226">
        <f>AS31+'Commandes - Calculs auto'!AT31-'Commandes - Calculs auto'!AT11</f>
        <v>0</v>
      </c>
      <c r="AU31" s="226">
        <f>AT31+'Commandes - Calculs auto'!AU31-'Commandes - Calculs auto'!AU11</f>
        <v>0</v>
      </c>
      <c r="AV31" s="226">
        <f>AU31+'Commandes - Calculs auto'!AV31-'Commandes - Calculs auto'!AV11</f>
        <v>0</v>
      </c>
      <c r="AW31" s="226">
        <f>AV31+'Commandes - Calculs auto'!AW31-'Commandes - Calculs auto'!AW11</f>
        <v>0</v>
      </c>
      <c r="AX31" s="226">
        <f>AW31+'Commandes - Calculs auto'!AX31-'Commandes - Calculs auto'!AX11</f>
        <v>0</v>
      </c>
      <c r="AY31" s="226">
        <f>AX31+'Commandes - Calculs auto'!AY31-'Commandes - Calculs auto'!AY11</f>
        <v>0</v>
      </c>
      <c r="AZ31" s="226">
        <f>AY31+'Commandes - Calculs auto'!AZ31-'Commandes - Calculs auto'!AZ11</f>
        <v>0</v>
      </c>
      <c r="BA31" s="226">
        <f>AZ31+'Commandes - Calculs auto'!BA31-'Commandes - Calculs auto'!BA11</f>
        <v>0</v>
      </c>
      <c r="BB31" s="226">
        <f>BA31+'Commandes - Calculs auto'!BB31-'Commandes - Calculs auto'!BB11</f>
        <v>0</v>
      </c>
      <c r="BC31" s="226">
        <f>BB31+'Commandes - Calculs auto'!BC31-'Commandes - Calculs auto'!BC11</f>
        <v>0</v>
      </c>
      <c r="BD31" s="226">
        <f>BC31+'Commandes - Calculs auto'!BD31-'Commandes - Calculs auto'!BD11</f>
        <v>0</v>
      </c>
      <c r="BE31" s="226">
        <f>BD31+'Commandes - Calculs auto'!BE31-'Commandes - Calculs auto'!BE11</f>
        <v>0</v>
      </c>
      <c r="BF31" s="226">
        <f>BE31+'Commandes - Calculs auto'!BF31-'Commandes - Calculs auto'!BF11</f>
        <v>0</v>
      </c>
      <c r="BG31" s="226">
        <f>BF31+'Commandes - Calculs auto'!BG31-'Commandes - Calculs auto'!BG11</f>
        <v>0</v>
      </c>
      <c r="BH31" s="226">
        <f>BG31+'Commandes - Calculs auto'!BH31-'Commandes - Calculs auto'!BH11</f>
        <v>0</v>
      </c>
      <c r="BI31" s="226">
        <f>BH31+'Commandes - Calculs auto'!BI31-'Commandes - Calculs auto'!BI11</f>
        <v>0</v>
      </c>
      <c r="BJ31" s="226">
        <f>BI31+'Commandes - Calculs auto'!BJ31-'Commandes - Calculs auto'!BJ11</f>
        <v>0</v>
      </c>
      <c r="BK31" s="226">
        <f>BJ31+'Commandes - Calculs auto'!BK31-'Commandes - Calculs auto'!BK11</f>
        <v>0</v>
      </c>
      <c r="BL31" s="93"/>
    </row>
    <row r="32" spans="2:64" ht="15" customHeight="1">
      <c r="B32" s="87"/>
      <c r="C32" s="215">
        <f>CONFIG!$C$17</f>
        <v>0</v>
      </c>
      <c r="D32" s="226">
        <f>'Commandes - Calculs auto'!D32-'Commandes - Calculs auto'!D12</f>
        <v>0</v>
      </c>
      <c r="E32" s="226">
        <f>D32+'Commandes - Calculs auto'!E32-'Commandes - Calculs auto'!E12</f>
        <v>0</v>
      </c>
      <c r="F32" s="226">
        <f>E32+'Commandes - Calculs auto'!F32-'Commandes - Calculs auto'!F12</f>
        <v>0</v>
      </c>
      <c r="G32" s="226">
        <f>F32+'Commandes - Calculs auto'!G32-'Commandes - Calculs auto'!G12</f>
        <v>0</v>
      </c>
      <c r="H32" s="226">
        <f>G32+'Commandes - Calculs auto'!H32-'Commandes - Calculs auto'!H12</f>
        <v>0</v>
      </c>
      <c r="I32" s="226">
        <f>H32+'Commandes - Calculs auto'!I32-'Commandes - Calculs auto'!I12</f>
        <v>0</v>
      </c>
      <c r="J32" s="226">
        <f>I32+'Commandes - Calculs auto'!J32-'Commandes - Calculs auto'!J12</f>
        <v>0</v>
      </c>
      <c r="K32" s="226">
        <f>J32+'Commandes - Calculs auto'!K32-'Commandes - Calculs auto'!K12</f>
        <v>0</v>
      </c>
      <c r="L32" s="226">
        <f>K32+'Commandes - Calculs auto'!L32-'Commandes - Calculs auto'!L12</f>
        <v>0</v>
      </c>
      <c r="M32" s="226">
        <f>L32+'Commandes - Calculs auto'!M32-'Commandes - Calculs auto'!M12</f>
        <v>0</v>
      </c>
      <c r="N32" s="226">
        <f>M32+'Commandes - Calculs auto'!N32-'Commandes - Calculs auto'!N12</f>
        <v>0</v>
      </c>
      <c r="O32" s="226">
        <f>N32+'Commandes - Calculs auto'!O32-'Commandes - Calculs auto'!O12</f>
        <v>0</v>
      </c>
      <c r="P32" s="226">
        <f>O32+'Commandes - Calculs auto'!P32-'Commandes - Calculs auto'!P12</f>
        <v>0</v>
      </c>
      <c r="Q32" s="226">
        <f>P32+'Commandes - Calculs auto'!Q32-'Commandes - Calculs auto'!Q12</f>
        <v>0</v>
      </c>
      <c r="R32" s="226">
        <f>Q32+'Commandes - Calculs auto'!R32-'Commandes - Calculs auto'!R12</f>
        <v>0</v>
      </c>
      <c r="S32" s="226">
        <f>R32+'Commandes - Calculs auto'!S32-'Commandes - Calculs auto'!S12</f>
        <v>0</v>
      </c>
      <c r="T32" s="226">
        <f>S32+'Commandes - Calculs auto'!T32-'Commandes - Calculs auto'!T12</f>
        <v>0</v>
      </c>
      <c r="U32" s="226">
        <f>T32+'Commandes - Calculs auto'!U32-'Commandes - Calculs auto'!U12</f>
        <v>0</v>
      </c>
      <c r="V32" s="226">
        <f>U32+'Commandes - Calculs auto'!V32-'Commandes - Calculs auto'!V12</f>
        <v>0</v>
      </c>
      <c r="W32" s="226">
        <f>V32+'Commandes - Calculs auto'!W32-'Commandes - Calculs auto'!W12</f>
        <v>0</v>
      </c>
      <c r="X32" s="226">
        <f>W32+'Commandes - Calculs auto'!X32-'Commandes - Calculs auto'!X12</f>
        <v>0</v>
      </c>
      <c r="Y32" s="226">
        <f>X32+'Commandes - Calculs auto'!Y32-'Commandes - Calculs auto'!Y12</f>
        <v>0</v>
      </c>
      <c r="Z32" s="226">
        <f>Y32+'Commandes - Calculs auto'!Z32-'Commandes - Calculs auto'!Z12</f>
        <v>0</v>
      </c>
      <c r="AA32" s="226">
        <f>Z32+'Commandes - Calculs auto'!AA32-'Commandes - Calculs auto'!AA12</f>
        <v>0</v>
      </c>
      <c r="AB32" s="226">
        <f>AA32+'Commandes - Calculs auto'!AB32-'Commandes - Calculs auto'!AB12</f>
        <v>0</v>
      </c>
      <c r="AC32" s="226">
        <f>AB32+'Commandes - Calculs auto'!AC32-'Commandes - Calculs auto'!AC12</f>
        <v>0</v>
      </c>
      <c r="AD32" s="226">
        <f>AC32+'Commandes - Calculs auto'!AD32-'Commandes - Calculs auto'!AD12</f>
        <v>0</v>
      </c>
      <c r="AE32" s="226">
        <f>AD32+'Commandes - Calculs auto'!AE32-'Commandes - Calculs auto'!AE12</f>
        <v>0</v>
      </c>
      <c r="AF32" s="226">
        <f>AE32+'Commandes - Calculs auto'!AF32-'Commandes - Calculs auto'!AF12</f>
        <v>0</v>
      </c>
      <c r="AG32" s="226">
        <f>AF32+'Commandes - Calculs auto'!AG32-'Commandes - Calculs auto'!AG12</f>
        <v>0</v>
      </c>
      <c r="AH32" s="226">
        <f>AG32+'Commandes - Calculs auto'!AH32-'Commandes - Calculs auto'!AH12</f>
        <v>0</v>
      </c>
      <c r="AI32" s="226">
        <f>AH32+'Commandes - Calculs auto'!AI32-'Commandes - Calculs auto'!AI12</f>
        <v>0</v>
      </c>
      <c r="AJ32" s="226">
        <f>AI32+'Commandes - Calculs auto'!AJ32-'Commandes - Calculs auto'!AJ12</f>
        <v>0</v>
      </c>
      <c r="AK32" s="226">
        <f>AJ32+'Commandes - Calculs auto'!AK32-'Commandes - Calculs auto'!AK12</f>
        <v>0</v>
      </c>
      <c r="AL32" s="226">
        <f>AK32+'Commandes - Calculs auto'!AL32-'Commandes - Calculs auto'!AL12</f>
        <v>0</v>
      </c>
      <c r="AM32" s="226">
        <f>AL32+'Commandes - Calculs auto'!AM32-'Commandes - Calculs auto'!AM12</f>
        <v>0</v>
      </c>
      <c r="AN32" s="226">
        <f>AM32+'Commandes - Calculs auto'!AN32-'Commandes - Calculs auto'!AN12</f>
        <v>0</v>
      </c>
      <c r="AO32" s="226">
        <f>AN32+'Commandes - Calculs auto'!AO32-'Commandes - Calculs auto'!AO12</f>
        <v>0</v>
      </c>
      <c r="AP32" s="226">
        <f>AO32+'Commandes - Calculs auto'!AP32-'Commandes - Calculs auto'!AP12</f>
        <v>0</v>
      </c>
      <c r="AQ32" s="226">
        <f>AP32+'Commandes - Calculs auto'!AQ32-'Commandes - Calculs auto'!AQ12</f>
        <v>0</v>
      </c>
      <c r="AR32" s="226">
        <f>AQ32+'Commandes - Calculs auto'!AR32-'Commandes - Calculs auto'!AR12</f>
        <v>0</v>
      </c>
      <c r="AS32" s="226">
        <f>AR32+'Commandes - Calculs auto'!AS32-'Commandes - Calculs auto'!AS12</f>
        <v>0</v>
      </c>
      <c r="AT32" s="226">
        <f>AS32+'Commandes - Calculs auto'!AT32-'Commandes - Calculs auto'!AT12</f>
        <v>0</v>
      </c>
      <c r="AU32" s="226">
        <f>AT32+'Commandes - Calculs auto'!AU32-'Commandes - Calculs auto'!AU12</f>
        <v>0</v>
      </c>
      <c r="AV32" s="226">
        <f>AU32+'Commandes - Calculs auto'!AV32-'Commandes - Calculs auto'!AV12</f>
        <v>0</v>
      </c>
      <c r="AW32" s="226">
        <f>AV32+'Commandes - Calculs auto'!AW32-'Commandes - Calculs auto'!AW12</f>
        <v>0</v>
      </c>
      <c r="AX32" s="226">
        <f>AW32+'Commandes - Calculs auto'!AX32-'Commandes - Calculs auto'!AX12</f>
        <v>0</v>
      </c>
      <c r="AY32" s="226">
        <f>AX32+'Commandes - Calculs auto'!AY32-'Commandes - Calculs auto'!AY12</f>
        <v>0</v>
      </c>
      <c r="AZ32" s="226">
        <f>AY32+'Commandes - Calculs auto'!AZ32-'Commandes - Calculs auto'!AZ12</f>
        <v>0</v>
      </c>
      <c r="BA32" s="226">
        <f>AZ32+'Commandes - Calculs auto'!BA32-'Commandes - Calculs auto'!BA12</f>
        <v>0</v>
      </c>
      <c r="BB32" s="226">
        <f>BA32+'Commandes - Calculs auto'!BB32-'Commandes - Calculs auto'!BB12</f>
        <v>0</v>
      </c>
      <c r="BC32" s="226">
        <f>BB32+'Commandes - Calculs auto'!BC32-'Commandes - Calculs auto'!BC12</f>
        <v>0</v>
      </c>
      <c r="BD32" s="226">
        <f>BC32+'Commandes - Calculs auto'!BD32-'Commandes - Calculs auto'!BD12</f>
        <v>0</v>
      </c>
      <c r="BE32" s="226">
        <f>BD32+'Commandes - Calculs auto'!BE32-'Commandes - Calculs auto'!BE12</f>
        <v>0</v>
      </c>
      <c r="BF32" s="226">
        <f>BE32+'Commandes - Calculs auto'!BF32-'Commandes - Calculs auto'!BF12</f>
        <v>0</v>
      </c>
      <c r="BG32" s="226">
        <f>BF32+'Commandes - Calculs auto'!BG32-'Commandes - Calculs auto'!BG12</f>
        <v>0</v>
      </c>
      <c r="BH32" s="226">
        <f>BG32+'Commandes - Calculs auto'!BH32-'Commandes - Calculs auto'!BH12</f>
        <v>0</v>
      </c>
      <c r="BI32" s="226">
        <f>BH32+'Commandes - Calculs auto'!BI32-'Commandes - Calculs auto'!BI12</f>
        <v>0</v>
      </c>
      <c r="BJ32" s="226">
        <f>BI32+'Commandes - Calculs auto'!BJ32-'Commandes - Calculs auto'!BJ12</f>
        <v>0</v>
      </c>
      <c r="BK32" s="226">
        <f>BJ32+'Commandes - Calculs auto'!BK32-'Commandes - Calculs auto'!BK12</f>
        <v>0</v>
      </c>
      <c r="BL32" s="93"/>
    </row>
    <row r="33" spans="2:64" ht="15" customHeight="1">
      <c r="B33" s="87"/>
      <c r="C33" s="215">
        <f>CONFIG!$C$18</f>
        <v>0</v>
      </c>
      <c r="D33" s="226">
        <f>'Commandes - Calculs auto'!D33-'Commandes - Calculs auto'!D13</f>
        <v>0</v>
      </c>
      <c r="E33" s="226">
        <f>D33+'Commandes - Calculs auto'!E33-'Commandes - Calculs auto'!E13</f>
        <v>0</v>
      </c>
      <c r="F33" s="226">
        <f>E33+'Commandes - Calculs auto'!F33-'Commandes - Calculs auto'!F13</f>
        <v>0</v>
      </c>
      <c r="G33" s="226">
        <f>F33+'Commandes - Calculs auto'!G33-'Commandes - Calculs auto'!G13</f>
        <v>0</v>
      </c>
      <c r="H33" s="226">
        <f>G33+'Commandes - Calculs auto'!H33-'Commandes - Calculs auto'!H13</f>
        <v>0</v>
      </c>
      <c r="I33" s="226">
        <f>H33+'Commandes - Calculs auto'!I33-'Commandes - Calculs auto'!I13</f>
        <v>0</v>
      </c>
      <c r="J33" s="226">
        <f>I33+'Commandes - Calculs auto'!J33-'Commandes - Calculs auto'!J13</f>
        <v>0</v>
      </c>
      <c r="K33" s="226">
        <f>J33+'Commandes - Calculs auto'!K33-'Commandes - Calculs auto'!K13</f>
        <v>0</v>
      </c>
      <c r="L33" s="226">
        <f>K33+'Commandes - Calculs auto'!L33-'Commandes - Calculs auto'!L13</f>
        <v>0</v>
      </c>
      <c r="M33" s="226">
        <f>L33+'Commandes - Calculs auto'!M33-'Commandes - Calculs auto'!M13</f>
        <v>0</v>
      </c>
      <c r="N33" s="226">
        <f>M33+'Commandes - Calculs auto'!N33-'Commandes - Calculs auto'!N13</f>
        <v>0</v>
      </c>
      <c r="O33" s="226">
        <f>N33+'Commandes - Calculs auto'!O33-'Commandes - Calculs auto'!O13</f>
        <v>0</v>
      </c>
      <c r="P33" s="226">
        <f>O33+'Commandes - Calculs auto'!P33-'Commandes - Calculs auto'!P13</f>
        <v>0</v>
      </c>
      <c r="Q33" s="226">
        <f>P33+'Commandes - Calculs auto'!Q33-'Commandes - Calculs auto'!Q13</f>
        <v>0</v>
      </c>
      <c r="R33" s="226">
        <f>Q33+'Commandes - Calculs auto'!R33-'Commandes - Calculs auto'!R13</f>
        <v>0</v>
      </c>
      <c r="S33" s="226">
        <f>R33+'Commandes - Calculs auto'!S33-'Commandes - Calculs auto'!S13</f>
        <v>0</v>
      </c>
      <c r="T33" s="226">
        <f>S33+'Commandes - Calculs auto'!T33-'Commandes - Calculs auto'!T13</f>
        <v>0</v>
      </c>
      <c r="U33" s="226">
        <f>T33+'Commandes - Calculs auto'!U33-'Commandes - Calculs auto'!U13</f>
        <v>0</v>
      </c>
      <c r="V33" s="226">
        <f>U33+'Commandes - Calculs auto'!V33-'Commandes - Calculs auto'!V13</f>
        <v>0</v>
      </c>
      <c r="W33" s="226">
        <f>V33+'Commandes - Calculs auto'!W33-'Commandes - Calculs auto'!W13</f>
        <v>0</v>
      </c>
      <c r="X33" s="226">
        <f>W33+'Commandes - Calculs auto'!X33-'Commandes - Calculs auto'!X13</f>
        <v>0</v>
      </c>
      <c r="Y33" s="226">
        <f>X33+'Commandes - Calculs auto'!Y33-'Commandes - Calculs auto'!Y13</f>
        <v>0</v>
      </c>
      <c r="Z33" s="226">
        <f>Y33+'Commandes - Calculs auto'!Z33-'Commandes - Calculs auto'!Z13</f>
        <v>0</v>
      </c>
      <c r="AA33" s="226">
        <f>Z33+'Commandes - Calculs auto'!AA33-'Commandes - Calculs auto'!AA13</f>
        <v>0</v>
      </c>
      <c r="AB33" s="226">
        <f>AA33+'Commandes - Calculs auto'!AB33-'Commandes - Calculs auto'!AB13</f>
        <v>0</v>
      </c>
      <c r="AC33" s="226">
        <f>AB33+'Commandes - Calculs auto'!AC33-'Commandes - Calculs auto'!AC13</f>
        <v>0</v>
      </c>
      <c r="AD33" s="226">
        <f>AC33+'Commandes - Calculs auto'!AD33-'Commandes - Calculs auto'!AD13</f>
        <v>0</v>
      </c>
      <c r="AE33" s="226">
        <f>AD33+'Commandes - Calculs auto'!AE33-'Commandes - Calculs auto'!AE13</f>
        <v>0</v>
      </c>
      <c r="AF33" s="226">
        <f>AE33+'Commandes - Calculs auto'!AF33-'Commandes - Calculs auto'!AF13</f>
        <v>0</v>
      </c>
      <c r="AG33" s="226">
        <f>AF33+'Commandes - Calculs auto'!AG33-'Commandes - Calculs auto'!AG13</f>
        <v>0</v>
      </c>
      <c r="AH33" s="226">
        <f>AG33+'Commandes - Calculs auto'!AH33-'Commandes - Calculs auto'!AH13</f>
        <v>0</v>
      </c>
      <c r="AI33" s="226">
        <f>AH33+'Commandes - Calculs auto'!AI33-'Commandes - Calculs auto'!AI13</f>
        <v>0</v>
      </c>
      <c r="AJ33" s="226">
        <f>AI33+'Commandes - Calculs auto'!AJ33-'Commandes - Calculs auto'!AJ13</f>
        <v>0</v>
      </c>
      <c r="AK33" s="226">
        <f>AJ33+'Commandes - Calculs auto'!AK33-'Commandes - Calculs auto'!AK13</f>
        <v>0</v>
      </c>
      <c r="AL33" s="226">
        <f>AK33+'Commandes - Calculs auto'!AL33-'Commandes - Calculs auto'!AL13</f>
        <v>0</v>
      </c>
      <c r="AM33" s="226">
        <f>AL33+'Commandes - Calculs auto'!AM33-'Commandes - Calculs auto'!AM13</f>
        <v>0</v>
      </c>
      <c r="AN33" s="226">
        <f>AM33+'Commandes - Calculs auto'!AN33-'Commandes - Calculs auto'!AN13</f>
        <v>0</v>
      </c>
      <c r="AO33" s="226">
        <f>AN33+'Commandes - Calculs auto'!AO33-'Commandes - Calculs auto'!AO13</f>
        <v>0</v>
      </c>
      <c r="AP33" s="226">
        <f>AO33+'Commandes - Calculs auto'!AP33-'Commandes - Calculs auto'!AP13</f>
        <v>0</v>
      </c>
      <c r="AQ33" s="226">
        <f>AP33+'Commandes - Calculs auto'!AQ33-'Commandes - Calculs auto'!AQ13</f>
        <v>0</v>
      </c>
      <c r="AR33" s="226">
        <f>AQ33+'Commandes - Calculs auto'!AR33-'Commandes - Calculs auto'!AR13</f>
        <v>0</v>
      </c>
      <c r="AS33" s="226">
        <f>AR33+'Commandes - Calculs auto'!AS33-'Commandes - Calculs auto'!AS13</f>
        <v>0</v>
      </c>
      <c r="AT33" s="226">
        <f>AS33+'Commandes - Calculs auto'!AT33-'Commandes - Calculs auto'!AT13</f>
        <v>0</v>
      </c>
      <c r="AU33" s="226">
        <f>AT33+'Commandes - Calculs auto'!AU33-'Commandes - Calculs auto'!AU13</f>
        <v>0</v>
      </c>
      <c r="AV33" s="226">
        <f>AU33+'Commandes - Calculs auto'!AV33-'Commandes - Calculs auto'!AV13</f>
        <v>0</v>
      </c>
      <c r="AW33" s="226">
        <f>AV33+'Commandes - Calculs auto'!AW33-'Commandes - Calculs auto'!AW13</f>
        <v>0</v>
      </c>
      <c r="AX33" s="226">
        <f>AW33+'Commandes - Calculs auto'!AX33-'Commandes - Calculs auto'!AX13</f>
        <v>0</v>
      </c>
      <c r="AY33" s="226">
        <f>AX33+'Commandes - Calculs auto'!AY33-'Commandes - Calculs auto'!AY13</f>
        <v>0</v>
      </c>
      <c r="AZ33" s="226">
        <f>AY33+'Commandes - Calculs auto'!AZ33-'Commandes - Calculs auto'!AZ13</f>
        <v>0</v>
      </c>
      <c r="BA33" s="226">
        <f>AZ33+'Commandes - Calculs auto'!BA33-'Commandes - Calculs auto'!BA13</f>
        <v>0</v>
      </c>
      <c r="BB33" s="226">
        <f>BA33+'Commandes - Calculs auto'!BB33-'Commandes - Calculs auto'!BB13</f>
        <v>0</v>
      </c>
      <c r="BC33" s="226">
        <f>BB33+'Commandes - Calculs auto'!BC33-'Commandes - Calculs auto'!BC13</f>
        <v>0</v>
      </c>
      <c r="BD33" s="226">
        <f>BC33+'Commandes - Calculs auto'!BD33-'Commandes - Calculs auto'!BD13</f>
        <v>0</v>
      </c>
      <c r="BE33" s="226">
        <f>BD33+'Commandes - Calculs auto'!BE33-'Commandes - Calculs auto'!BE13</f>
        <v>0</v>
      </c>
      <c r="BF33" s="226">
        <f>BE33+'Commandes - Calculs auto'!BF33-'Commandes - Calculs auto'!BF13</f>
        <v>0</v>
      </c>
      <c r="BG33" s="226">
        <f>BF33+'Commandes - Calculs auto'!BG33-'Commandes - Calculs auto'!BG13</f>
        <v>0</v>
      </c>
      <c r="BH33" s="226">
        <f>BG33+'Commandes - Calculs auto'!BH33-'Commandes - Calculs auto'!BH13</f>
        <v>0</v>
      </c>
      <c r="BI33" s="226">
        <f>BH33+'Commandes - Calculs auto'!BI33-'Commandes - Calculs auto'!BI13</f>
        <v>0</v>
      </c>
      <c r="BJ33" s="226">
        <f>BI33+'Commandes - Calculs auto'!BJ33-'Commandes - Calculs auto'!BJ13</f>
        <v>0</v>
      </c>
      <c r="BK33" s="226">
        <f>BJ33+'Commandes - Calculs auto'!BK33-'Commandes - Calculs auto'!BK13</f>
        <v>0</v>
      </c>
      <c r="BL33" s="93"/>
    </row>
    <row r="34" spans="2:64" ht="15" customHeight="1">
      <c r="B34" s="87"/>
      <c r="C34" s="215">
        <f>CONFIG!$C$19</f>
        <v>0</v>
      </c>
      <c r="D34" s="226">
        <f>'Commandes - Calculs auto'!D34-'Commandes - Calculs auto'!D14</f>
        <v>0</v>
      </c>
      <c r="E34" s="226">
        <f>D34+'Commandes - Calculs auto'!E34-'Commandes - Calculs auto'!E14</f>
        <v>0</v>
      </c>
      <c r="F34" s="226">
        <f>E34+'Commandes - Calculs auto'!F34-'Commandes - Calculs auto'!F14</f>
        <v>0</v>
      </c>
      <c r="G34" s="226">
        <f>F34+'Commandes - Calculs auto'!G34-'Commandes - Calculs auto'!G14</f>
        <v>0</v>
      </c>
      <c r="H34" s="226">
        <f>G34+'Commandes - Calculs auto'!H34-'Commandes - Calculs auto'!H14</f>
        <v>0</v>
      </c>
      <c r="I34" s="226">
        <f>H34+'Commandes - Calculs auto'!I34-'Commandes - Calculs auto'!I14</f>
        <v>0</v>
      </c>
      <c r="J34" s="226">
        <f>I34+'Commandes - Calculs auto'!J34-'Commandes - Calculs auto'!J14</f>
        <v>0</v>
      </c>
      <c r="K34" s="226">
        <f>J34+'Commandes - Calculs auto'!K34-'Commandes - Calculs auto'!K14</f>
        <v>0</v>
      </c>
      <c r="L34" s="226">
        <f>K34+'Commandes - Calculs auto'!L34-'Commandes - Calculs auto'!L14</f>
        <v>0</v>
      </c>
      <c r="M34" s="226">
        <f>L34+'Commandes - Calculs auto'!M34-'Commandes - Calculs auto'!M14</f>
        <v>0</v>
      </c>
      <c r="N34" s="226">
        <f>M34+'Commandes - Calculs auto'!N34-'Commandes - Calculs auto'!N14</f>
        <v>0</v>
      </c>
      <c r="O34" s="226">
        <f>N34+'Commandes - Calculs auto'!O34-'Commandes - Calculs auto'!O14</f>
        <v>0</v>
      </c>
      <c r="P34" s="226">
        <f>O34+'Commandes - Calculs auto'!P34-'Commandes - Calculs auto'!P14</f>
        <v>0</v>
      </c>
      <c r="Q34" s="226">
        <f>P34+'Commandes - Calculs auto'!Q34-'Commandes - Calculs auto'!Q14</f>
        <v>0</v>
      </c>
      <c r="R34" s="226">
        <f>Q34+'Commandes - Calculs auto'!R34-'Commandes - Calculs auto'!R14</f>
        <v>0</v>
      </c>
      <c r="S34" s="226">
        <f>R34+'Commandes - Calculs auto'!S34-'Commandes - Calculs auto'!S14</f>
        <v>0</v>
      </c>
      <c r="T34" s="226">
        <f>S34+'Commandes - Calculs auto'!T34-'Commandes - Calculs auto'!T14</f>
        <v>0</v>
      </c>
      <c r="U34" s="226">
        <f>T34+'Commandes - Calculs auto'!U34-'Commandes - Calculs auto'!U14</f>
        <v>0</v>
      </c>
      <c r="V34" s="226">
        <f>U34+'Commandes - Calculs auto'!V34-'Commandes - Calculs auto'!V14</f>
        <v>0</v>
      </c>
      <c r="W34" s="226">
        <f>V34+'Commandes - Calculs auto'!W34-'Commandes - Calculs auto'!W14</f>
        <v>0</v>
      </c>
      <c r="X34" s="226">
        <f>W34+'Commandes - Calculs auto'!X34-'Commandes - Calculs auto'!X14</f>
        <v>0</v>
      </c>
      <c r="Y34" s="226">
        <f>X34+'Commandes - Calculs auto'!Y34-'Commandes - Calculs auto'!Y14</f>
        <v>0</v>
      </c>
      <c r="Z34" s="226">
        <f>Y34+'Commandes - Calculs auto'!Z34-'Commandes - Calculs auto'!Z14</f>
        <v>0</v>
      </c>
      <c r="AA34" s="226">
        <f>Z34+'Commandes - Calculs auto'!AA34-'Commandes - Calculs auto'!AA14</f>
        <v>0</v>
      </c>
      <c r="AB34" s="226">
        <f>AA34+'Commandes - Calculs auto'!AB34-'Commandes - Calculs auto'!AB14</f>
        <v>0</v>
      </c>
      <c r="AC34" s="226">
        <f>AB34+'Commandes - Calculs auto'!AC34-'Commandes - Calculs auto'!AC14</f>
        <v>0</v>
      </c>
      <c r="AD34" s="226">
        <f>AC34+'Commandes - Calculs auto'!AD34-'Commandes - Calculs auto'!AD14</f>
        <v>0</v>
      </c>
      <c r="AE34" s="226">
        <f>AD34+'Commandes - Calculs auto'!AE34-'Commandes - Calculs auto'!AE14</f>
        <v>0</v>
      </c>
      <c r="AF34" s="226">
        <f>AE34+'Commandes - Calculs auto'!AF34-'Commandes - Calculs auto'!AF14</f>
        <v>0</v>
      </c>
      <c r="AG34" s="226">
        <f>AF34+'Commandes - Calculs auto'!AG34-'Commandes - Calculs auto'!AG14</f>
        <v>0</v>
      </c>
      <c r="AH34" s="226">
        <f>AG34+'Commandes - Calculs auto'!AH34-'Commandes - Calculs auto'!AH14</f>
        <v>0</v>
      </c>
      <c r="AI34" s="226">
        <f>AH34+'Commandes - Calculs auto'!AI34-'Commandes - Calculs auto'!AI14</f>
        <v>0</v>
      </c>
      <c r="AJ34" s="226">
        <f>AI34+'Commandes - Calculs auto'!AJ34-'Commandes - Calculs auto'!AJ14</f>
        <v>0</v>
      </c>
      <c r="AK34" s="226">
        <f>AJ34+'Commandes - Calculs auto'!AK34-'Commandes - Calculs auto'!AK14</f>
        <v>0</v>
      </c>
      <c r="AL34" s="226">
        <f>AK34+'Commandes - Calculs auto'!AL34-'Commandes - Calculs auto'!AL14</f>
        <v>0</v>
      </c>
      <c r="AM34" s="226">
        <f>AL34+'Commandes - Calculs auto'!AM34-'Commandes - Calculs auto'!AM14</f>
        <v>0</v>
      </c>
      <c r="AN34" s="226">
        <f>AM34+'Commandes - Calculs auto'!AN34-'Commandes - Calculs auto'!AN14</f>
        <v>0</v>
      </c>
      <c r="AO34" s="226">
        <f>AN34+'Commandes - Calculs auto'!AO34-'Commandes - Calculs auto'!AO14</f>
        <v>0</v>
      </c>
      <c r="AP34" s="226">
        <f>AO34+'Commandes - Calculs auto'!AP34-'Commandes - Calculs auto'!AP14</f>
        <v>0</v>
      </c>
      <c r="AQ34" s="226">
        <f>AP34+'Commandes - Calculs auto'!AQ34-'Commandes - Calculs auto'!AQ14</f>
        <v>0</v>
      </c>
      <c r="AR34" s="226">
        <f>AQ34+'Commandes - Calculs auto'!AR34-'Commandes - Calculs auto'!AR14</f>
        <v>0</v>
      </c>
      <c r="AS34" s="226">
        <f>AR34+'Commandes - Calculs auto'!AS34-'Commandes - Calculs auto'!AS14</f>
        <v>0</v>
      </c>
      <c r="AT34" s="226">
        <f>AS34+'Commandes - Calculs auto'!AT34-'Commandes - Calculs auto'!AT14</f>
        <v>0</v>
      </c>
      <c r="AU34" s="226">
        <f>AT34+'Commandes - Calculs auto'!AU34-'Commandes - Calculs auto'!AU14</f>
        <v>0</v>
      </c>
      <c r="AV34" s="226">
        <f>AU34+'Commandes - Calculs auto'!AV34-'Commandes - Calculs auto'!AV14</f>
        <v>0</v>
      </c>
      <c r="AW34" s="226">
        <f>AV34+'Commandes - Calculs auto'!AW34-'Commandes - Calculs auto'!AW14</f>
        <v>0</v>
      </c>
      <c r="AX34" s="226">
        <f>AW34+'Commandes - Calculs auto'!AX34-'Commandes - Calculs auto'!AX14</f>
        <v>0</v>
      </c>
      <c r="AY34" s="226">
        <f>AX34+'Commandes - Calculs auto'!AY34-'Commandes - Calculs auto'!AY14</f>
        <v>0</v>
      </c>
      <c r="AZ34" s="226">
        <f>AY34+'Commandes - Calculs auto'!AZ34-'Commandes - Calculs auto'!AZ14</f>
        <v>0</v>
      </c>
      <c r="BA34" s="226">
        <f>AZ34+'Commandes - Calculs auto'!BA34-'Commandes - Calculs auto'!BA14</f>
        <v>0</v>
      </c>
      <c r="BB34" s="226">
        <f>BA34+'Commandes - Calculs auto'!BB34-'Commandes - Calculs auto'!BB14</f>
        <v>0</v>
      </c>
      <c r="BC34" s="226">
        <f>BB34+'Commandes - Calculs auto'!BC34-'Commandes - Calculs auto'!BC14</f>
        <v>0</v>
      </c>
      <c r="BD34" s="226">
        <f>BC34+'Commandes - Calculs auto'!BD34-'Commandes - Calculs auto'!BD14</f>
        <v>0</v>
      </c>
      <c r="BE34" s="226">
        <f>BD34+'Commandes - Calculs auto'!BE34-'Commandes - Calculs auto'!BE14</f>
        <v>0</v>
      </c>
      <c r="BF34" s="226">
        <f>BE34+'Commandes - Calculs auto'!BF34-'Commandes - Calculs auto'!BF14</f>
        <v>0</v>
      </c>
      <c r="BG34" s="226">
        <f>BF34+'Commandes - Calculs auto'!BG34-'Commandes - Calculs auto'!BG14</f>
        <v>0</v>
      </c>
      <c r="BH34" s="226">
        <f>BG34+'Commandes - Calculs auto'!BH34-'Commandes - Calculs auto'!BH14</f>
        <v>0</v>
      </c>
      <c r="BI34" s="226">
        <f>BH34+'Commandes - Calculs auto'!BI34-'Commandes - Calculs auto'!BI14</f>
        <v>0</v>
      </c>
      <c r="BJ34" s="226">
        <f>BI34+'Commandes - Calculs auto'!BJ34-'Commandes - Calculs auto'!BJ14</f>
        <v>0</v>
      </c>
      <c r="BK34" s="226">
        <f>BJ34+'Commandes - Calculs auto'!BK34-'Commandes - Calculs auto'!BK14</f>
        <v>0</v>
      </c>
      <c r="BL34" s="93"/>
    </row>
    <row r="35" spans="2:64" ht="15" customHeight="1">
      <c r="B35" s="87"/>
      <c r="C35" s="215">
        <f>CONFIG!$C$20</f>
        <v>0</v>
      </c>
      <c r="D35" s="226">
        <f>'Commandes - Calculs auto'!D35-'Commandes - Calculs auto'!D15</f>
        <v>0</v>
      </c>
      <c r="E35" s="226">
        <f>D35+'Commandes - Calculs auto'!E35-'Commandes - Calculs auto'!E15</f>
        <v>0</v>
      </c>
      <c r="F35" s="226">
        <f>E35+'Commandes - Calculs auto'!F35-'Commandes - Calculs auto'!F15</f>
        <v>0</v>
      </c>
      <c r="G35" s="226">
        <f>F35+'Commandes - Calculs auto'!G35-'Commandes - Calculs auto'!G15</f>
        <v>0</v>
      </c>
      <c r="H35" s="226">
        <f>G35+'Commandes - Calculs auto'!H35-'Commandes - Calculs auto'!H15</f>
        <v>0</v>
      </c>
      <c r="I35" s="226">
        <f>H35+'Commandes - Calculs auto'!I35-'Commandes - Calculs auto'!I15</f>
        <v>0</v>
      </c>
      <c r="J35" s="226">
        <f>I35+'Commandes - Calculs auto'!J35-'Commandes - Calculs auto'!J15</f>
        <v>0</v>
      </c>
      <c r="K35" s="226">
        <f>J35+'Commandes - Calculs auto'!K35-'Commandes - Calculs auto'!K15</f>
        <v>0</v>
      </c>
      <c r="L35" s="226">
        <f>K35+'Commandes - Calculs auto'!L35-'Commandes - Calculs auto'!L15</f>
        <v>0</v>
      </c>
      <c r="M35" s="226">
        <f>L35+'Commandes - Calculs auto'!M35-'Commandes - Calculs auto'!M15</f>
        <v>0</v>
      </c>
      <c r="N35" s="226">
        <f>M35+'Commandes - Calculs auto'!N35-'Commandes - Calculs auto'!N15</f>
        <v>0</v>
      </c>
      <c r="O35" s="226">
        <f>N35+'Commandes - Calculs auto'!O35-'Commandes - Calculs auto'!O15</f>
        <v>0</v>
      </c>
      <c r="P35" s="226">
        <f>O35+'Commandes - Calculs auto'!P35-'Commandes - Calculs auto'!P15</f>
        <v>0</v>
      </c>
      <c r="Q35" s="226">
        <f>P35+'Commandes - Calculs auto'!Q35-'Commandes - Calculs auto'!Q15</f>
        <v>0</v>
      </c>
      <c r="R35" s="226">
        <f>Q35+'Commandes - Calculs auto'!R35-'Commandes - Calculs auto'!R15</f>
        <v>0</v>
      </c>
      <c r="S35" s="226">
        <f>R35+'Commandes - Calculs auto'!S35-'Commandes - Calculs auto'!S15</f>
        <v>0</v>
      </c>
      <c r="T35" s="226">
        <f>S35+'Commandes - Calculs auto'!T35-'Commandes - Calculs auto'!T15</f>
        <v>0</v>
      </c>
      <c r="U35" s="226">
        <f>T35+'Commandes - Calculs auto'!U35-'Commandes - Calculs auto'!U15</f>
        <v>0</v>
      </c>
      <c r="V35" s="226">
        <f>U35+'Commandes - Calculs auto'!V35-'Commandes - Calculs auto'!V15</f>
        <v>0</v>
      </c>
      <c r="W35" s="226">
        <f>V35+'Commandes - Calculs auto'!W35-'Commandes - Calculs auto'!W15</f>
        <v>0</v>
      </c>
      <c r="X35" s="226">
        <f>W35+'Commandes - Calculs auto'!X35-'Commandes - Calculs auto'!X15</f>
        <v>0</v>
      </c>
      <c r="Y35" s="226">
        <f>X35+'Commandes - Calculs auto'!Y35-'Commandes - Calculs auto'!Y15</f>
        <v>0</v>
      </c>
      <c r="Z35" s="226">
        <f>Y35+'Commandes - Calculs auto'!Z35-'Commandes - Calculs auto'!Z15</f>
        <v>0</v>
      </c>
      <c r="AA35" s="226">
        <f>Z35+'Commandes - Calculs auto'!AA35-'Commandes - Calculs auto'!AA15</f>
        <v>0</v>
      </c>
      <c r="AB35" s="226">
        <f>AA35+'Commandes - Calculs auto'!AB35-'Commandes - Calculs auto'!AB15</f>
        <v>0</v>
      </c>
      <c r="AC35" s="226">
        <f>AB35+'Commandes - Calculs auto'!AC35-'Commandes - Calculs auto'!AC15</f>
        <v>0</v>
      </c>
      <c r="AD35" s="226">
        <f>AC35+'Commandes - Calculs auto'!AD35-'Commandes - Calculs auto'!AD15</f>
        <v>0</v>
      </c>
      <c r="AE35" s="226">
        <f>AD35+'Commandes - Calculs auto'!AE35-'Commandes - Calculs auto'!AE15</f>
        <v>0</v>
      </c>
      <c r="AF35" s="226">
        <f>AE35+'Commandes - Calculs auto'!AF35-'Commandes - Calculs auto'!AF15</f>
        <v>0</v>
      </c>
      <c r="AG35" s="226">
        <f>AF35+'Commandes - Calculs auto'!AG35-'Commandes - Calculs auto'!AG15</f>
        <v>0</v>
      </c>
      <c r="AH35" s="226">
        <f>AG35+'Commandes - Calculs auto'!AH35-'Commandes - Calculs auto'!AH15</f>
        <v>0</v>
      </c>
      <c r="AI35" s="226">
        <f>AH35+'Commandes - Calculs auto'!AI35-'Commandes - Calculs auto'!AI15</f>
        <v>0</v>
      </c>
      <c r="AJ35" s="226">
        <f>AI35+'Commandes - Calculs auto'!AJ35-'Commandes - Calculs auto'!AJ15</f>
        <v>0</v>
      </c>
      <c r="AK35" s="226">
        <f>AJ35+'Commandes - Calculs auto'!AK35-'Commandes - Calculs auto'!AK15</f>
        <v>0</v>
      </c>
      <c r="AL35" s="226">
        <f>AK35+'Commandes - Calculs auto'!AL35-'Commandes - Calculs auto'!AL15</f>
        <v>0</v>
      </c>
      <c r="AM35" s="226">
        <f>AL35+'Commandes - Calculs auto'!AM35-'Commandes - Calculs auto'!AM15</f>
        <v>0</v>
      </c>
      <c r="AN35" s="226">
        <f>AM35+'Commandes - Calculs auto'!AN35-'Commandes - Calculs auto'!AN15</f>
        <v>0</v>
      </c>
      <c r="AO35" s="226">
        <f>AN35+'Commandes - Calculs auto'!AO35-'Commandes - Calculs auto'!AO15</f>
        <v>0</v>
      </c>
      <c r="AP35" s="226">
        <f>AO35+'Commandes - Calculs auto'!AP35-'Commandes - Calculs auto'!AP15</f>
        <v>0</v>
      </c>
      <c r="AQ35" s="226">
        <f>AP35+'Commandes - Calculs auto'!AQ35-'Commandes - Calculs auto'!AQ15</f>
        <v>0</v>
      </c>
      <c r="AR35" s="226">
        <f>AQ35+'Commandes - Calculs auto'!AR35-'Commandes - Calculs auto'!AR15</f>
        <v>0</v>
      </c>
      <c r="AS35" s="226">
        <f>AR35+'Commandes - Calculs auto'!AS35-'Commandes - Calculs auto'!AS15</f>
        <v>0</v>
      </c>
      <c r="AT35" s="226">
        <f>AS35+'Commandes - Calculs auto'!AT35-'Commandes - Calculs auto'!AT15</f>
        <v>0</v>
      </c>
      <c r="AU35" s="226">
        <f>AT35+'Commandes - Calculs auto'!AU35-'Commandes - Calculs auto'!AU15</f>
        <v>0</v>
      </c>
      <c r="AV35" s="226">
        <f>AU35+'Commandes - Calculs auto'!AV35-'Commandes - Calculs auto'!AV15</f>
        <v>0</v>
      </c>
      <c r="AW35" s="226">
        <f>AV35+'Commandes - Calculs auto'!AW35-'Commandes - Calculs auto'!AW15</f>
        <v>0</v>
      </c>
      <c r="AX35" s="226">
        <f>AW35+'Commandes - Calculs auto'!AX35-'Commandes - Calculs auto'!AX15</f>
        <v>0</v>
      </c>
      <c r="AY35" s="226">
        <f>AX35+'Commandes - Calculs auto'!AY35-'Commandes - Calculs auto'!AY15</f>
        <v>0</v>
      </c>
      <c r="AZ35" s="226">
        <f>AY35+'Commandes - Calculs auto'!AZ35-'Commandes - Calculs auto'!AZ15</f>
        <v>0</v>
      </c>
      <c r="BA35" s="226">
        <f>AZ35+'Commandes - Calculs auto'!BA35-'Commandes - Calculs auto'!BA15</f>
        <v>0</v>
      </c>
      <c r="BB35" s="226">
        <f>BA35+'Commandes - Calculs auto'!BB35-'Commandes - Calculs auto'!BB15</f>
        <v>0</v>
      </c>
      <c r="BC35" s="226">
        <f>BB35+'Commandes - Calculs auto'!BC35-'Commandes - Calculs auto'!BC15</f>
        <v>0</v>
      </c>
      <c r="BD35" s="226">
        <f>BC35+'Commandes - Calculs auto'!BD35-'Commandes - Calculs auto'!BD15</f>
        <v>0</v>
      </c>
      <c r="BE35" s="226">
        <f>BD35+'Commandes - Calculs auto'!BE35-'Commandes - Calculs auto'!BE15</f>
        <v>0</v>
      </c>
      <c r="BF35" s="226">
        <f>BE35+'Commandes - Calculs auto'!BF35-'Commandes - Calculs auto'!BF15</f>
        <v>0</v>
      </c>
      <c r="BG35" s="226">
        <f>BF35+'Commandes - Calculs auto'!BG35-'Commandes - Calculs auto'!BG15</f>
        <v>0</v>
      </c>
      <c r="BH35" s="226">
        <f>BG35+'Commandes - Calculs auto'!BH35-'Commandes - Calculs auto'!BH15</f>
        <v>0</v>
      </c>
      <c r="BI35" s="226">
        <f>BH35+'Commandes - Calculs auto'!BI35-'Commandes - Calculs auto'!BI15</f>
        <v>0</v>
      </c>
      <c r="BJ35" s="226">
        <f>BI35+'Commandes - Calculs auto'!BJ35-'Commandes - Calculs auto'!BJ15</f>
        <v>0</v>
      </c>
      <c r="BK35" s="226">
        <f>BJ35+'Commandes - Calculs auto'!BK35-'Commandes - Calculs auto'!BK15</f>
        <v>0</v>
      </c>
      <c r="BL35" s="93"/>
    </row>
    <row r="36" spans="2:64" ht="15" customHeight="1">
      <c r="B36" s="87"/>
      <c r="C36" s="215">
        <f>CONFIG!$C$21</f>
        <v>0</v>
      </c>
      <c r="D36" s="226">
        <f>'Commandes - Calculs auto'!D36-'Commandes - Calculs auto'!D16</f>
        <v>0</v>
      </c>
      <c r="E36" s="226">
        <f>D36+'Commandes - Calculs auto'!E36-'Commandes - Calculs auto'!E16</f>
        <v>0</v>
      </c>
      <c r="F36" s="226">
        <f>E36+'Commandes - Calculs auto'!F36-'Commandes - Calculs auto'!F16</f>
        <v>0</v>
      </c>
      <c r="G36" s="226">
        <f>F36+'Commandes - Calculs auto'!G36-'Commandes - Calculs auto'!G16</f>
        <v>0</v>
      </c>
      <c r="H36" s="226">
        <f>G36+'Commandes - Calculs auto'!H36-'Commandes - Calculs auto'!H16</f>
        <v>0</v>
      </c>
      <c r="I36" s="226">
        <f>H36+'Commandes - Calculs auto'!I36-'Commandes - Calculs auto'!I16</f>
        <v>0</v>
      </c>
      <c r="J36" s="226">
        <f>I36+'Commandes - Calculs auto'!J36-'Commandes - Calculs auto'!J16</f>
        <v>0</v>
      </c>
      <c r="K36" s="226">
        <f>J36+'Commandes - Calculs auto'!K36-'Commandes - Calculs auto'!K16</f>
        <v>0</v>
      </c>
      <c r="L36" s="226">
        <f>K36+'Commandes - Calculs auto'!L36-'Commandes - Calculs auto'!L16</f>
        <v>0</v>
      </c>
      <c r="M36" s="226">
        <f>L36+'Commandes - Calculs auto'!M36-'Commandes - Calculs auto'!M16</f>
        <v>0</v>
      </c>
      <c r="N36" s="226">
        <f>M36+'Commandes - Calculs auto'!N36-'Commandes - Calculs auto'!N16</f>
        <v>0</v>
      </c>
      <c r="O36" s="226">
        <f>N36+'Commandes - Calculs auto'!O36-'Commandes - Calculs auto'!O16</f>
        <v>0</v>
      </c>
      <c r="P36" s="226">
        <f>O36+'Commandes - Calculs auto'!P36-'Commandes - Calculs auto'!P16</f>
        <v>0</v>
      </c>
      <c r="Q36" s="226">
        <f>P36+'Commandes - Calculs auto'!Q36-'Commandes - Calculs auto'!Q16</f>
        <v>0</v>
      </c>
      <c r="R36" s="226">
        <f>Q36+'Commandes - Calculs auto'!R36-'Commandes - Calculs auto'!R16</f>
        <v>0</v>
      </c>
      <c r="S36" s="226">
        <f>R36+'Commandes - Calculs auto'!S36-'Commandes - Calculs auto'!S16</f>
        <v>0</v>
      </c>
      <c r="T36" s="226">
        <f>S36+'Commandes - Calculs auto'!T36-'Commandes - Calculs auto'!T16</f>
        <v>0</v>
      </c>
      <c r="U36" s="226">
        <f>T36+'Commandes - Calculs auto'!U36-'Commandes - Calculs auto'!U16</f>
        <v>0</v>
      </c>
      <c r="V36" s="226">
        <f>U36+'Commandes - Calculs auto'!V36-'Commandes - Calculs auto'!V16</f>
        <v>0</v>
      </c>
      <c r="W36" s="226">
        <f>V36+'Commandes - Calculs auto'!W36-'Commandes - Calculs auto'!W16</f>
        <v>0</v>
      </c>
      <c r="X36" s="226">
        <f>W36+'Commandes - Calculs auto'!X36-'Commandes - Calculs auto'!X16</f>
        <v>0</v>
      </c>
      <c r="Y36" s="226">
        <f>X36+'Commandes - Calculs auto'!Y36-'Commandes - Calculs auto'!Y16</f>
        <v>0</v>
      </c>
      <c r="Z36" s="226">
        <f>Y36+'Commandes - Calculs auto'!Z36-'Commandes - Calculs auto'!Z16</f>
        <v>0</v>
      </c>
      <c r="AA36" s="226">
        <f>Z36+'Commandes - Calculs auto'!AA36-'Commandes - Calculs auto'!AA16</f>
        <v>0</v>
      </c>
      <c r="AB36" s="226">
        <f>AA36+'Commandes - Calculs auto'!AB36-'Commandes - Calculs auto'!AB16</f>
        <v>0</v>
      </c>
      <c r="AC36" s="226">
        <f>AB36+'Commandes - Calculs auto'!AC36-'Commandes - Calculs auto'!AC16</f>
        <v>0</v>
      </c>
      <c r="AD36" s="226">
        <f>AC36+'Commandes - Calculs auto'!AD36-'Commandes - Calculs auto'!AD16</f>
        <v>0</v>
      </c>
      <c r="AE36" s="226">
        <f>AD36+'Commandes - Calculs auto'!AE36-'Commandes - Calculs auto'!AE16</f>
        <v>0</v>
      </c>
      <c r="AF36" s="226">
        <f>AE36+'Commandes - Calculs auto'!AF36-'Commandes - Calculs auto'!AF16</f>
        <v>0</v>
      </c>
      <c r="AG36" s="226">
        <f>AF36+'Commandes - Calculs auto'!AG36-'Commandes - Calculs auto'!AG16</f>
        <v>0</v>
      </c>
      <c r="AH36" s="226">
        <f>AG36+'Commandes - Calculs auto'!AH36-'Commandes - Calculs auto'!AH16</f>
        <v>0</v>
      </c>
      <c r="AI36" s="226">
        <f>AH36+'Commandes - Calculs auto'!AI36-'Commandes - Calculs auto'!AI16</f>
        <v>0</v>
      </c>
      <c r="AJ36" s="226">
        <f>AI36+'Commandes - Calculs auto'!AJ36-'Commandes - Calculs auto'!AJ16</f>
        <v>0</v>
      </c>
      <c r="AK36" s="226">
        <f>AJ36+'Commandes - Calculs auto'!AK36-'Commandes - Calculs auto'!AK16</f>
        <v>0</v>
      </c>
      <c r="AL36" s="226">
        <f>AK36+'Commandes - Calculs auto'!AL36-'Commandes - Calculs auto'!AL16</f>
        <v>0</v>
      </c>
      <c r="AM36" s="226">
        <f>AL36+'Commandes - Calculs auto'!AM36-'Commandes - Calculs auto'!AM16</f>
        <v>0</v>
      </c>
      <c r="AN36" s="226">
        <f>AM36+'Commandes - Calculs auto'!AN36-'Commandes - Calculs auto'!AN16</f>
        <v>0</v>
      </c>
      <c r="AO36" s="226">
        <f>AN36+'Commandes - Calculs auto'!AO36-'Commandes - Calculs auto'!AO16</f>
        <v>0</v>
      </c>
      <c r="AP36" s="226">
        <f>AO36+'Commandes - Calculs auto'!AP36-'Commandes - Calculs auto'!AP16</f>
        <v>0</v>
      </c>
      <c r="AQ36" s="226">
        <f>AP36+'Commandes - Calculs auto'!AQ36-'Commandes - Calculs auto'!AQ16</f>
        <v>0</v>
      </c>
      <c r="AR36" s="226">
        <f>AQ36+'Commandes - Calculs auto'!AR36-'Commandes - Calculs auto'!AR16</f>
        <v>0</v>
      </c>
      <c r="AS36" s="226">
        <f>AR36+'Commandes - Calculs auto'!AS36-'Commandes - Calculs auto'!AS16</f>
        <v>0</v>
      </c>
      <c r="AT36" s="226">
        <f>AS36+'Commandes - Calculs auto'!AT36-'Commandes - Calculs auto'!AT16</f>
        <v>0</v>
      </c>
      <c r="AU36" s="226">
        <f>AT36+'Commandes - Calculs auto'!AU36-'Commandes - Calculs auto'!AU16</f>
        <v>0</v>
      </c>
      <c r="AV36" s="226">
        <f>AU36+'Commandes - Calculs auto'!AV36-'Commandes - Calculs auto'!AV16</f>
        <v>0</v>
      </c>
      <c r="AW36" s="226">
        <f>AV36+'Commandes - Calculs auto'!AW36-'Commandes - Calculs auto'!AW16</f>
        <v>0</v>
      </c>
      <c r="AX36" s="226">
        <f>AW36+'Commandes - Calculs auto'!AX36-'Commandes - Calculs auto'!AX16</f>
        <v>0</v>
      </c>
      <c r="AY36" s="226">
        <f>AX36+'Commandes - Calculs auto'!AY36-'Commandes - Calculs auto'!AY16</f>
        <v>0</v>
      </c>
      <c r="AZ36" s="226">
        <f>AY36+'Commandes - Calculs auto'!AZ36-'Commandes - Calculs auto'!AZ16</f>
        <v>0</v>
      </c>
      <c r="BA36" s="226">
        <f>AZ36+'Commandes - Calculs auto'!BA36-'Commandes - Calculs auto'!BA16</f>
        <v>0</v>
      </c>
      <c r="BB36" s="226">
        <f>BA36+'Commandes - Calculs auto'!BB36-'Commandes - Calculs auto'!BB16</f>
        <v>0</v>
      </c>
      <c r="BC36" s="226">
        <f>BB36+'Commandes - Calculs auto'!BC36-'Commandes - Calculs auto'!BC16</f>
        <v>0</v>
      </c>
      <c r="BD36" s="226">
        <f>BC36+'Commandes - Calculs auto'!BD36-'Commandes - Calculs auto'!BD16</f>
        <v>0</v>
      </c>
      <c r="BE36" s="226">
        <f>BD36+'Commandes - Calculs auto'!BE36-'Commandes - Calculs auto'!BE16</f>
        <v>0</v>
      </c>
      <c r="BF36" s="226">
        <f>BE36+'Commandes - Calculs auto'!BF36-'Commandes - Calculs auto'!BF16</f>
        <v>0</v>
      </c>
      <c r="BG36" s="226">
        <f>BF36+'Commandes - Calculs auto'!BG36-'Commandes - Calculs auto'!BG16</f>
        <v>0</v>
      </c>
      <c r="BH36" s="226">
        <f>BG36+'Commandes - Calculs auto'!BH36-'Commandes - Calculs auto'!BH16</f>
        <v>0</v>
      </c>
      <c r="BI36" s="226">
        <f>BH36+'Commandes - Calculs auto'!BI36-'Commandes - Calculs auto'!BI16</f>
        <v>0</v>
      </c>
      <c r="BJ36" s="226">
        <f>BI36+'Commandes - Calculs auto'!BJ36-'Commandes - Calculs auto'!BJ16</f>
        <v>0</v>
      </c>
      <c r="BK36" s="226">
        <f>BJ36+'Commandes - Calculs auto'!BK36-'Commandes - Calculs auto'!BK16</f>
        <v>0</v>
      </c>
      <c r="BL36" s="93"/>
    </row>
    <row r="37" spans="2:64" s="53" customFormat="1" ht="15" customHeight="1">
      <c r="B37" s="87"/>
      <c r="C37" s="215">
        <f>CONFIG!$C$22</f>
        <v>0</v>
      </c>
      <c r="D37" s="226">
        <f>'Commandes - Calculs auto'!D37-'Commandes - Calculs auto'!D17</f>
        <v>0</v>
      </c>
      <c r="E37" s="226">
        <f>D37+'Commandes - Calculs auto'!E37-'Commandes - Calculs auto'!E17</f>
        <v>0</v>
      </c>
      <c r="F37" s="226">
        <f>E37+'Commandes - Calculs auto'!F37-'Commandes - Calculs auto'!F17</f>
        <v>0</v>
      </c>
      <c r="G37" s="226">
        <f>F37+'Commandes - Calculs auto'!G37-'Commandes - Calculs auto'!G17</f>
        <v>0</v>
      </c>
      <c r="H37" s="226">
        <f>G37+'Commandes - Calculs auto'!H37-'Commandes - Calculs auto'!H17</f>
        <v>0</v>
      </c>
      <c r="I37" s="226">
        <f>H37+'Commandes - Calculs auto'!I37-'Commandes - Calculs auto'!I17</f>
        <v>0</v>
      </c>
      <c r="J37" s="226">
        <f>I37+'Commandes - Calculs auto'!J37-'Commandes - Calculs auto'!J17</f>
        <v>0</v>
      </c>
      <c r="K37" s="226">
        <f>J37+'Commandes - Calculs auto'!K37-'Commandes - Calculs auto'!K17</f>
        <v>0</v>
      </c>
      <c r="L37" s="226">
        <f>K37+'Commandes - Calculs auto'!L37-'Commandes - Calculs auto'!L17</f>
        <v>0</v>
      </c>
      <c r="M37" s="226">
        <f>L37+'Commandes - Calculs auto'!M37-'Commandes - Calculs auto'!M17</f>
        <v>0</v>
      </c>
      <c r="N37" s="226">
        <f>M37+'Commandes - Calculs auto'!N37-'Commandes - Calculs auto'!N17</f>
        <v>0</v>
      </c>
      <c r="O37" s="226">
        <f>N37+'Commandes - Calculs auto'!O37-'Commandes - Calculs auto'!O17</f>
        <v>0</v>
      </c>
      <c r="P37" s="226">
        <f>O37+'Commandes - Calculs auto'!P37-'Commandes - Calculs auto'!P17</f>
        <v>0</v>
      </c>
      <c r="Q37" s="226">
        <f>P37+'Commandes - Calculs auto'!Q37-'Commandes - Calculs auto'!Q17</f>
        <v>0</v>
      </c>
      <c r="R37" s="226">
        <f>Q37+'Commandes - Calculs auto'!R37-'Commandes - Calculs auto'!R17</f>
        <v>0</v>
      </c>
      <c r="S37" s="226">
        <f>R37+'Commandes - Calculs auto'!S37-'Commandes - Calculs auto'!S17</f>
        <v>0</v>
      </c>
      <c r="T37" s="226">
        <f>S37+'Commandes - Calculs auto'!T37-'Commandes - Calculs auto'!T17</f>
        <v>0</v>
      </c>
      <c r="U37" s="226">
        <f>T37+'Commandes - Calculs auto'!U37-'Commandes - Calculs auto'!U17</f>
        <v>0</v>
      </c>
      <c r="V37" s="226">
        <f>U37+'Commandes - Calculs auto'!V37-'Commandes - Calculs auto'!V17</f>
        <v>0</v>
      </c>
      <c r="W37" s="226">
        <f>V37+'Commandes - Calculs auto'!W37-'Commandes - Calculs auto'!W17</f>
        <v>0</v>
      </c>
      <c r="X37" s="226">
        <f>W37+'Commandes - Calculs auto'!X37-'Commandes - Calculs auto'!X17</f>
        <v>0</v>
      </c>
      <c r="Y37" s="226">
        <f>X37+'Commandes - Calculs auto'!Y37-'Commandes - Calculs auto'!Y17</f>
        <v>0</v>
      </c>
      <c r="Z37" s="226">
        <f>Y37+'Commandes - Calculs auto'!Z37-'Commandes - Calculs auto'!Z17</f>
        <v>0</v>
      </c>
      <c r="AA37" s="226">
        <f>Z37+'Commandes - Calculs auto'!AA37-'Commandes - Calculs auto'!AA17</f>
        <v>0</v>
      </c>
      <c r="AB37" s="226">
        <f>AA37+'Commandes - Calculs auto'!AB37-'Commandes - Calculs auto'!AB17</f>
        <v>0</v>
      </c>
      <c r="AC37" s="226">
        <f>AB37+'Commandes - Calculs auto'!AC37-'Commandes - Calculs auto'!AC17</f>
        <v>0</v>
      </c>
      <c r="AD37" s="226">
        <f>AC37+'Commandes - Calculs auto'!AD37-'Commandes - Calculs auto'!AD17</f>
        <v>0</v>
      </c>
      <c r="AE37" s="226">
        <f>AD37+'Commandes - Calculs auto'!AE37-'Commandes - Calculs auto'!AE17</f>
        <v>0</v>
      </c>
      <c r="AF37" s="226">
        <f>AE37+'Commandes - Calculs auto'!AF37-'Commandes - Calculs auto'!AF17</f>
        <v>0</v>
      </c>
      <c r="AG37" s="226">
        <f>AF37+'Commandes - Calculs auto'!AG37-'Commandes - Calculs auto'!AG17</f>
        <v>0</v>
      </c>
      <c r="AH37" s="226">
        <f>AG37+'Commandes - Calculs auto'!AH37-'Commandes - Calculs auto'!AH17</f>
        <v>0</v>
      </c>
      <c r="AI37" s="226">
        <f>AH37+'Commandes - Calculs auto'!AI37-'Commandes - Calculs auto'!AI17</f>
        <v>0</v>
      </c>
      <c r="AJ37" s="226">
        <f>AI37+'Commandes - Calculs auto'!AJ37-'Commandes - Calculs auto'!AJ17</f>
        <v>0</v>
      </c>
      <c r="AK37" s="226">
        <f>AJ37+'Commandes - Calculs auto'!AK37-'Commandes - Calculs auto'!AK17</f>
        <v>0</v>
      </c>
      <c r="AL37" s="226">
        <f>AK37+'Commandes - Calculs auto'!AL37-'Commandes - Calculs auto'!AL17</f>
        <v>0</v>
      </c>
      <c r="AM37" s="226">
        <f>AL37+'Commandes - Calculs auto'!AM37-'Commandes - Calculs auto'!AM17</f>
        <v>0</v>
      </c>
      <c r="AN37" s="226">
        <f>AM37+'Commandes - Calculs auto'!AN37-'Commandes - Calculs auto'!AN17</f>
        <v>0</v>
      </c>
      <c r="AO37" s="226">
        <f>AN37+'Commandes - Calculs auto'!AO37-'Commandes - Calculs auto'!AO17</f>
        <v>0</v>
      </c>
      <c r="AP37" s="226">
        <f>AO37+'Commandes - Calculs auto'!AP37-'Commandes - Calculs auto'!AP17</f>
        <v>0</v>
      </c>
      <c r="AQ37" s="226">
        <f>AP37+'Commandes - Calculs auto'!AQ37-'Commandes - Calculs auto'!AQ17</f>
        <v>0</v>
      </c>
      <c r="AR37" s="226">
        <f>AQ37+'Commandes - Calculs auto'!AR37-'Commandes - Calculs auto'!AR17</f>
        <v>0</v>
      </c>
      <c r="AS37" s="226">
        <f>AR37+'Commandes - Calculs auto'!AS37-'Commandes - Calculs auto'!AS17</f>
        <v>0</v>
      </c>
      <c r="AT37" s="226">
        <f>AS37+'Commandes - Calculs auto'!AT37-'Commandes - Calculs auto'!AT17</f>
        <v>0</v>
      </c>
      <c r="AU37" s="226">
        <f>AT37+'Commandes - Calculs auto'!AU37-'Commandes - Calculs auto'!AU17</f>
        <v>0</v>
      </c>
      <c r="AV37" s="226">
        <f>AU37+'Commandes - Calculs auto'!AV37-'Commandes - Calculs auto'!AV17</f>
        <v>0</v>
      </c>
      <c r="AW37" s="226">
        <f>AV37+'Commandes - Calculs auto'!AW37-'Commandes - Calculs auto'!AW17</f>
        <v>0</v>
      </c>
      <c r="AX37" s="226">
        <f>AW37+'Commandes - Calculs auto'!AX37-'Commandes - Calculs auto'!AX17</f>
        <v>0</v>
      </c>
      <c r="AY37" s="226">
        <f>AX37+'Commandes - Calculs auto'!AY37-'Commandes - Calculs auto'!AY17</f>
        <v>0</v>
      </c>
      <c r="AZ37" s="226">
        <f>AY37+'Commandes - Calculs auto'!AZ37-'Commandes - Calculs auto'!AZ17</f>
        <v>0</v>
      </c>
      <c r="BA37" s="226">
        <f>AZ37+'Commandes - Calculs auto'!BA37-'Commandes - Calculs auto'!BA17</f>
        <v>0</v>
      </c>
      <c r="BB37" s="226">
        <f>BA37+'Commandes - Calculs auto'!BB37-'Commandes - Calculs auto'!BB17</f>
        <v>0</v>
      </c>
      <c r="BC37" s="226">
        <f>BB37+'Commandes - Calculs auto'!BC37-'Commandes - Calculs auto'!BC17</f>
        <v>0</v>
      </c>
      <c r="BD37" s="226">
        <f>BC37+'Commandes - Calculs auto'!BD37-'Commandes - Calculs auto'!BD17</f>
        <v>0</v>
      </c>
      <c r="BE37" s="226">
        <f>BD37+'Commandes - Calculs auto'!BE37-'Commandes - Calculs auto'!BE17</f>
        <v>0</v>
      </c>
      <c r="BF37" s="226">
        <f>BE37+'Commandes - Calculs auto'!BF37-'Commandes - Calculs auto'!BF17</f>
        <v>0</v>
      </c>
      <c r="BG37" s="226">
        <f>BF37+'Commandes - Calculs auto'!BG37-'Commandes - Calculs auto'!BG17</f>
        <v>0</v>
      </c>
      <c r="BH37" s="226">
        <f>BG37+'Commandes - Calculs auto'!BH37-'Commandes - Calculs auto'!BH17</f>
        <v>0</v>
      </c>
      <c r="BI37" s="226">
        <f>BH37+'Commandes - Calculs auto'!BI37-'Commandes - Calculs auto'!BI17</f>
        <v>0</v>
      </c>
      <c r="BJ37" s="226">
        <f>BI37+'Commandes - Calculs auto'!BJ37-'Commandes - Calculs auto'!BJ17</f>
        <v>0</v>
      </c>
      <c r="BK37" s="226">
        <f>BJ37+'Commandes - Calculs auto'!BK37-'Commandes - Calculs auto'!BK17</f>
        <v>0</v>
      </c>
      <c r="BL37" s="93"/>
    </row>
    <row r="38" spans="2:64" s="53" customFormat="1" ht="15" customHeight="1">
      <c r="B38" s="87"/>
      <c r="C38" s="215">
        <f>CONFIG!$C$23</f>
        <v>0</v>
      </c>
      <c r="D38" s="226">
        <f>'Commandes - Calculs auto'!D38-'Commandes - Calculs auto'!D18</f>
        <v>0</v>
      </c>
      <c r="E38" s="226">
        <f>D38+'Commandes - Calculs auto'!E38-'Commandes - Calculs auto'!E18</f>
        <v>0</v>
      </c>
      <c r="F38" s="226">
        <f>E38+'Commandes - Calculs auto'!F38-'Commandes - Calculs auto'!F18</f>
        <v>0</v>
      </c>
      <c r="G38" s="226">
        <f>F38+'Commandes - Calculs auto'!G38-'Commandes - Calculs auto'!G18</f>
        <v>0</v>
      </c>
      <c r="H38" s="226">
        <f>G38+'Commandes - Calculs auto'!H38-'Commandes - Calculs auto'!H18</f>
        <v>0</v>
      </c>
      <c r="I38" s="226">
        <f>H38+'Commandes - Calculs auto'!I38-'Commandes - Calculs auto'!I18</f>
        <v>0</v>
      </c>
      <c r="J38" s="226">
        <f>I38+'Commandes - Calculs auto'!J38-'Commandes - Calculs auto'!J18</f>
        <v>0</v>
      </c>
      <c r="K38" s="226">
        <f>J38+'Commandes - Calculs auto'!K38-'Commandes - Calculs auto'!K18</f>
        <v>0</v>
      </c>
      <c r="L38" s="226">
        <f>K38+'Commandes - Calculs auto'!L38-'Commandes - Calculs auto'!L18</f>
        <v>0</v>
      </c>
      <c r="M38" s="226">
        <f>L38+'Commandes - Calculs auto'!M38-'Commandes - Calculs auto'!M18</f>
        <v>0</v>
      </c>
      <c r="N38" s="226">
        <f>M38+'Commandes - Calculs auto'!N38-'Commandes - Calculs auto'!N18</f>
        <v>0</v>
      </c>
      <c r="O38" s="226">
        <f>N38+'Commandes - Calculs auto'!O38-'Commandes - Calculs auto'!O18</f>
        <v>0</v>
      </c>
      <c r="P38" s="226">
        <f>O38+'Commandes - Calculs auto'!P38-'Commandes - Calculs auto'!P18</f>
        <v>0</v>
      </c>
      <c r="Q38" s="226">
        <f>P38+'Commandes - Calculs auto'!Q38-'Commandes - Calculs auto'!Q18</f>
        <v>0</v>
      </c>
      <c r="R38" s="226">
        <f>Q38+'Commandes - Calculs auto'!R38-'Commandes - Calculs auto'!R18</f>
        <v>0</v>
      </c>
      <c r="S38" s="226">
        <f>R38+'Commandes - Calculs auto'!S38-'Commandes - Calculs auto'!S18</f>
        <v>0</v>
      </c>
      <c r="T38" s="226">
        <f>S38+'Commandes - Calculs auto'!T38-'Commandes - Calculs auto'!T18</f>
        <v>0</v>
      </c>
      <c r="U38" s="226">
        <f>T38+'Commandes - Calculs auto'!U38-'Commandes - Calculs auto'!U18</f>
        <v>0</v>
      </c>
      <c r="V38" s="226">
        <f>U38+'Commandes - Calculs auto'!V38-'Commandes - Calculs auto'!V18</f>
        <v>0</v>
      </c>
      <c r="W38" s="226">
        <f>V38+'Commandes - Calculs auto'!W38-'Commandes - Calculs auto'!W18</f>
        <v>0</v>
      </c>
      <c r="X38" s="226">
        <f>W38+'Commandes - Calculs auto'!X38-'Commandes - Calculs auto'!X18</f>
        <v>0</v>
      </c>
      <c r="Y38" s="226">
        <f>X38+'Commandes - Calculs auto'!Y38-'Commandes - Calculs auto'!Y18</f>
        <v>0</v>
      </c>
      <c r="Z38" s="226">
        <f>Y38+'Commandes - Calculs auto'!Z38-'Commandes - Calculs auto'!Z18</f>
        <v>0</v>
      </c>
      <c r="AA38" s="226">
        <f>Z38+'Commandes - Calculs auto'!AA38-'Commandes - Calculs auto'!AA18</f>
        <v>0</v>
      </c>
      <c r="AB38" s="226">
        <f>AA38+'Commandes - Calculs auto'!AB38-'Commandes - Calculs auto'!AB18</f>
        <v>0</v>
      </c>
      <c r="AC38" s="226">
        <f>AB38+'Commandes - Calculs auto'!AC38-'Commandes - Calculs auto'!AC18</f>
        <v>0</v>
      </c>
      <c r="AD38" s="226">
        <f>AC38+'Commandes - Calculs auto'!AD38-'Commandes - Calculs auto'!AD18</f>
        <v>0</v>
      </c>
      <c r="AE38" s="226">
        <f>AD38+'Commandes - Calculs auto'!AE38-'Commandes - Calculs auto'!AE18</f>
        <v>0</v>
      </c>
      <c r="AF38" s="226">
        <f>AE38+'Commandes - Calculs auto'!AF38-'Commandes - Calculs auto'!AF18</f>
        <v>0</v>
      </c>
      <c r="AG38" s="226">
        <f>AF38+'Commandes - Calculs auto'!AG38-'Commandes - Calculs auto'!AG18</f>
        <v>0</v>
      </c>
      <c r="AH38" s="226">
        <f>AG38+'Commandes - Calculs auto'!AH38-'Commandes - Calculs auto'!AH18</f>
        <v>0</v>
      </c>
      <c r="AI38" s="226">
        <f>AH38+'Commandes - Calculs auto'!AI38-'Commandes - Calculs auto'!AI18</f>
        <v>0</v>
      </c>
      <c r="AJ38" s="226">
        <f>AI38+'Commandes - Calculs auto'!AJ38-'Commandes - Calculs auto'!AJ18</f>
        <v>0</v>
      </c>
      <c r="AK38" s="226">
        <f>AJ38+'Commandes - Calculs auto'!AK38-'Commandes - Calculs auto'!AK18</f>
        <v>0</v>
      </c>
      <c r="AL38" s="226">
        <f>AK38+'Commandes - Calculs auto'!AL38-'Commandes - Calculs auto'!AL18</f>
        <v>0</v>
      </c>
      <c r="AM38" s="226">
        <f>AL38+'Commandes - Calculs auto'!AM38-'Commandes - Calculs auto'!AM18</f>
        <v>0</v>
      </c>
      <c r="AN38" s="226">
        <f>AM38+'Commandes - Calculs auto'!AN38-'Commandes - Calculs auto'!AN18</f>
        <v>0</v>
      </c>
      <c r="AO38" s="226">
        <f>AN38+'Commandes - Calculs auto'!AO38-'Commandes - Calculs auto'!AO18</f>
        <v>0</v>
      </c>
      <c r="AP38" s="226">
        <f>AO38+'Commandes - Calculs auto'!AP38-'Commandes - Calculs auto'!AP18</f>
        <v>0</v>
      </c>
      <c r="AQ38" s="226">
        <f>AP38+'Commandes - Calculs auto'!AQ38-'Commandes - Calculs auto'!AQ18</f>
        <v>0</v>
      </c>
      <c r="AR38" s="226">
        <f>AQ38+'Commandes - Calculs auto'!AR38-'Commandes - Calculs auto'!AR18</f>
        <v>0</v>
      </c>
      <c r="AS38" s="226">
        <f>AR38+'Commandes - Calculs auto'!AS38-'Commandes - Calculs auto'!AS18</f>
        <v>0</v>
      </c>
      <c r="AT38" s="226">
        <f>AS38+'Commandes - Calculs auto'!AT38-'Commandes - Calculs auto'!AT18</f>
        <v>0</v>
      </c>
      <c r="AU38" s="226">
        <f>AT38+'Commandes - Calculs auto'!AU38-'Commandes - Calculs auto'!AU18</f>
        <v>0</v>
      </c>
      <c r="AV38" s="226">
        <f>AU38+'Commandes - Calculs auto'!AV38-'Commandes - Calculs auto'!AV18</f>
        <v>0</v>
      </c>
      <c r="AW38" s="226">
        <f>AV38+'Commandes - Calculs auto'!AW38-'Commandes - Calculs auto'!AW18</f>
        <v>0</v>
      </c>
      <c r="AX38" s="226">
        <f>AW38+'Commandes - Calculs auto'!AX38-'Commandes - Calculs auto'!AX18</f>
        <v>0</v>
      </c>
      <c r="AY38" s="226">
        <f>AX38+'Commandes - Calculs auto'!AY38-'Commandes - Calculs auto'!AY18</f>
        <v>0</v>
      </c>
      <c r="AZ38" s="226">
        <f>AY38+'Commandes - Calculs auto'!AZ38-'Commandes - Calculs auto'!AZ18</f>
        <v>0</v>
      </c>
      <c r="BA38" s="226">
        <f>AZ38+'Commandes - Calculs auto'!BA38-'Commandes - Calculs auto'!BA18</f>
        <v>0</v>
      </c>
      <c r="BB38" s="226">
        <f>BA38+'Commandes - Calculs auto'!BB38-'Commandes - Calculs auto'!BB18</f>
        <v>0</v>
      </c>
      <c r="BC38" s="226">
        <f>BB38+'Commandes - Calculs auto'!BC38-'Commandes - Calculs auto'!BC18</f>
        <v>0</v>
      </c>
      <c r="BD38" s="226">
        <f>BC38+'Commandes - Calculs auto'!BD38-'Commandes - Calculs auto'!BD18</f>
        <v>0</v>
      </c>
      <c r="BE38" s="226">
        <f>BD38+'Commandes - Calculs auto'!BE38-'Commandes - Calculs auto'!BE18</f>
        <v>0</v>
      </c>
      <c r="BF38" s="226">
        <f>BE38+'Commandes - Calculs auto'!BF38-'Commandes - Calculs auto'!BF18</f>
        <v>0</v>
      </c>
      <c r="BG38" s="226">
        <f>BF38+'Commandes - Calculs auto'!BG38-'Commandes - Calculs auto'!BG18</f>
        <v>0</v>
      </c>
      <c r="BH38" s="226">
        <f>BG38+'Commandes - Calculs auto'!BH38-'Commandes - Calculs auto'!BH18</f>
        <v>0</v>
      </c>
      <c r="BI38" s="226">
        <f>BH38+'Commandes - Calculs auto'!BI38-'Commandes - Calculs auto'!BI18</f>
        <v>0</v>
      </c>
      <c r="BJ38" s="226">
        <f>BI38+'Commandes - Calculs auto'!BJ38-'Commandes - Calculs auto'!BJ18</f>
        <v>0</v>
      </c>
      <c r="BK38" s="226">
        <f>BJ38+'Commandes - Calculs auto'!BK38-'Commandes - Calculs auto'!BK18</f>
        <v>0</v>
      </c>
      <c r="BL38" s="93"/>
    </row>
    <row r="39" spans="2:64" s="53" customFormat="1" ht="15" customHeight="1">
      <c r="B39" s="87"/>
      <c r="C39" s="215">
        <f>CONFIG!$C$24</f>
        <v>0</v>
      </c>
      <c r="D39" s="226">
        <f>'Commandes - Calculs auto'!D39-'Commandes - Calculs auto'!D19</f>
        <v>0</v>
      </c>
      <c r="E39" s="226">
        <f>D39+'Commandes - Calculs auto'!E39-'Commandes - Calculs auto'!E19</f>
        <v>0</v>
      </c>
      <c r="F39" s="226">
        <f>E39+'Commandes - Calculs auto'!F39-'Commandes - Calculs auto'!F19</f>
        <v>0</v>
      </c>
      <c r="G39" s="226">
        <f>F39+'Commandes - Calculs auto'!G39-'Commandes - Calculs auto'!G19</f>
        <v>0</v>
      </c>
      <c r="H39" s="226">
        <f>G39+'Commandes - Calculs auto'!H39-'Commandes - Calculs auto'!H19</f>
        <v>0</v>
      </c>
      <c r="I39" s="226">
        <f>H39+'Commandes - Calculs auto'!I39-'Commandes - Calculs auto'!I19</f>
        <v>0</v>
      </c>
      <c r="J39" s="226">
        <f>I39+'Commandes - Calculs auto'!J39-'Commandes - Calculs auto'!J19</f>
        <v>0</v>
      </c>
      <c r="K39" s="226">
        <f>J39+'Commandes - Calculs auto'!K39-'Commandes - Calculs auto'!K19</f>
        <v>0</v>
      </c>
      <c r="L39" s="226">
        <f>K39+'Commandes - Calculs auto'!L39-'Commandes - Calculs auto'!L19</f>
        <v>0</v>
      </c>
      <c r="M39" s="226">
        <f>L39+'Commandes - Calculs auto'!M39-'Commandes - Calculs auto'!M19</f>
        <v>0</v>
      </c>
      <c r="N39" s="226">
        <f>M39+'Commandes - Calculs auto'!N39-'Commandes - Calculs auto'!N19</f>
        <v>0</v>
      </c>
      <c r="O39" s="226">
        <f>N39+'Commandes - Calculs auto'!O39-'Commandes - Calculs auto'!O19</f>
        <v>0</v>
      </c>
      <c r="P39" s="226">
        <f>O39+'Commandes - Calculs auto'!P39-'Commandes - Calculs auto'!P19</f>
        <v>0</v>
      </c>
      <c r="Q39" s="226">
        <f>P39+'Commandes - Calculs auto'!Q39-'Commandes - Calculs auto'!Q19</f>
        <v>0</v>
      </c>
      <c r="R39" s="226">
        <f>Q39+'Commandes - Calculs auto'!R39-'Commandes - Calculs auto'!R19</f>
        <v>0</v>
      </c>
      <c r="S39" s="226">
        <f>R39+'Commandes - Calculs auto'!S39-'Commandes - Calculs auto'!S19</f>
        <v>0</v>
      </c>
      <c r="T39" s="226">
        <f>S39+'Commandes - Calculs auto'!T39-'Commandes - Calculs auto'!T19</f>
        <v>0</v>
      </c>
      <c r="U39" s="226">
        <f>T39+'Commandes - Calculs auto'!U39-'Commandes - Calculs auto'!U19</f>
        <v>0</v>
      </c>
      <c r="V39" s="226">
        <f>U39+'Commandes - Calculs auto'!V39-'Commandes - Calculs auto'!V19</f>
        <v>0</v>
      </c>
      <c r="W39" s="226">
        <f>V39+'Commandes - Calculs auto'!W39-'Commandes - Calculs auto'!W19</f>
        <v>0</v>
      </c>
      <c r="X39" s="226">
        <f>W39+'Commandes - Calculs auto'!X39-'Commandes - Calculs auto'!X19</f>
        <v>0</v>
      </c>
      <c r="Y39" s="226">
        <f>X39+'Commandes - Calculs auto'!Y39-'Commandes - Calculs auto'!Y19</f>
        <v>0</v>
      </c>
      <c r="Z39" s="226">
        <f>Y39+'Commandes - Calculs auto'!Z39-'Commandes - Calculs auto'!Z19</f>
        <v>0</v>
      </c>
      <c r="AA39" s="226">
        <f>Z39+'Commandes - Calculs auto'!AA39-'Commandes - Calculs auto'!AA19</f>
        <v>0</v>
      </c>
      <c r="AB39" s="226">
        <f>AA39+'Commandes - Calculs auto'!AB39-'Commandes - Calculs auto'!AB19</f>
        <v>0</v>
      </c>
      <c r="AC39" s="226">
        <f>AB39+'Commandes - Calculs auto'!AC39-'Commandes - Calculs auto'!AC19</f>
        <v>0</v>
      </c>
      <c r="AD39" s="226">
        <f>AC39+'Commandes - Calculs auto'!AD39-'Commandes - Calculs auto'!AD19</f>
        <v>0</v>
      </c>
      <c r="AE39" s="226">
        <f>AD39+'Commandes - Calculs auto'!AE39-'Commandes - Calculs auto'!AE19</f>
        <v>0</v>
      </c>
      <c r="AF39" s="226">
        <f>AE39+'Commandes - Calculs auto'!AF39-'Commandes - Calculs auto'!AF19</f>
        <v>0</v>
      </c>
      <c r="AG39" s="226">
        <f>AF39+'Commandes - Calculs auto'!AG39-'Commandes - Calculs auto'!AG19</f>
        <v>0</v>
      </c>
      <c r="AH39" s="226">
        <f>AG39+'Commandes - Calculs auto'!AH39-'Commandes - Calculs auto'!AH19</f>
        <v>0</v>
      </c>
      <c r="AI39" s="226">
        <f>AH39+'Commandes - Calculs auto'!AI39-'Commandes - Calculs auto'!AI19</f>
        <v>0</v>
      </c>
      <c r="AJ39" s="226">
        <f>AI39+'Commandes - Calculs auto'!AJ39-'Commandes - Calculs auto'!AJ19</f>
        <v>0</v>
      </c>
      <c r="AK39" s="226">
        <f>AJ39+'Commandes - Calculs auto'!AK39-'Commandes - Calculs auto'!AK19</f>
        <v>0</v>
      </c>
      <c r="AL39" s="226">
        <f>AK39+'Commandes - Calculs auto'!AL39-'Commandes - Calculs auto'!AL19</f>
        <v>0</v>
      </c>
      <c r="AM39" s="226">
        <f>AL39+'Commandes - Calculs auto'!AM39-'Commandes - Calculs auto'!AM19</f>
        <v>0</v>
      </c>
      <c r="AN39" s="226">
        <f>AM39+'Commandes - Calculs auto'!AN39-'Commandes - Calculs auto'!AN19</f>
        <v>0</v>
      </c>
      <c r="AO39" s="226">
        <f>AN39+'Commandes - Calculs auto'!AO39-'Commandes - Calculs auto'!AO19</f>
        <v>0</v>
      </c>
      <c r="AP39" s="226">
        <f>AO39+'Commandes - Calculs auto'!AP39-'Commandes - Calculs auto'!AP19</f>
        <v>0</v>
      </c>
      <c r="AQ39" s="226">
        <f>AP39+'Commandes - Calculs auto'!AQ39-'Commandes - Calculs auto'!AQ19</f>
        <v>0</v>
      </c>
      <c r="AR39" s="226">
        <f>AQ39+'Commandes - Calculs auto'!AR39-'Commandes - Calculs auto'!AR19</f>
        <v>0</v>
      </c>
      <c r="AS39" s="226">
        <f>AR39+'Commandes - Calculs auto'!AS39-'Commandes - Calculs auto'!AS19</f>
        <v>0</v>
      </c>
      <c r="AT39" s="226">
        <f>AS39+'Commandes - Calculs auto'!AT39-'Commandes - Calculs auto'!AT19</f>
        <v>0</v>
      </c>
      <c r="AU39" s="226">
        <f>AT39+'Commandes - Calculs auto'!AU39-'Commandes - Calculs auto'!AU19</f>
        <v>0</v>
      </c>
      <c r="AV39" s="226">
        <f>AU39+'Commandes - Calculs auto'!AV39-'Commandes - Calculs auto'!AV19</f>
        <v>0</v>
      </c>
      <c r="AW39" s="226">
        <f>AV39+'Commandes - Calculs auto'!AW39-'Commandes - Calculs auto'!AW19</f>
        <v>0</v>
      </c>
      <c r="AX39" s="226">
        <f>AW39+'Commandes - Calculs auto'!AX39-'Commandes - Calculs auto'!AX19</f>
        <v>0</v>
      </c>
      <c r="AY39" s="226">
        <f>AX39+'Commandes - Calculs auto'!AY39-'Commandes - Calculs auto'!AY19</f>
        <v>0</v>
      </c>
      <c r="AZ39" s="226">
        <f>AY39+'Commandes - Calculs auto'!AZ39-'Commandes - Calculs auto'!AZ19</f>
        <v>0</v>
      </c>
      <c r="BA39" s="226">
        <f>AZ39+'Commandes - Calculs auto'!BA39-'Commandes - Calculs auto'!BA19</f>
        <v>0</v>
      </c>
      <c r="BB39" s="226">
        <f>BA39+'Commandes - Calculs auto'!BB39-'Commandes - Calculs auto'!BB19</f>
        <v>0</v>
      </c>
      <c r="BC39" s="226">
        <f>BB39+'Commandes - Calculs auto'!BC39-'Commandes - Calculs auto'!BC19</f>
        <v>0</v>
      </c>
      <c r="BD39" s="226">
        <f>BC39+'Commandes - Calculs auto'!BD39-'Commandes - Calculs auto'!BD19</f>
        <v>0</v>
      </c>
      <c r="BE39" s="226">
        <f>BD39+'Commandes - Calculs auto'!BE39-'Commandes - Calculs auto'!BE19</f>
        <v>0</v>
      </c>
      <c r="BF39" s="226">
        <f>BE39+'Commandes - Calculs auto'!BF39-'Commandes - Calculs auto'!BF19</f>
        <v>0</v>
      </c>
      <c r="BG39" s="226">
        <f>BF39+'Commandes - Calculs auto'!BG39-'Commandes - Calculs auto'!BG19</f>
        <v>0</v>
      </c>
      <c r="BH39" s="226">
        <f>BG39+'Commandes - Calculs auto'!BH39-'Commandes - Calculs auto'!BH19</f>
        <v>0</v>
      </c>
      <c r="BI39" s="226">
        <f>BH39+'Commandes - Calculs auto'!BI39-'Commandes - Calculs auto'!BI19</f>
        <v>0</v>
      </c>
      <c r="BJ39" s="226">
        <f>BI39+'Commandes - Calculs auto'!BJ39-'Commandes - Calculs auto'!BJ19</f>
        <v>0</v>
      </c>
      <c r="BK39" s="226">
        <f>BJ39+'Commandes - Calculs auto'!BK39-'Commandes - Calculs auto'!BK19</f>
        <v>0</v>
      </c>
      <c r="BL39" s="93"/>
    </row>
    <row r="40" spans="2:64" s="53" customFormat="1" ht="15" customHeight="1">
      <c r="B40" s="87"/>
      <c r="C40" s="215">
        <f>CONFIG!$C$25</f>
        <v>0</v>
      </c>
      <c r="D40" s="226">
        <f>'Commandes - Calculs auto'!D40-'Commandes - Calculs auto'!D20</f>
        <v>0</v>
      </c>
      <c r="E40" s="226">
        <f>D40+'Commandes - Calculs auto'!E40-'Commandes - Calculs auto'!E20</f>
        <v>0</v>
      </c>
      <c r="F40" s="226">
        <f>E40+'Commandes - Calculs auto'!F40-'Commandes - Calculs auto'!F20</f>
        <v>0</v>
      </c>
      <c r="G40" s="226">
        <f>F40+'Commandes - Calculs auto'!G40-'Commandes - Calculs auto'!G20</f>
        <v>0</v>
      </c>
      <c r="H40" s="226">
        <f>G40+'Commandes - Calculs auto'!H40-'Commandes - Calculs auto'!H20</f>
        <v>0</v>
      </c>
      <c r="I40" s="226">
        <f>H40+'Commandes - Calculs auto'!I40-'Commandes - Calculs auto'!I20</f>
        <v>0</v>
      </c>
      <c r="J40" s="226">
        <f>I40+'Commandes - Calculs auto'!J40-'Commandes - Calculs auto'!J20</f>
        <v>0</v>
      </c>
      <c r="K40" s="226">
        <f>J40+'Commandes - Calculs auto'!K40-'Commandes - Calculs auto'!K20</f>
        <v>0</v>
      </c>
      <c r="L40" s="226">
        <f>K40+'Commandes - Calculs auto'!L40-'Commandes - Calculs auto'!L20</f>
        <v>0</v>
      </c>
      <c r="M40" s="226">
        <f>L40+'Commandes - Calculs auto'!M40-'Commandes - Calculs auto'!M20</f>
        <v>0</v>
      </c>
      <c r="N40" s="226">
        <f>M40+'Commandes - Calculs auto'!N40-'Commandes - Calculs auto'!N20</f>
        <v>0</v>
      </c>
      <c r="O40" s="226">
        <f>N40+'Commandes - Calculs auto'!O40-'Commandes - Calculs auto'!O20</f>
        <v>0</v>
      </c>
      <c r="P40" s="226">
        <f>O40+'Commandes - Calculs auto'!P40-'Commandes - Calculs auto'!P20</f>
        <v>0</v>
      </c>
      <c r="Q40" s="226">
        <f>P40+'Commandes - Calculs auto'!Q40-'Commandes - Calculs auto'!Q20</f>
        <v>0</v>
      </c>
      <c r="R40" s="226">
        <f>Q40+'Commandes - Calculs auto'!R40-'Commandes - Calculs auto'!R20</f>
        <v>0</v>
      </c>
      <c r="S40" s="226">
        <f>R40+'Commandes - Calculs auto'!S40-'Commandes - Calculs auto'!S20</f>
        <v>0</v>
      </c>
      <c r="T40" s="226">
        <f>S40+'Commandes - Calculs auto'!T40-'Commandes - Calculs auto'!T20</f>
        <v>0</v>
      </c>
      <c r="U40" s="226">
        <f>T40+'Commandes - Calculs auto'!U40-'Commandes - Calculs auto'!U20</f>
        <v>0</v>
      </c>
      <c r="V40" s="226">
        <f>U40+'Commandes - Calculs auto'!V40-'Commandes - Calculs auto'!V20</f>
        <v>0</v>
      </c>
      <c r="W40" s="226">
        <f>V40+'Commandes - Calculs auto'!W40-'Commandes - Calculs auto'!W20</f>
        <v>0</v>
      </c>
      <c r="X40" s="226">
        <f>W40+'Commandes - Calculs auto'!X40-'Commandes - Calculs auto'!X20</f>
        <v>0</v>
      </c>
      <c r="Y40" s="226">
        <f>X40+'Commandes - Calculs auto'!Y40-'Commandes - Calculs auto'!Y20</f>
        <v>0</v>
      </c>
      <c r="Z40" s="226">
        <f>Y40+'Commandes - Calculs auto'!Z40-'Commandes - Calculs auto'!Z20</f>
        <v>0</v>
      </c>
      <c r="AA40" s="226">
        <f>Z40+'Commandes - Calculs auto'!AA40-'Commandes - Calculs auto'!AA20</f>
        <v>0</v>
      </c>
      <c r="AB40" s="226">
        <f>AA40+'Commandes - Calculs auto'!AB40-'Commandes - Calculs auto'!AB20</f>
        <v>0</v>
      </c>
      <c r="AC40" s="226">
        <f>AB40+'Commandes - Calculs auto'!AC40-'Commandes - Calculs auto'!AC20</f>
        <v>0</v>
      </c>
      <c r="AD40" s="226">
        <f>AC40+'Commandes - Calculs auto'!AD40-'Commandes - Calculs auto'!AD20</f>
        <v>0</v>
      </c>
      <c r="AE40" s="226">
        <f>AD40+'Commandes - Calculs auto'!AE40-'Commandes - Calculs auto'!AE20</f>
        <v>0</v>
      </c>
      <c r="AF40" s="226">
        <f>AE40+'Commandes - Calculs auto'!AF40-'Commandes - Calculs auto'!AF20</f>
        <v>0</v>
      </c>
      <c r="AG40" s="226">
        <f>AF40+'Commandes - Calculs auto'!AG40-'Commandes - Calculs auto'!AG20</f>
        <v>0</v>
      </c>
      <c r="AH40" s="226">
        <f>AG40+'Commandes - Calculs auto'!AH40-'Commandes - Calculs auto'!AH20</f>
        <v>0</v>
      </c>
      <c r="AI40" s="226">
        <f>AH40+'Commandes - Calculs auto'!AI40-'Commandes - Calculs auto'!AI20</f>
        <v>0</v>
      </c>
      <c r="AJ40" s="226">
        <f>AI40+'Commandes - Calculs auto'!AJ40-'Commandes - Calculs auto'!AJ20</f>
        <v>0</v>
      </c>
      <c r="AK40" s="226">
        <f>AJ40+'Commandes - Calculs auto'!AK40-'Commandes - Calculs auto'!AK20</f>
        <v>0</v>
      </c>
      <c r="AL40" s="226">
        <f>AK40+'Commandes - Calculs auto'!AL40-'Commandes - Calculs auto'!AL20</f>
        <v>0</v>
      </c>
      <c r="AM40" s="226">
        <f>AL40+'Commandes - Calculs auto'!AM40-'Commandes - Calculs auto'!AM20</f>
        <v>0</v>
      </c>
      <c r="AN40" s="226">
        <f>AM40+'Commandes - Calculs auto'!AN40-'Commandes - Calculs auto'!AN20</f>
        <v>0</v>
      </c>
      <c r="AO40" s="226">
        <f>AN40+'Commandes - Calculs auto'!AO40-'Commandes - Calculs auto'!AO20</f>
        <v>0</v>
      </c>
      <c r="AP40" s="226">
        <f>AO40+'Commandes - Calculs auto'!AP40-'Commandes - Calculs auto'!AP20</f>
        <v>0</v>
      </c>
      <c r="AQ40" s="226">
        <f>AP40+'Commandes - Calculs auto'!AQ40-'Commandes - Calculs auto'!AQ20</f>
        <v>0</v>
      </c>
      <c r="AR40" s="226">
        <f>AQ40+'Commandes - Calculs auto'!AR40-'Commandes - Calculs auto'!AR20</f>
        <v>0</v>
      </c>
      <c r="AS40" s="226">
        <f>AR40+'Commandes - Calculs auto'!AS40-'Commandes - Calculs auto'!AS20</f>
        <v>0</v>
      </c>
      <c r="AT40" s="226">
        <f>AS40+'Commandes - Calculs auto'!AT40-'Commandes - Calculs auto'!AT20</f>
        <v>0</v>
      </c>
      <c r="AU40" s="226">
        <f>AT40+'Commandes - Calculs auto'!AU40-'Commandes - Calculs auto'!AU20</f>
        <v>0</v>
      </c>
      <c r="AV40" s="226">
        <f>AU40+'Commandes - Calculs auto'!AV40-'Commandes - Calculs auto'!AV20</f>
        <v>0</v>
      </c>
      <c r="AW40" s="226">
        <f>AV40+'Commandes - Calculs auto'!AW40-'Commandes - Calculs auto'!AW20</f>
        <v>0</v>
      </c>
      <c r="AX40" s="226">
        <f>AW40+'Commandes - Calculs auto'!AX40-'Commandes - Calculs auto'!AX20</f>
        <v>0</v>
      </c>
      <c r="AY40" s="226">
        <f>AX40+'Commandes - Calculs auto'!AY40-'Commandes - Calculs auto'!AY20</f>
        <v>0</v>
      </c>
      <c r="AZ40" s="226">
        <f>AY40+'Commandes - Calculs auto'!AZ40-'Commandes - Calculs auto'!AZ20</f>
        <v>0</v>
      </c>
      <c r="BA40" s="226">
        <f>AZ40+'Commandes - Calculs auto'!BA40-'Commandes - Calculs auto'!BA20</f>
        <v>0</v>
      </c>
      <c r="BB40" s="226">
        <f>BA40+'Commandes - Calculs auto'!BB40-'Commandes - Calculs auto'!BB20</f>
        <v>0</v>
      </c>
      <c r="BC40" s="226">
        <f>BB40+'Commandes - Calculs auto'!BC40-'Commandes - Calculs auto'!BC20</f>
        <v>0</v>
      </c>
      <c r="BD40" s="226">
        <f>BC40+'Commandes - Calculs auto'!BD40-'Commandes - Calculs auto'!BD20</f>
        <v>0</v>
      </c>
      <c r="BE40" s="226">
        <f>BD40+'Commandes - Calculs auto'!BE40-'Commandes - Calculs auto'!BE20</f>
        <v>0</v>
      </c>
      <c r="BF40" s="226">
        <f>BE40+'Commandes - Calculs auto'!BF40-'Commandes - Calculs auto'!BF20</f>
        <v>0</v>
      </c>
      <c r="BG40" s="226">
        <f>BF40+'Commandes - Calculs auto'!BG40-'Commandes - Calculs auto'!BG20</f>
        <v>0</v>
      </c>
      <c r="BH40" s="226">
        <f>BG40+'Commandes - Calculs auto'!BH40-'Commandes - Calculs auto'!BH20</f>
        <v>0</v>
      </c>
      <c r="BI40" s="226">
        <f>BH40+'Commandes - Calculs auto'!BI40-'Commandes - Calculs auto'!BI20</f>
        <v>0</v>
      </c>
      <c r="BJ40" s="226">
        <f>BI40+'Commandes - Calculs auto'!BJ40-'Commandes - Calculs auto'!BJ20</f>
        <v>0</v>
      </c>
      <c r="BK40" s="226">
        <f>BJ40+'Commandes - Calculs auto'!BK40-'Commandes - Calculs auto'!BK20</f>
        <v>0</v>
      </c>
      <c r="BL40" s="93"/>
    </row>
    <row r="41" spans="2:64" ht="15" customHeight="1">
      <c r="B41" s="87"/>
      <c r="C41" s="145"/>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3"/>
    </row>
    <row r="42" spans="2:64" ht="15" customHeight="1">
      <c r="B42" s="87"/>
      <c r="C42" s="57" t="s">
        <v>17</v>
      </c>
      <c r="D42" s="19">
        <f>SUM(D29:D40)</f>
        <v>0</v>
      </c>
      <c r="E42" s="19">
        <f t="shared" ref="E42:BK42" si="5">SUM(E29:E40)</f>
        <v>0</v>
      </c>
      <c r="F42" s="19">
        <f t="shared" si="5"/>
        <v>0</v>
      </c>
      <c r="G42" s="19">
        <f t="shared" si="5"/>
        <v>0</v>
      </c>
      <c r="H42" s="19">
        <f t="shared" si="5"/>
        <v>0</v>
      </c>
      <c r="I42" s="19">
        <f t="shared" si="5"/>
        <v>0</v>
      </c>
      <c r="J42" s="19">
        <f t="shared" si="5"/>
        <v>0</v>
      </c>
      <c r="K42" s="19">
        <f t="shared" si="5"/>
        <v>0</v>
      </c>
      <c r="L42" s="19">
        <f t="shared" si="5"/>
        <v>0</v>
      </c>
      <c r="M42" s="19">
        <f t="shared" si="5"/>
        <v>0</v>
      </c>
      <c r="N42" s="19">
        <f t="shared" si="5"/>
        <v>0</v>
      </c>
      <c r="O42" s="19">
        <f t="shared" si="5"/>
        <v>0</v>
      </c>
      <c r="P42" s="19">
        <f t="shared" si="5"/>
        <v>0</v>
      </c>
      <c r="Q42" s="19">
        <f t="shared" si="5"/>
        <v>0</v>
      </c>
      <c r="R42" s="19">
        <f t="shared" si="5"/>
        <v>0</v>
      </c>
      <c r="S42" s="19">
        <f t="shared" si="5"/>
        <v>0</v>
      </c>
      <c r="T42" s="19">
        <f t="shared" si="5"/>
        <v>0</v>
      </c>
      <c r="U42" s="19">
        <f t="shared" si="5"/>
        <v>0</v>
      </c>
      <c r="V42" s="19">
        <f t="shared" si="5"/>
        <v>0</v>
      </c>
      <c r="W42" s="19">
        <f t="shared" si="5"/>
        <v>0</v>
      </c>
      <c r="X42" s="19">
        <f t="shared" si="5"/>
        <v>0</v>
      </c>
      <c r="Y42" s="19">
        <f t="shared" si="5"/>
        <v>0</v>
      </c>
      <c r="Z42" s="19">
        <f t="shared" si="5"/>
        <v>0</v>
      </c>
      <c r="AA42" s="19">
        <f t="shared" si="5"/>
        <v>0</v>
      </c>
      <c r="AB42" s="19">
        <f t="shared" si="5"/>
        <v>0</v>
      </c>
      <c r="AC42" s="19">
        <f t="shared" si="5"/>
        <v>0</v>
      </c>
      <c r="AD42" s="19">
        <f t="shared" si="5"/>
        <v>0</v>
      </c>
      <c r="AE42" s="19">
        <f t="shared" si="5"/>
        <v>0</v>
      </c>
      <c r="AF42" s="19">
        <f t="shared" si="5"/>
        <v>0</v>
      </c>
      <c r="AG42" s="19">
        <f t="shared" si="5"/>
        <v>0</v>
      </c>
      <c r="AH42" s="19">
        <f t="shared" si="5"/>
        <v>0</v>
      </c>
      <c r="AI42" s="19">
        <f t="shared" si="5"/>
        <v>0</v>
      </c>
      <c r="AJ42" s="19">
        <f t="shared" si="5"/>
        <v>0</v>
      </c>
      <c r="AK42" s="19">
        <f t="shared" si="5"/>
        <v>0</v>
      </c>
      <c r="AL42" s="19">
        <f t="shared" si="5"/>
        <v>0</v>
      </c>
      <c r="AM42" s="19">
        <f t="shared" si="5"/>
        <v>0</v>
      </c>
      <c r="AN42" s="19">
        <f t="shared" si="5"/>
        <v>0</v>
      </c>
      <c r="AO42" s="19">
        <f t="shared" si="5"/>
        <v>0</v>
      </c>
      <c r="AP42" s="19">
        <f t="shared" si="5"/>
        <v>0</v>
      </c>
      <c r="AQ42" s="19">
        <f t="shared" si="5"/>
        <v>0</v>
      </c>
      <c r="AR42" s="19">
        <f t="shared" si="5"/>
        <v>0</v>
      </c>
      <c r="AS42" s="19">
        <f t="shared" si="5"/>
        <v>0</v>
      </c>
      <c r="AT42" s="19">
        <f t="shared" si="5"/>
        <v>0</v>
      </c>
      <c r="AU42" s="19">
        <f t="shared" si="5"/>
        <v>0</v>
      </c>
      <c r="AV42" s="19">
        <f t="shared" si="5"/>
        <v>0</v>
      </c>
      <c r="AW42" s="19">
        <f t="shared" si="5"/>
        <v>0</v>
      </c>
      <c r="AX42" s="19">
        <f t="shared" si="5"/>
        <v>0</v>
      </c>
      <c r="AY42" s="19">
        <f t="shared" si="5"/>
        <v>0</v>
      </c>
      <c r="AZ42" s="19">
        <f t="shared" si="5"/>
        <v>0</v>
      </c>
      <c r="BA42" s="19">
        <f t="shared" si="5"/>
        <v>0</v>
      </c>
      <c r="BB42" s="19">
        <f t="shared" si="5"/>
        <v>0</v>
      </c>
      <c r="BC42" s="19">
        <f t="shared" si="5"/>
        <v>0</v>
      </c>
      <c r="BD42" s="19">
        <f t="shared" si="5"/>
        <v>0</v>
      </c>
      <c r="BE42" s="19">
        <f t="shared" si="5"/>
        <v>0</v>
      </c>
      <c r="BF42" s="19">
        <f t="shared" si="5"/>
        <v>0</v>
      </c>
      <c r="BG42" s="19">
        <f t="shared" si="5"/>
        <v>0</v>
      </c>
      <c r="BH42" s="19">
        <f t="shared" si="5"/>
        <v>0</v>
      </c>
      <c r="BI42" s="19">
        <f t="shared" si="5"/>
        <v>0</v>
      </c>
      <c r="BJ42" s="19">
        <f t="shared" si="5"/>
        <v>0</v>
      </c>
      <c r="BK42" s="19">
        <f t="shared" si="5"/>
        <v>0</v>
      </c>
      <c r="BL42" s="93"/>
    </row>
    <row r="43" spans="2:64" ht="15" customHeight="1" collapsed="1">
      <c r="B43" s="87"/>
      <c r="C43" s="145"/>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3"/>
    </row>
    <row r="44" spans="2:64">
      <c r="B44" s="87"/>
      <c r="C44" s="73" t="s">
        <v>37</v>
      </c>
      <c r="D44" s="121"/>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93"/>
    </row>
    <row r="45" spans="2:64">
      <c r="B45" s="87"/>
      <c r="C45" s="145"/>
      <c r="D45" s="91"/>
      <c r="E45" s="91"/>
      <c r="F45" s="112"/>
      <c r="G45" s="112"/>
      <c r="H45" s="112"/>
      <c r="I45" s="112"/>
      <c r="J45" s="112"/>
      <c r="K45" s="112"/>
      <c r="L45" s="112"/>
      <c r="M45" s="112"/>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3"/>
    </row>
    <row r="46" spans="2:64">
      <c r="B46" s="87"/>
      <c r="C46" s="135"/>
      <c r="D46" s="336" t="s">
        <v>14</v>
      </c>
      <c r="E46" s="336"/>
      <c r="F46" s="336"/>
      <c r="G46" s="336"/>
      <c r="H46" s="336"/>
      <c r="I46" s="336"/>
      <c r="J46" s="336"/>
      <c r="K46" s="336"/>
      <c r="L46" s="336"/>
      <c r="M46" s="336"/>
      <c r="N46" s="336"/>
      <c r="O46" s="336"/>
      <c r="P46" s="336" t="s">
        <v>15</v>
      </c>
      <c r="Q46" s="336"/>
      <c r="R46" s="336"/>
      <c r="S46" s="336"/>
      <c r="T46" s="336"/>
      <c r="U46" s="336"/>
      <c r="V46" s="336"/>
      <c r="W46" s="336"/>
      <c r="X46" s="336"/>
      <c r="Y46" s="336"/>
      <c r="Z46" s="336"/>
      <c r="AA46" s="336"/>
      <c r="AB46" s="336" t="s">
        <v>16</v>
      </c>
      <c r="AC46" s="336"/>
      <c r="AD46" s="336"/>
      <c r="AE46" s="336"/>
      <c r="AF46" s="336"/>
      <c r="AG46" s="336"/>
      <c r="AH46" s="336"/>
      <c r="AI46" s="336"/>
      <c r="AJ46" s="336"/>
      <c r="AK46" s="336"/>
      <c r="AL46" s="336"/>
      <c r="AM46" s="336"/>
      <c r="AN46" s="339" t="s">
        <v>22</v>
      </c>
      <c r="AO46" s="337"/>
      <c r="AP46" s="337"/>
      <c r="AQ46" s="337"/>
      <c r="AR46" s="337"/>
      <c r="AS46" s="337"/>
      <c r="AT46" s="337"/>
      <c r="AU46" s="337"/>
      <c r="AV46" s="337"/>
      <c r="AW46" s="337"/>
      <c r="AX46" s="337"/>
      <c r="AY46" s="338"/>
      <c r="AZ46" s="336" t="s">
        <v>23</v>
      </c>
      <c r="BA46" s="336"/>
      <c r="BB46" s="336"/>
      <c r="BC46" s="336"/>
      <c r="BD46" s="336"/>
      <c r="BE46" s="336"/>
      <c r="BF46" s="336"/>
      <c r="BG46" s="336"/>
      <c r="BH46" s="336"/>
      <c r="BI46" s="336"/>
      <c r="BJ46" s="336"/>
      <c r="BK46" s="336"/>
      <c r="BL46" s="93"/>
    </row>
    <row r="47" spans="2:64">
      <c r="B47" s="87"/>
      <c r="C47" s="57" t="s">
        <v>39</v>
      </c>
      <c r="D47" s="17">
        <f>CONFIG!$D$7</f>
        <v>41640</v>
      </c>
      <c r="E47" s="17">
        <f>DATE(YEAR(D47),MONTH(D47)+1,DAY(D47))</f>
        <v>41671</v>
      </c>
      <c r="F47" s="17">
        <f t="shared" ref="F47:BK47" si="6">DATE(YEAR(E47),MONTH(E47)+1,DAY(E47))</f>
        <v>41699</v>
      </c>
      <c r="G47" s="17">
        <f t="shared" si="6"/>
        <v>41730</v>
      </c>
      <c r="H47" s="17">
        <f t="shared" si="6"/>
        <v>41760</v>
      </c>
      <c r="I47" s="17">
        <f t="shared" si="6"/>
        <v>41791</v>
      </c>
      <c r="J47" s="17">
        <f t="shared" si="6"/>
        <v>41821</v>
      </c>
      <c r="K47" s="17">
        <f t="shared" si="6"/>
        <v>41852</v>
      </c>
      <c r="L47" s="17">
        <f t="shared" si="6"/>
        <v>41883</v>
      </c>
      <c r="M47" s="17">
        <f t="shared" si="6"/>
        <v>41913</v>
      </c>
      <c r="N47" s="17">
        <f t="shared" si="6"/>
        <v>41944</v>
      </c>
      <c r="O47" s="17">
        <f t="shared" si="6"/>
        <v>41974</v>
      </c>
      <c r="P47" s="17">
        <f t="shared" si="6"/>
        <v>42005</v>
      </c>
      <c r="Q47" s="17">
        <f t="shared" si="6"/>
        <v>42036</v>
      </c>
      <c r="R47" s="17">
        <f t="shared" si="6"/>
        <v>42064</v>
      </c>
      <c r="S47" s="17">
        <f t="shared" si="6"/>
        <v>42095</v>
      </c>
      <c r="T47" s="17">
        <f t="shared" si="6"/>
        <v>42125</v>
      </c>
      <c r="U47" s="17">
        <f t="shared" si="6"/>
        <v>42156</v>
      </c>
      <c r="V47" s="17">
        <f t="shared" si="6"/>
        <v>42186</v>
      </c>
      <c r="W47" s="17">
        <f t="shared" si="6"/>
        <v>42217</v>
      </c>
      <c r="X47" s="17">
        <f t="shared" si="6"/>
        <v>42248</v>
      </c>
      <c r="Y47" s="17">
        <f t="shared" si="6"/>
        <v>42278</v>
      </c>
      <c r="Z47" s="17">
        <f t="shared" si="6"/>
        <v>42309</v>
      </c>
      <c r="AA47" s="17">
        <f t="shared" si="6"/>
        <v>42339</v>
      </c>
      <c r="AB47" s="17">
        <f t="shared" si="6"/>
        <v>42370</v>
      </c>
      <c r="AC47" s="17">
        <f t="shared" si="6"/>
        <v>42401</v>
      </c>
      <c r="AD47" s="17">
        <f t="shared" si="6"/>
        <v>42430</v>
      </c>
      <c r="AE47" s="17">
        <f t="shared" si="6"/>
        <v>42461</v>
      </c>
      <c r="AF47" s="17">
        <f t="shared" si="6"/>
        <v>42491</v>
      </c>
      <c r="AG47" s="17">
        <f t="shared" si="6"/>
        <v>42522</v>
      </c>
      <c r="AH47" s="17">
        <f t="shared" si="6"/>
        <v>42552</v>
      </c>
      <c r="AI47" s="17">
        <f t="shared" si="6"/>
        <v>42583</v>
      </c>
      <c r="AJ47" s="17">
        <f t="shared" si="6"/>
        <v>42614</v>
      </c>
      <c r="AK47" s="17">
        <f t="shared" si="6"/>
        <v>42644</v>
      </c>
      <c r="AL47" s="17">
        <f t="shared" si="6"/>
        <v>42675</v>
      </c>
      <c r="AM47" s="17">
        <f t="shared" si="6"/>
        <v>42705</v>
      </c>
      <c r="AN47" s="17">
        <f t="shared" si="6"/>
        <v>42736</v>
      </c>
      <c r="AO47" s="17">
        <f t="shared" si="6"/>
        <v>42767</v>
      </c>
      <c r="AP47" s="17">
        <f t="shared" si="6"/>
        <v>42795</v>
      </c>
      <c r="AQ47" s="17">
        <f t="shared" si="6"/>
        <v>42826</v>
      </c>
      <c r="AR47" s="17">
        <f t="shared" si="6"/>
        <v>42856</v>
      </c>
      <c r="AS47" s="17">
        <f t="shared" si="6"/>
        <v>42887</v>
      </c>
      <c r="AT47" s="17">
        <f t="shared" si="6"/>
        <v>42917</v>
      </c>
      <c r="AU47" s="17">
        <f t="shared" si="6"/>
        <v>42948</v>
      </c>
      <c r="AV47" s="17">
        <f t="shared" si="6"/>
        <v>42979</v>
      </c>
      <c r="AW47" s="17">
        <f t="shared" si="6"/>
        <v>43009</v>
      </c>
      <c r="AX47" s="17">
        <f t="shared" si="6"/>
        <v>43040</v>
      </c>
      <c r="AY47" s="17">
        <f t="shared" si="6"/>
        <v>43070</v>
      </c>
      <c r="AZ47" s="17">
        <f t="shared" si="6"/>
        <v>43101</v>
      </c>
      <c r="BA47" s="17">
        <f t="shared" si="6"/>
        <v>43132</v>
      </c>
      <c r="BB47" s="17">
        <f t="shared" si="6"/>
        <v>43160</v>
      </c>
      <c r="BC47" s="17">
        <f t="shared" si="6"/>
        <v>43191</v>
      </c>
      <c r="BD47" s="17">
        <f t="shared" si="6"/>
        <v>43221</v>
      </c>
      <c r="BE47" s="17">
        <f t="shared" si="6"/>
        <v>43252</v>
      </c>
      <c r="BF47" s="17">
        <f t="shared" si="6"/>
        <v>43282</v>
      </c>
      <c r="BG47" s="17">
        <f t="shared" si="6"/>
        <v>43313</v>
      </c>
      <c r="BH47" s="17">
        <f t="shared" si="6"/>
        <v>43344</v>
      </c>
      <c r="BI47" s="17">
        <f t="shared" si="6"/>
        <v>43374</v>
      </c>
      <c r="BJ47" s="17">
        <f t="shared" si="6"/>
        <v>43405</v>
      </c>
      <c r="BK47" s="17">
        <f t="shared" si="6"/>
        <v>43435</v>
      </c>
      <c r="BL47" s="93"/>
    </row>
    <row r="48" spans="2:64">
      <c r="B48" s="87"/>
      <c r="C48" s="215" t="str">
        <f>CONFIG!$C$14</f>
        <v>Activité de revenu 1</v>
      </c>
      <c r="D48" s="226">
        <f>'Charges variables'!D27-'Charges variables'!D9</f>
        <v>0</v>
      </c>
      <c r="E48" s="226">
        <f>D48+'Charges variables'!E27-'Charges variables'!E9</f>
        <v>0</v>
      </c>
      <c r="F48" s="226">
        <f>E48+'Charges variables'!F27-'Charges variables'!F9</f>
        <v>0</v>
      </c>
      <c r="G48" s="226">
        <f>F48+'Charges variables'!G27-'Charges variables'!G9</f>
        <v>0</v>
      </c>
      <c r="H48" s="226">
        <f>G48+'Charges variables'!H27-'Charges variables'!H9</f>
        <v>0</v>
      </c>
      <c r="I48" s="226">
        <f>H48+'Charges variables'!I27-'Charges variables'!I9</f>
        <v>0</v>
      </c>
      <c r="J48" s="226">
        <f>I48+'Charges variables'!J27-'Charges variables'!J9</f>
        <v>0</v>
      </c>
      <c r="K48" s="226">
        <f>J48+'Charges variables'!K27-'Charges variables'!K9</f>
        <v>0</v>
      </c>
      <c r="L48" s="226">
        <f>K48+'Charges variables'!L27-'Charges variables'!L9</f>
        <v>0</v>
      </c>
      <c r="M48" s="226">
        <f>L48+'Charges variables'!M27-'Charges variables'!M9</f>
        <v>0</v>
      </c>
      <c r="N48" s="226">
        <f>M48+'Charges variables'!N27-'Charges variables'!N9</f>
        <v>0</v>
      </c>
      <c r="O48" s="226">
        <f>N48+'Charges variables'!O27-'Charges variables'!O9</f>
        <v>0</v>
      </c>
      <c r="P48" s="226">
        <f>O48+'Charges variables'!P27-'Charges variables'!P9</f>
        <v>0</v>
      </c>
      <c r="Q48" s="226">
        <f>P48+'Charges variables'!Q27-'Charges variables'!Q9</f>
        <v>0</v>
      </c>
      <c r="R48" s="226">
        <f>Q48+'Charges variables'!R27-'Charges variables'!R9</f>
        <v>0</v>
      </c>
      <c r="S48" s="226">
        <f>R48+'Charges variables'!S27-'Charges variables'!S9</f>
        <v>0</v>
      </c>
      <c r="T48" s="226">
        <f>S48+'Charges variables'!T27-'Charges variables'!T9</f>
        <v>0</v>
      </c>
      <c r="U48" s="226">
        <f>T48+'Charges variables'!U27-'Charges variables'!U9</f>
        <v>0</v>
      </c>
      <c r="V48" s="226">
        <f>U48+'Charges variables'!V27-'Charges variables'!V9</f>
        <v>0</v>
      </c>
      <c r="W48" s="226">
        <f>V48+'Charges variables'!W27-'Charges variables'!W9</f>
        <v>0</v>
      </c>
      <c r="X48" s="226">
        <f>W48+'Charges variables'!X27-'Charges variables'!X9</f>
        <v>0</v>
      </c>
      <c r="Y48" s="226">
        <f>X48+'Charges variables'!Y27-'Charges variables'!Y9</f>
        <v>0</v>
      </c>
      <c r="Z48" s="226">
        <f>Y48+'Charges variables'!Z27-'Charges variables'!Z9</f>
        <v>0</v>
      </c>
      <c r="AA48" s="226">
        <f>Z48+'Charges variables'!AA27-'Charges variables'!AA9</f>
        <v>0</v>
      </c>
      <c r="AB48" s="226">
        <f>AA48+'Charges variables'!AB27-'Charges variables'!AB9</f>
        <v>0</v>
      </c>
      <c r="AC48" s="226">
        <f>AB48+'Charges variables'!AC27-'Charges variables'!AC9</f>
        <v>0</v>
      </c>
      <c r="AD48" s="226">
        <f>AC48+'Charges variables'!AD27-'Charges variables'!AD9</f>
        <v>0</v>
      </c>
      <c r="AE48" s="226">
        <f>AD48+'Charges variables'!AE27-'Charges variables'!AE9</f>
        <v>0</v>
      </c>
      <c r="AF48" s="226">
        <f>AE48+'Charges variables'!AF27-'Charges variables'!AF9</f>
        <v>0</v>
      </c>
      <c r="AG48" s="226">
        <f>AF48+'Charges variables'!AG27-'Charges variables'!AG9</f>
        <v>0</v>
      </c>
      <c r="AH48" s="226">
        <f>AG48+'Charges variables'!AH27-'Charges variables'!AH9</f>
        <v>0</v>
      </c>
      <c r="AI48" s="226">
        <f>AH48+'Charges variables'!AI27-'Charges variables'!AI9</f>
        <v>0</v>
      </c>
      <c r="AJ48" s="226">
        <f>AI48+'Charges variables'!AJ27-'Charges variables'!AJ9</f>
        <v>0</v>
      </c>
      <c r="AK48" s="226">
        <f>AJ48+'Charges variables'!AK27-'Charges variables'!AK9</f>
        <v>0</v>
      </c>
      <c r="AL48" s="226">
        <f>AK48+'Charges variables'!AL27-'Charges variables'!AL9</f>
        <v>0</v>
      </c>
      <c r="AM48" s="226">
        <f>AL48+'Charges variables'!AM27-'Charges variables'!AM9</f>
        <v>0</v>
      </c>
      <c r="AN48" s="226">
        <f>AM48+'Charges variables'!AN27-'Charges variables'!AN9</f>
        <v>0</v>
      </c>
      <c r="AO48" s="226">
        <f>AN48+'Charges variables'!AO27-'Charges variables'!AO9</f>
        <v>0</v>
      </c>
      <c r="AP48" s="226">
        <f>AO48+'Charges variables'!AP27-'Charges variables'!AP9</f>
        <v>0</v>
      </c>
      <c r="AQ48" s="226">
        <f>AP48+'Charges variables'!AQ27-'Charges variables'!AQ9</f>
        <v>0</v>
      </c>
      <c r="AR48" s="226">
        <f>AQ48+'Charges variables'!AR27-'Charges variables'!AR9</f>
        <v>0</v>
      </c>
      <c r="AS48" s="226">
        <f>AR48+'Charges variables'!AS27-'Charges variables'!AS9</f>
        <v>0</v>
      </c>
      <c r="AT48" s="226">
        <f>AS48+'Charges variables'!AT27-'Charges variables'!AT9</f>
        <v>0</v>
      </c>
      <c r="AU48" s="226">
        <f>AT48+'Charges variables'!AU27-'Charges variables'!AU9</f>
        <v>0</v>
      </c>
      <c r="AV48" s="226">
        <f>AU48+'Charges variables'!AV27-'Charges variables'!AV9</f>
        <v>0</v>
      </c>
      <c r="AW48" s="226">
        <f>AV48+'Charges variables'!AW27-'Charges variables'!AW9</f>
        <v>0</v>
      </c>
      <c r="AX48" s="226">
        <f>AW48+'Charges variables'!AX27-'Charges variables'!AX9</f>
        <v>0</v>
      </c>
      <c r="AY48" s="226">
        <f>AX48+'Charges variables'!AY27-'Charges variables'!AY9</f>
        <v>0</v>
      </c>
      <c r="AZ48" s="226">
        <f>AY48+'Charges variables'!AZ27-'Charges variables'!AZ9</f>
        <v>0</v>
      </c>
      <c r="BA48" s="226">
        <f>AZ48+'Charges variables'!BA27-'Charges variables'!BA9</f>
        <v>0</v>
      </c>
      <c r="BB48" s="226">
        <f>BA48+'Charges variables'!BB27-'Charges variables'!BB9</f>
        <v>0</v>
      </c>
      <c r="BC48" s="226">
        <f>BB48+'Charges variables'!BC27-'Charges variables'!BC9</f>
        <v>0</v>
      </c>
      <c r="BD48" s="226">
        <f>BC48+'Charges variables'!BD27-'Charges variables'!BD9</f>
        <v>0</v>
      </c>
      <c r="BE48" s="226">
        <f>BD48+'Charges variables'!BE27-'Charges variables'!BE9</f>
        <v>0</v>
      </c>
      <c r="BF48" s="226">
        <f>BE48+'Charges variables'!BF27-'Charges variables'!BF9</f>
        <v>0</v>
      </c>
      <c r="BG48" s="226">
        <f>BF48+'Charges variables'!BG27-'Charges variables'!BG9</f>
        <v>0</v>
      </c>
      <c r="BH48" s="226">
        <f>BG48+'Charges variables'!BH27-'Charges variables'!BH9</f>
        <v>0</v>
      </c>
      <c r="BI48" s="226">
        <f>BH48+'Charges variables'!BI27-'Charges variables'!BI9</f>
        <v>0</v>
      </c>
      <c r="BJ48" s="226">
        <f>BI48+'Charges variables'!BJ27-'Charges variables'!BJ9</f>
        <v>0</v>
      </c>
      <c r="BK48" s="226">
        <f>BJ48+'Charges variables'!BK27-'Charges variables'!BK9</f>
        <v>0</v>
      </c>
      <c r="BL48" s="93"/>
    </row>
    <row r="49" spans="2:64">
      <c r="B49" s="87"/>
      <c r="C49" s="215" t="str">
        <f>CONFIG!$C$15</f>
        <v>Activité de revenu 2</v>
      </c>
      <c r="D49" s="226">
        <f>'Charges variables'!D28-'Charges variables'!D10</f>
        <v>0</v>
      </c>
      <c r="E49" s="226">
        <f>D49+'Charges variables'!E28-'Charges variables'!E10</f>
        <v>0</v>
      </c>
      <c r="F49" s="226">
        <f>E49+'Charges variables'!F28-'Charges variables'!F10</f>
        <v>0</v>
      </c>
      <c r="G49" s="226">
        <f>F49+'Charges variables'!G28-'Charges variables'!G10</f>
        <v>0</v>
      </c>
      <c r="H49" s="226">
        <f>G49+'Charges variables'!H28-'Charges variables'!H10</f>
        <v>0</v>
      </c>
      <c r="I49" s="226">
        <f>H49+'Charges variables'!I28-'Charges variables'!I10</f>
        <v>0</v>
      </c>
      <c r="J49" s="226">
        <f>I49+'Charges variables'!J28-'Charges variables'!J10</f>
        <v>0</v>
      </c>
      <c r="K49" s="226">
        <f>J49+'Charges variables'!K28-'Charges variables'!K10</f>
        <v>0</v>
      </c>
      <c r="L49" s="226">
        <f>K49+'Charges variables'!L28-'Charges variables'!L10</f>
        <v>0</v>
      </c>
      <c r="M49" s="226">
        <f>L49+'Charges variables'!M28-'Charges variables'!M10</f>
        <v>0</v>
      </c>
      <c r="N49" s="226">
        <f>M49+'Charges variables'!N28-'Charges variables'!N10</f>
        <v>0</v>
      </c>
      <c r="O49" s="226">
        <f>N49+'Charges variables'!O28-'Charges variables'!O10</f>
        <v>0</v>
      </c>
      <c r="P49" s="226">
        <f>O49+'Charges variables'!P28-'Charges variables'!P10</f>
        <v>0</v>
      </c>
      <c r="Q49" s="226">
        <f>P49+'Charges variables'!Q28-'Charges variables'!Q10</f>
        <v>0</v>
      </c>
      <c r="R49" s="226">
        <f>Q49+'Charges variables'!R28-'Charges variables'!R10</f>
        <v>0</v>
      </c>
      <c r="S49" s="226">
        <f>R49+'Charges variables'!S28-'Charges variables'!S10</f>
        <v>0</v>
      </c>
      <c r="T49" s="226">
        <f>S49+'Charges variables'!T28-'Charges variables'!T10</f>
        <v>0</v>
      </c>
      <c r="U49" s="226">
        <f>T49+'Charges variables'!U28-'Charges variables'!U10</f>
        <v>0</v>
      </c>
      <c r="V49" s="226">
        <f>U49+'Charges variables'!V28-'Charges variables'!V10</f>
        <v>0</v>
      </c>
      <c r="W49" s="226">
        <f>V49+'Charges variables'!W28-'Charges variables'!W10</f>
        <v>0</v>
      </c>
      <c r="X49" s="226">
        <f>W49+'Charges variables'!X28-'Charges variables'!X10</f>
        <v>0</v>
      </c>
      <c r="Y49" s="226">
        <f>X49+'Charges variables'!Y28-'Charges variables'!Y10</f>
        <v>0</v>
      </c>
      <c r="Z49" s="226">
        <f>Y49+'Charges variables'!Z28-'Charges variables'!Z10</f>
        <v>0</v>
      </c>
      <c r="AA49" s="226">
        <f>Z49+'Charges variables'!AA28-'Charges variables'!AA10</f>
        <v>0</v>
      </c>
      <c r="AB49" s="226">
        <f>AA49+'Charges variables'!AB28-'Charges variables'!AB10</f>
        <v>0</v>
      </c>
      <c r="AC49" s="226">
        <f>AB49+'Charges variables'!AC28-'Charges variables'!AC10</f>
        <v>0</v>
      </c>
      <c r="AD49" s="226">
        <f>AC49+'Charges variables'!AD28-'Charges variables'!AD10</f>
        <v>0</v>
      </c>
      <c r="AE49" s="226">
        <f>AD49+'Charges variables'!AE28-'Charges variables'!AE10</f>
        <v>0</v>
      </c>
      <c r="AF49" s="226">
        <f>AE49+'Charges variables'!AF28-'Charges variables'!AF10</f>
        <v>0</v>
      </c>
      <c r="AG49" s="226">
        <f>AF49+'Charges variables'!AG28-'Charges variables'!AG10</f>
        <v>0</v>
      </c>
      <c r="AH49" s="226">
        <f>AG49+'Charges variables'!AH28-'Charges variables'!AH10</f>
        <v>0</v>
      </c>
      <c r="AI49" s="226">
        <f>AH49+'Charges variables'!AI28-'Charges variables'!AI10</f>
        <v>0</v>
      </c>
      <c r="AJ49" s="226">
        <f>AI49+'Charges variables'!AJ28-'Charges variables'!AJ10</f>
        <v>0</v>
      </c>
      <c r="AK49" s="226">
        <f>AJ49+'Charges variables'!AK28-'Charges variables'!AK10</f>
        <v>0</v>
      </c>
      <c r="AL49" s="226">
        <f>AK49+'Charges variables'!AL28-'Charges variables'!AL10</f>
        <v>0</v>
      </c>
      <c r="AM49" s="226">
        <f>AL49+'Charges variables'!AM28-'Charges variables'!AM10</f>
        <v>0</v>
      </c>
      <c r="AN49" s="226">
        <f>AM49+'Charges variables'!AN28-'Charges variables'!AN10</f>
        <v>0</v>
      </c>
      <c r="AO49" s="226">
        <f>AN49+'Charges variables'!AO28-'Charges variables'!AO10</f>
        <v>0</v>
      </c>
      <c r="AP49" s="226">
        <f>AO49+'Charges variables'!AP28-'Charges variables'!AP10</f>
        <v>0</v>
      </c>
      <c r="AQ49" s="226">
        <f>AP49+'Charges variables'!AQ28-'Charges variables'!AQ10</f>
        <v>0</v>
      </c>
      <c r="AR49" s="226">
        <f>AQ49+'Charges variables'!AR28-'Charges variables'!AR10</f>
        <v>0</v>
      </c>
      <c r="AS49" s="226">
        <f>AR49+'Charges variables'!AS28-'Charges variables'!AS10</f>
        <v>0</v>
      </c>
      <c r="AT49" s="226">
        <f>AS49+'Charges variables'!AT28-'Charges variables'!AT10</f>
        <v>0</v>
      </c>
      <c r="AU49" s="226">
        <f>AT49+'Charges variables'!AU28-'Charges variables'!AU10</f>
        <v>0</v>
      </c>
      <c r="AV49" s="226">
        <f>AU49+'Charges variables'!AV28-'Charges variables'!AV10</f>
        <v>0</v>
      </c>
      <c r="AW49" s="226">
        <f>AV49+'Charges variables'!AW28-'Charges variables'!AW10</f>
        <v>0</v>
      </c>
      <c r="AX49" s="226">
        <f>AW49+'Charges variables'!AX28-'Charges variables'!AX10</f>
        <v>0</v>
      </c>
      <c r="AY49" s="226">
        <f>AX49+'Charges variables'!AY28-'Charges variables'!AY10</f>
        <v>0</v>
      </c>
      <c r="AZ49" s="226">
        <f>AY49+'Charges variables'!AZ28-'Charges variables'!AZ10</f>
        <v>0</v>
      </c>
      <c r="BA49" s="226">
        <f>AZ49+'Charges variables'!BA28-'Charges variables'!BA10</f>
        <v>0</v>
      </c>
      <c r="BB49" s="226">
        <f>BA49+'Charges variables'!BB28-'Charges variables'!BB10</f>
        <v>0</v>
      </c>
      <c r="BC49" s="226">
        <f>BB49+'Charges variables'!BC28-'Charges variables'!BC10</f>
        <v>0</v>
      </c>
      <c r="BD49" s="226">
        <f>BC49+'Charges variables'!BD28-'Charges variables'!BD10</f>
        <v>0</v>
      </c>
      <c r="BE49" s="226">
        <f>BD49+'Charges variables'!BE28-'Charges variables'!BE10</f>
        <v>0</v>
      </c>
      <c r="BF49" s="226">
        <f>BE49+'Charges variables'!BF28-'Charges variables'!BF10</f>
        <v>0</v>
      </c>
      <c r="BG49" s="226">
        <f>BF49+'Charges variables'!BG28-'Charges variables'!BG10</f>
        <v>0</v>
      </c>
      <c r="BH49" s="226">
        <f>BG49+'Charges variables'!BH28-'Charges variables'!BH10</f>
        <v>0</v>
      </c>
      <c r="BI49" s="226">
        <f>BH49+'Charges variables'!BI28-'Charges variables'!BI10</f>
        <v>0</v>
      </c>
      <c r="BJ49" s="226">
        <f>BI49+'Charges variables'!BJ28-'Charges variables'!BJ10</f>
        <v>0</v>
      </c>
      <c r="BK49" s="226">
        <f>BJ49+'Charges variables'!BK28-'Charges variables'!BK10</f>
        <v>0</v>
      </c>
      <c r="BL49" s="93"/>
    </row>
    <row r="50" spans="2:64">
      <c r="B50" s="87"/>
      <c r="C50" s="215" t="str">
        <f>CONFIG!$C$16</f>
        <v>ETC …</v>
      </c>
      <c r="D50" s="226">
        <f>'Charges variables'!D29-'Charges variables'!D11</f>
        <v>0</v>
      </c>
      <c r="E50" s="226">
        <f>D50+'Charges variables'!E29-'Charges variables'!E11</f>
        <v>0</v>
      </c>
      <c r="F50" s="226">
        <f>E50+'Charges variables'!F29-'Charges variables'!F11</f>
        <v>0</v>
      </c>
      <c r="G50" s="226">
        <f>F50+'Charges variables'!G29-'Charges variables'!G11</f>
        <v>0</v>
      </c>
      <c r="H50" s="226">
        <f>G50+'Charges variables'!H29-'Charges variables'!H11</f>
        <v>0</v>
      </c>
      <c r="I50" s="226">
        <f>H50+'Charges variables'!I29-'Charges variables'!I11</f>
        <v>0</v>
      </c>
      <c r="J50" s="226">
        <f>I50+'Charges variables'!J29-'Charges variables'!J11</f>
        <v>0</v>
      </c>
      <c r="K50" s="226">
        <f>J50+'Charges variables'!K29-'Charges variables'!K11</f>
        <v>0</v>
      </c>
      <c r="L50" s="226">
        <f>K50+'Charges variables'!L29-'Charges variables'!L11</f>
        <v>0</v>
      </c>
      <c r="M50" s="226">
        <f>L50+'Charges variables'!M29-'Charges variables'!M11</f>
        <v>0</v>
      </c>
      <c r="N50" s="226">
        <f>M50+'Charges variables'!N29-'Charges variables'!N11</f>
        <v>0</v>
      </c>
      <c r="O50" s="226">
        <f>N50+'Charges variables'!O29-'Charges variables'!O11</f>
        <v>0</v>
      </c>
      <c r="P50" s="226">
        <f>O50+'Charges variables'!P29-'Charges variables'!P11</f>
        <v>0</v>
      </c>
      <c r="Q50" s="226">
        <f>P50+'Charges variables'!Q29-'Charges variables'!Q11</f>
        <v>0</v>
      </c>
      <c r="R50" s="226">
        <f>Q50+'Charges variables'!R29-'Charges variables'!R11</f>
        <v>0</v>
      </c>
      <c r="S50" s="226">
        <f>R50+'Charges variables'!S29-'Charges variables'!S11</f>
        <v>0</v>
      </c>
      <c r="T50" s="226">
        <f>S50+'Charges variables'!T29-'Charges variables'!T11</f>
        <v>0</v>
      </c>
      <c r="U50" s="226">
        <f>T50+'Charges variables'!U29-'Charges variables'!U11</f>
        <v>0</v>
      </c>
      <c r="V50" s="226">
        <f>U50+'Charges variables'!V29-'Charges variables'!V11</f>
        <v>0</v>
      </c>
      <c r="W50" s="226">
        <f>V50+'Charges variables'!W29-'Charges variables'!W11</f>
        <v>0</v>
      </c>
      <c r="X50" s="226">
        <f>W50+'Charges variables'!X29-'Charges variables'!X11</f>
        <v>0</v>
      </c>
      <c r="Y50" s="226">
        <f>X50+'Charges variables'!Y29-'Charges variables'!Y11</f>
        <v>0</v>
      </c>
      <c r="Z50" s="226">
        <f>Y50+'Charges variables'!Z29-'Charges variables'!Z11</f>
        <v>0</v>
      </c>
      <c r="AA50" s="226">
        <f>Z50+'Charges variables'!AA29-'Charges variables'!AA11</f>
        <v>0</v>
      </c>
      <c r="AB50" s="226">
        <f>AA50+'Charges variables'!AB29-'Charges variables'!AB11</f>
        <v>0</v>
      </c>
      <c r="AC50" s="226">
        <f>AB50+'Charges variables'!AC29-'Charges variables'!AC11</f>
        <v>0</v>
      </c>
      <c r="AD50" s="226">
        <f>AC50+'Charges variables'!AD29-'Charges variables'!AD11</f>
        <v>0</v>
      </c>
      <c r="AE50" s="226">
        <f>AD50+'Charges variables'!AE29-'Charges variables'!AE11</f>
        <v>0</v>
      </c>
      <c r="AF50" s="226">
        <f>AE50+'Charges variables'!AF29-'Charges variables'!AF11</f>
        <v>0</v>
      </c>
      <c r="AG50" s="226">
        <f>AF50+'Charges variables'!AG29-'Charges variables'!AG11</f>
        <v>0</v>
      </c>
      <c r="AH50" s="226">
        <f>AG50+'Charges variables'!AH29-'Charges variables'!AH11</f>
        <v>0</v>
      </c>
      <c r="AI50" s="226">
        <f>AH50+'Charges variables'!AI29-'Charges variables'!AI11</f>
        <v>0</v>
      </c>
      <c r="AJ50" s="226">
        <f>AI50+'Charges variables'!AJ29-'Charges variables'!AJ11</f>
        <v>0</v>
      </c>
      <c r="AK50" s="226">
        <f>AJ50+'Charges variables'!AK29-'Charges variables'!AK11</f>
        <v>0</v>
      </c>
      <c r="AL50" s="226">
        <f>AK50+'Charges variables'!AL29-'Charges variables'!AL11</f>
        <v>0</v>
      </c>
      <c r="AM50" s="226">
        <f>AL50+'Charges variables'!AM29-'Charges variables'!AM11</f>
        <v>0</v>
      </c>
      <c r="AN50" s="226">
        <f>AM50+'Charges variables'!AN29-'Charges variables'!AN11</f>
        <v>0</v>
      </c>
      <c r="AO50" s="226">
        <f>AN50+'Charges variables'!AO29-'Charges variables'!AO11</f>
        <v>0</v>
      </c>
      <c r="AP50" s="226">
        <f>AO50+'Charges variables'!AP29-'Charges variables'!AP11</f>
        <v>0</v>
      </c>
      <c r="AQ50" s="226">
        <f>AP50+'Charges variables'!AQ29-'Charges variables'!AQ11</f>
        <v>0</v>
      </c>
      <c r="AR50" s="226">
        <f>AQ50+'Charges variables'!AR29-'Charges variables'!AR11</f>
        <v>0</v>
      </c>
      <c r="AS50" s="226">
        <f>AR50+'Charges variables'!AS29-'Charges variables'!AS11</f>
        <v>0</v>
      </c>
      <c r="AT50" s="226">
        <f>AS50+'Charges variables'!AT29-'Charges variables'!AT11</f>
        <v>0</v>
      </c>
      <c r="AU50" s="226">
        <f>AT50+'Charges variables'!AU29-'Charges variables'!AU11</f>
        <v>0</v>
      </c>
      <c r="AV50" s="226">
        <f>AU50+'Charges variables'!AV29-'Charges variables'!AV11</f>
        <v>0</v>
      </c>
      <c r="AW50" s="226">
        <f>AV50+'Charges variables'!AW29-'Charges variables'!AW11</f>
        <v>0</v>
      </c>
      <c r="AX50" s="226">
        <f>AW50+'Charges variables'!AX29-'Charges variables'!AX11</f>
        <v>0</v>
      </c>
      <c r="AY50" s="226">
        <f>AX50+'Charges variables'!AY29-'Charges variables'!AY11</f>
        <v>0</v>
      </c>
      <c r="AZ50" s="226">
        <f>AY50+'Charges variables'!AZ29-'Charges variables'!AZ11</f>
        <v>0</v>
      </c>
      <c r="BA50" s="226">
        <f>AZ50+'Charges variables'!BA29-'Charges variables'!BA11</f>
        <v>0</v>
      </c>
      <c r="BB50" s="226">
        <f>BA50+'Charges variables'!BB29-'Charges variables'!BB11</f>
        <v>0</v>
      </c>
      <c r="BC50" s="226">
        <f>BB50+'Charges variables'!BC29-'Charges variables'!BC11</f>
        <v>0</v>
      </c>
      <c r="BD50" s="226">
        <f>BC50+'Charges variables'!BD29-'Charges variables'!BD11</f>
        <v>0</v>
      </c>
      <c r="BE50" s="226">
        <f>BD50+'Charges variables'!BE29-'Charges variables'!BE11</f>
        <v>0</v>
      </c>
      <c r="BF50" s="226">
        <f>BE50+'Charges variables'!BF29-'Charges variables'!BF11</f>
        <v>0</v>
      </c>
      <c r="BG50" s="226">
        <f>BF50+'Charges variables'!BG29-'Charges variables'!BG11</f>
        <v>0</v>
      </c>
      <c r="BH50" s="226">
        <f>BG50+'Charges variables'!BH29-'Charges variables'!BH11</f>
        <v>0</v>
      </c>
      <c r="BI50" s="226">
        <f>BH50+'Charges variables'!BI29-'Charges variables'!BI11</f>
        <v>0</v>
      </c>
      <c r="BJ50" s="226">
        <f>BI50+'Charges variables'!BJ29-'Charges variables'!BJ11</f>
        <v>0</v>
      </c>
      <c r="BK50" s="226">
        <f>BJ50+'Charges variables'!BK29-'Charges variables'!BK11</f>
        <v>0</v>
      </c>
      <c r="BL50" s="93"/>
    </row>
    <row r="51" spans="2:64">
      <c r="B51" s="87"/>
      <c r="C51" s="215">
        <f>CONFIG!$C$17</f>
        <v>0</v>
      </c>
      <c r="D51" s="226">
        <f>'Charges variables'!D30-'Charges variables'!D12</f>
        <v>0</v>
      </c>
      <c r="E51" s="226">
        <f>D51+'Charges variables'!E30-'Charges variables'!E12</f>
        <v>0</v>
      </c>
      <c r="F51" s="226">
        <f>E51+'Charges variables'!F30-'Charges variables'!F12</f>
        <v>0</v>
      </c>
      <c r="G51" s="226">
        <f>F51+'Charges variables'!G30-'Charges variables'!G12</f>
        <v>0</v>
      </c>
      <c r="H51" s="226">
        <f>G51+'Charges variables'!H30-'Charges variables'!H12</f>
        <v>0</v>
      </c>
      <c r="I51" s="226">
        <f>H51+'Charges variables'!I30-'Charges variables'!I12</f>
        <v>0</v>
      </c>
      <c r="J51" s="226">
        <f>I51+'Charges variables'!J30-'Charges variables'!J12</f>
        <v>0</v>
      </c>
      <c r="K51" s="226">
        <f>J51+'Charges variables'!K30-'Charges variables'!K12</f>
        <v>0</v>
      </c>
      <c r="L51" s="226">
        <f>K51+'Charges variables'!L30-'Charges variables'!L12</f>
        <v>0</v>
      </c>
      <c r="M51" s="226">
        <f>L51+'Charges variables'!M30-'Charges variables'!M12</f>
        <v>0</v>
      </c>
      <c r="N51" s="226">
        <f>M51+'Charges variables'!N30-'Charges variables'!N12</f>
        <v>0</v>
      </c>
      <c r="O51" s="226">
        <f>N51+'Charges variables'!O30-'Charges variables'!O12</f>
        <v>0</v>
      </c>
      <c r="P51" s="226">
        <f>O51+'Charges variables'!P30-'Charges variables'!P12</f>
        <v>0</v>
      </c>
      <c r="Q51" s="226">
        <f>P51+'Charges variables'!Q30-'Charges variables'!Q12</f>
        <v>0</v>
      </c>
      <c r="R51" s="226">
        <f>Q51+'Charges variables'!R30-'Charges variables'!R12</f>
        <v>0</v>
      </c>
      <c r="S51" s="226">
        <f>R51+'Charges variables'!S30-'Charges variables'!S12</f>
        <v>0</v>
      </c>
      <c r="T51" s="226">
        <f>S51+'Charges variables'!T30-'Charges variables'!T12</f>
        <v>0</v>
      </c>
      <c r="U51" s="226">
        <f>T51+'Charges variables'!U30-'Charges variables'!U12</f>
        <v>0</v>
      </c>
      <c r="V51" s="226">
        <f>U51+'Charges variables'!V30-'Charges variables'!V12</f>
        <v>0</v>
      </c>
      <c r="W51" s="226">
        <f>V51+'Charges variables'!W30-'Charges variables'!W12</f>
        <v>0</v>
      </c>
      <c r="X51" s="226">
        <f>W51+'Charges variables'!X30-'Charges variables'!X12</f>
        <v>0</v>
      </c>
      <c r="Y51" s="226">
        <f>X51+'Charges variables'!Y30-'Charges variables'!Y12</f>
        <v>0</v>
      </c>
      <c r="Z51" s="226">
        <f>Y51+'Charges variables'!Z30-'Charges variables'!Z12</f>
        <v>0</v>
      </c>
      <c r="AA51" s="226">
        <f>Z51+'Charges variables'!AA30-'Charges variables'!AA12</f>
        <v>0</v>
      </c>
      <c r="AB51" s="226">
        <f>AA51+'Charges variables'!AB30-'Charges variables'!AB12</f>
        <v>0</v>
      </c>
      <c r="AC51" s="226">
        <f>AB51+'Charges variables'!AC30-'Charges variables'!AC12</f>
        <v>0</v>
      </c>
      <c r="AD51" s="226">
        <f>AC51+'Charges variables'!AD30-'Charges variables'!AD12</f>
        <v>0</v>
      </c>
      <c r="AE51" s="226">
        <f>AD51+'Charges variables'!AE30-'Charges variables'!AE12</f>
        <v>0</v>
      </c>
      <c r="AF51" s="226">
        <f>AE51+'Charges variables'!AF30-'Charges variables'!AF12</f>
        <v>0</v>
      </c>
      <c r="AG51" s="226">
        <f>AF51+'Charges variables'!AG30-'Charges variables'!AG12</f>
        <v>0</v>
      </c>
      <c r="AH51" s="226">
        <f>AG51+'Charges variables'!AH30-'Charges variables'!AH12</f>
        <v>0</v>
      </c>
      <c r="AI51" s="226">
        <f>AH51+'Charges variables'!AI30-'Charges variables'!AI12</f>
        <v>0</v>
      </c>
      <c r="AJ51" s="226">
        <f>AI51+'Charges variables'!AJ30-'Charges variables'!AJ12</f>
        <v>0</v>
      </c>
      <c r="AK51" s="226">
        <f>AJ51+'Charges variables'!AK30-'Charges variables'!AK12</f>
        <v>0</v>
      </c>
      <c r="AL51" s="226">
        <f>AK51+'Charges variables'!AL30-'Charges variables'!AL12</f>
        <v>0</v>
      </c>
      <c r="AM51" s="226">
        <f>AL51+'Charges variables'!AM30-'Charges variables'!AM12</f>
        <v>0</v>
      </c>
      <c r="AN51" s="226">
        <f>AM51+'Charges variables'!AN30-'Charges variables'!AN12</f>
        <v>0</v>
      </c>
      <c r="AO51" s="226">
        <f>AN51+'Charges variables'!AO30-'Charges variables'!AO12</f>
        <v>0</v>
      </c>
      <c r="AP51" s="226">
        <f>AO51+'Charges variables'!AP30-'Charges variables'!AP12</f>
        <v>0</v>
      </c>
      <c r="AQ51" s="226">
        <f>AP51+'Charges variables'!AQ30-'Charges variables'!AQ12</f>
        <v>0</v>
      </c>
      <c r="AR51" s="226">
        <f>AQ51+'Charges variables'!AR30-'Charges variables'!AR12</f>
        <v>0</v>
      </c>
      <c r="AS51" s="226">
        <f>AR51+'Charges variables'!AS30-'Charges variables'!AS12</f>
        <v>0</v>
      </c>
      <c r="AT51" s="226">
        <f>AS51+'Charges variables'!AT30-'Charges variables'!AT12</f>
        <v>0</v>
      </c>
      <c r="AU51" s="226">
        <f>AT51+'Charges variables'!AU30-'Charges variables'!AU12</f>
        <v>0</v>
      </c>
      <c r="AV51" s="226">
        <f>AU51+'Charges variables'!AV30-'Charges variables'!AV12</f>
        <v>0</v>
      </c>
      <c r="AW51" s="226">
        <f>AV51+'Charges variables'!AW30-'Charges variables'!AW12</f>
        <v>0</v>
      </c>
      <c r="AX51" s="226">
        <f>AW51+'Charges variables'!AX30-'Charges variables'!AX12</f>
        <v>0</v>
      </c>
      <c r="AY51" s="226">
        <f>AX51+'Charges variables'!AY30-'Charges variables'!AY12</f>
        <v>0</v>
      </c>
      <c r="AZ51" s="226">
        <f>AY51+'Charges variables'!AZ30-'Charges variables'!AZ12</f>
        <v>0</v>
      </c>
      <c r="BA51" s="226">
        <f>AZ51+'Charges variables'!BA30-'Charges variables'!BA12</f>
        <v>0</v>
      </c>
      <c r="BB51" s="226">
        <f>BA51+'Charges variables'!BB30-'Charges variables'!BB12</f>
        <v>0</v>
      </c>
      <c r="BC51" s="226">
        <f>BB51+'Charges variables'!BC30-'Charges variables'!BC12</f>
        <v>0</v>
      </c>
      <c r="BD51" s="226">
        <f>BC51+'Charges variables'!BD30-'Charges variables'!BD12</f>
        <v>0</v>
      </c>
      <c r="BE51" s="226">
        <f>BD51+'Charges variables'!BE30-'Charges variables'!BE12</f>
        <v>0</v>
      </c>
      <c r="BF51" s="226">
        <f>BE51+'Charges variables'!BF30-'Charges variables'!BF12</f>
        <v>0</v>
      </c>
      <c r="BG51" s="226">
        <f>BF51+'Charges variables'!BG30-'Charges variables'!BG12</f>
        <v>0</v>
      </c>
      <c r="BH51" s="226">
        <f>BG51+'Charges variables'!BH30-'Charges variables'!BH12</f>
        <v>0</v>
      </c>
      <c r="BI51" s="226">
        <f>BH51+'Charges variables'!BI30-'Charges variables'!BI12</f>
        <v>0</v>
      </c>
      <c r="BJ51" s="226">
        <f>BI51+'Charges variables'!BJ30-'Charges variables'!BJ12</f>
        <v>0</v>
      </c>
      <c r="BK51" s="226">
        <f>BJ51+'Charges variables'!BK30-'Charges variables'!BK12</f>
        <v>0</v>
      </c>
      <c r="BL51" s="93"/>
    </row>
    <row r="52" spans="2:64">
      <c r="B52" s="87"/>
      <c r="C52" s="215">
        <f>CONFIG!$C$18</f>
        <v>0</v>
      </c>
      <c r="D52" s="226">
        <f>'Charges variables'!D31-'Charges variables'!D13</f>
        <v>0</v>
      </c>
      <c r="E52" s="226">
        <f>D52+'Charges variables'!E31-'Charges variables'!E13</f>
        <v>0</v>
      </c>
      <c r="F52" s="226">
        <f>E52+'Charges variables'!F31-'Charges variables'!F13</f>
        <v>0</v>
      </c>
      <c r="G52" s="226">
        <f>F52+'Charges variables'!G31-'Charges variables'!G13</f>
        <v>0</v>
      </c>
      <c r="H52" s="226">
        <f>G52+'Charges variables'!H31-'Charges variables'!H13</f>
        <v>0</v>
      </c>
      <c r="I52" s="226">
        <f>H52+'Charges variables'!I31-'Charges variables'!I13</f>
        <v>0</v>
      </c>
      <c r="J52" s="226">
        <f>I52+'Charges variables'!J31-'Charges variables'!J13</f>
        <v>0</v>
      </c>
      <c r="K52" s="226">
        <f>J52+'Charges variables'!K31-'Charges variables'!K13</f>
        <v>0</v>
      </c>
      <c r="L52" s="226">
        <f>K52+'Charges variables'!L31-'Charges variables'!L13</f>
        <v>0</v>
      </c>
      <c r="M52" s="226">
        <f>L52+'Charges variables'!M31-'Charges variables'!M13</f>
        <v>0</v>
      </c>
      <c r="N52" s="226">
        <f>M52+'Charges variables'!N31-'Charges variables'!N13</f>
        <v>0</v>
      </c>
      <c r="O52" s="226">
        <f>N52+'Charges variables'!O31-'Charges variables'!O13</f>
        <v>0</v>
      </c>
      <c r="P52" s="226">
        <f>O52+'Charges variables'!P31-'Charges variables'!P13</f>
        <v>0</v>
      </c>
      <c r="Q52" s="226">
        <f>P52+'Charges variables'!Q31-'Charges variables'!Q13</f>
        <v>0</v>
      </c>
      <c r="R52" s="226">
        <f>Q52+'Charges variables'!R31-'Charges variables'!R13</f>
        <v>0</v>
      </c>
      <c r="S52" s="226">
        <f>R52+'Charges variables'!S31-'Charges variables'!S13</f>
        <v>0</v>
      </c>
      <c r="T52" s="226">
        <f>S52+'Charges variables'!T31-'Charges variables'!T13</f>
        <v>0</v>
      </c>
      <c r="U52" s="226">
        <f>T52+'Charges variables'!U31-'Charges variables'!U13</f>
        <v>0</v>
      </c>
      <c r="V52" s="226">
        <f>U52+'Charges variables'!V31-'Charges variables'!V13</f>
        <v>0</v>
      </c>
      <c r="W52" s="226">
        <f>V52+'Charges variables'!W31-'Charges variables'!W13</f>
        <v>0</v>
      </c>
      <c r="X52" s="226">
        <f>W52+'Charges variables'!X31-'Charges variables'!X13</f>
        <v>0</v>
      </c>
      <c r="Y52" s="226">
        <f>X52+'Charges variables'!Y31-'Charges variables'!Y13</f>
        <v>0</v>
      </c>
      <c r="Z52" s="226">
        <f>Y52+'Charges variables'!Z31-'Charges variables'!Z13</f>
        <v>0</v>
      </c>
      <c r="AA52" s="226">
        <f>Z52+'Charges variables'!AA31-'Charges variables'!AA13</f>
        <v>0</v>
      </c>
      <c r="AB52" s="226">
        <f>AA52+'Charges variables'!AB31-'Charges variables'!AB13</f>
        <v>0</v>
      </c>
      <c r="AC52" s="226">
        <f>AB52+'Charges variables'!AC31-'Charges variables'!AC13</f>
        <v>0</v>
      </c>
      <c r="AD52" s="226">
        <f>AC52+'Charges variables'!AD31-'Charges variables'!AD13</f>
        <v>0</v>
      </c>
      <c r="AE52" s="226">
        <f>AD52+'Charges variables'!AE31-'Charges variables'!AE13</f>
        <v>0</v>
      </c>
      <c r="AF52" s="226">
        <f>AE52+'Charges variables'!AF31-'Charges variables'!AF13</f>
        <v>0</v>
      </c>
      <c r="AG52" s="226">
        <f>AF52+'Charges variables'!AG31-'Charges variables'!AG13</f>
        <v>0</v>
      </c>
      <c r="AH52" s="226">
        <f>AG52+'Charges variables'!AH31-'Charges variables'!AH13</f>
        <v>0</v>
      </c>
      <c r="AI52" s="226">
        <f>AH52+'Charges variables'!AI31-'Charges variables'!AI13</f>
        <v>0</v>
      </c>
      <c r="AJ52" s="226">
        <f>AI52+'Charges variables'!AJ31-'Charges variables'!AJ13</f>
        <v>0</v>
      </c>
      <c r="AK52" s="226">
        <f>AJ52+'Charges variables'!AK31-'Charges variables'!AK13</f>
        <v>0</v>
      </c>
      <c r="AL52" s="226">
        <f>AK52+'Charges variables'!AL31-'Charges variables'!AL13</f>
        <v>0</v>
      </c>
      <c r="AM52" s="226">
        <f>AL52+'Charges variables'!AM31-'Charges variables'!AM13</f>
        <v>0</v>
      </c>
      <c r="AN52" s="226">
        <f>AM52+'Charges variables'!AN31-'Charges variables'!AN13</f>
        <v>0</v>
      </c>
      <c r="AO52" s="226">
        <f>AN52+'Charges variables'!AO31-'Charges variables'!AO13</f>
        <v>0</v>
      </c>
      <c r="AP52" s="226">
        <f>AO52+'Charges variables'!AP31-'Charges variables'!AP13</f>
        <v>0</v>
      </c>
      <c r="AQ52" s="226">
        <f>AP52+'Charges variables'!AQ31-'Charges variables'!AQ13</f>
        <v>0</v>
      </c>
      <c r="AR52" s="226">
        <f>AQ52+'Charges variables'!AR31-'Charges variables'!AR13</f>
        <v>0</v>
      </c>
      <c r="AS52" s="226">
        <f>AR52+'Charges variables'!AS31-'Charges variables'!AS13</f>
        <v>0</v>
      </c>
      <c r="AT52" s="226">
        <f>AS52+'Charges variables'!AT31-'Charges variables'!AT13</f>
        <v>0</v>
      </c>
      <c r="AU52" s="226">
        <f>AT52+'Charges variables'!AU31-'Charges variables'!AU13</f>
        <v>0</v>
      </c>
      <c r="AV52" s="226">
        <f>AU52+'Charges variables'!AV31-'Charges variables'!AV13</f>
        <v>0</v>
      </c>
      <c r="AW52" s="226">
        <f>AV52+'Charges variables'!AW31-'Charges variables'!AW13</f>
        <v>0</v>
      </c>
      <c r="AX52" s="226">
        <f>AW52+'Charges variables'!AX31-'Charges variables'!AX13</f>
        <v>0</v>
      </c>
      <c r="AY52" s="226">
        <f>AX52+'Charges variables'!AY31-'Charges variables'!AY13</f>
        <v>0</v>
      </c>
      <c r="AZ52" s="226">
        <f>AY52+'Charges variables'!AZ31-'Charges variables'!AZ13</f>
        <v>0</v>
      </c>
      <c r="BA52" s="226">
        <f>AZ52+'Charges variables'!BA31-'Charges variables'!BA13</f>
        <v>0</v>
      </c>
      <c r="BB52" s="226">
        <f>BA52+'Charges variables'!BB31-'Charges variables'!BB13</f>
        <v>0</v>
      </c>
      <c r="BC52" s="226">
        <f>BB52+'Charges variables'!BC31-'Charges variables'!BC13</f>
        <v>0</v>
      </c>
      <c r="BD52" s="226">
        <f>BC52+'Charges variables'!BD31-'Charges variables'!BD13</f>
        <v>0</v>
      </c>
      <c r="BE52" s="226">
        <f>BD52+'Charges variables'!BE31-'Charges variables'!BE13</f>
        <v>0</v>
      </c>
      <c r="BF52" s="226">
        <f>BE52+'Charges variables'!BF31-'Charges variables'!BF13</f>
        <v>0</v>
      </c>
      <c r="BG52" s="226">
        <f>BF52+'Charges variables'!BG31-'Charges variables'!BG13</f>
        <v>0</v>
      </c>
      <c r="BH52" s="226">
        <f>BG52+'Charges variables'!BH31-'Charges variables'!BH13</f>
        <v>0</v>
      </c>
      <c r="BI52" s="226">
        <f>BH52+'Charges variables'!BI31-'Charges variables'!BI13</f>
        <v>0</v>
      </c>
      <c r="BJ52" s="226">
        <f>BI52+'Charges variables'!BJ31-'Charges variables'!BJ13</f>
        <v>0</v>
      </c>
      <c r="BK52" s="226">
        <f>BJ52+'Charges variables'!BK31-'Charges variables'!BK13</f>
        <v>0</v>
      </c>
      <c r="BL52" s="93"/>
    </row>
    <row r="53" spans="2:64">
      <c r="B53" s="87"/>
      <c r="C53" s="215">
        <f>CONFIG!$C$19</f>
        <v>0</v>
      </c>
      <c r="D53" s="226">
        <f>'Charges variables'!D32-'Charges variables'!D14</f>
        <v>0</v>
      </c>
      <c r="E53" s="226">
        <f>D53+'Charges variables'!E32-'Charges variables'!E14</f>
        <v>0</v>
      </c>
      <c r="F53" s="226">
        <f>E53+'Charges variables'!F32-'Charges variables'!F14</f>
        <v>0</v>
      </c>
      <c r="G53" s="226">
        <f>F53+'Charges variables'!G32-'Charges variables'!G14</f>
        <v>0</v>
      </c>
      <c r="H53" s="226">
        <f>G53+'Charges variables'!H32-'Charges variables'!H14</f>
        <v>0</v>
      </c>
      <c r="I53" s="226">
        <f>H53+'Charges variables'!I32-'Charges variables'!I14</f>
        <v>0</v>
      </c>
      <c r="J53" s="226">
        <f>I53+'Charges variables'!J32-'Charges variables'!J14</f>
        <v>0</v>
      </c>
      <c r="K53" s="226">
        <f>J53+'Charges variables'!K32-'Charges variables'!K14</f>
        <v>0</v>
      </c>
      <c r="L53" s="226">
        <f>K53+'Charges variables'!L32-'Charges variables'!L14</f>
        <v>0</v>
      </c>
      <c r="M53" s="226">
        <f>L53+'Charges variables'!M32-'Charges variables'!M14</f>
        <v>0</v>
      </c>
      <c r="N53" s="226">
        <f>M53+'Charges variables'!N32-'Charges variables'!N14</f>
        <v>0</v>
      </c>
      <c r="O53" s="226">
        <f>N53+'Charges variables'!O32-'Charges variables'!O14</f>
        <v>0</v>
      </c>
      <c r="P53" s="226">
        <f>O53+'Charges variables'!P32-'Charges variables'!P14</f>
        <v>0</v>
      </c>
      <c r="Q53" s="226">
        <f>P53+'Charges variables'!Q32-'Charges variables'!Q14</f>
        <v>0</v>
      </c>
      <c r="R53" s="226">
        <f>Q53+'Charges variables'!R32-'Charges variables'!R14</f>
        <v>0</v>
      </c>
      <c r="S53" s="226">
        <f>R53+'Charges variables'!S32-'Charges variables'!S14</f>
        <v>0</v>
      </c>
      <c r="T53" s="226">
        <f>S53+'Charges variables'!T32-'Charges variables'!T14</f>
        <v>0</v>
      </c>
      <c r="U53" s="226">
        <f>T53+'Charges variables'!U32-'Charges variables'!U14</f>
        <v>0</v>
      </c>
      <c r="V53" s="226">
        <f>U53+'Charges variables'!V32-'Charges variables'!V14</f>
        <v>0</v>
      </c>
      <c r="W53" s="226">
        <f>V53+'Charges variables'!W32-'Charges variables'!W14</f>
        <v>0</v>
      </c>
      <c r="X53" s="226">
        <f>W53+'Charges variables'!X32-'Charges variables'!X14</f>
        <v>0</v>
      </c>
      <c r="Y53" s="226">
        <f>X53+'Charges variables'!Y32-'Charges variables'!Y14</f>
        <v>0</v>
      </c>
      <c r="Z53" s="226">
        <f>Y53+'Charges variables'!Z32-'Charges variables'!Z14</f>
        <v>0</v>
      </c>
      <c r="AA53" s="226">
        <f>Z53+'Charges variables'!AA32-'Charges variables'!AA14</f>
        <v>0</v>
      </c>
      <c r="AB53" s="226">
        <f>AA53+'Charges variables'!AB32-'Charges variables'!AB14</f>
        <v>0</v>
      </c>
      <c r="AC53" s="226">
        <f>AB53+'Charges variables'!AC32-'Charges variables'!AC14</f>
        <v>0</v>
      </c>
      <c r="AD53" s="226">
        <f>AC53+'Charges variables'!AD32-'Charges variables'!AD14</f>
        <v>0</v>
      </c>
      <c r="AE53" s="226">
        <f>AD53+'Charges variables'!AE32-'Charges variables'!AE14</f>
        <v>0</v>
      </c>
      <c r="AF53" s="226">
        <f>AE53+'Charges variables'!AF32-'Charges variables'!AF14</f>
        <v>0</v>
      </c>
      <c r="AG53" s="226">
        <f>AF53+'Charges variables'!AG32-'Charges variables'!AG14</f>
        <v>0</v>
      </c>
      <c r="AH53" s="226">
        <f>AG53+'Charges variables'!AH32-'Charges variables'!AH14</f>
        <v>0</v>
      </c>
      <c r="AI53" s="226">
        <f>AH53+'Charges variables'!AI32-'Charges variables'!AI14</f>
        <v>0</v>
      </c>
      <c r="AJ53" s="226">
        <f>AI53+'Charges variables'!AJ32-'Charges variables'!AJ14</f>
        <v>0</v>
      </c>
      <c r="AK53" s="226">
        <f>AJ53+'Charges variables'!AK32-'Charges variables'!AK14</f>
        <v>0</v>
      </c>
      <c r="AL53" s="226">
        <f>AK53+'Charges variables'!AL32-'Charges variables'!AL14</f>
        <v>0</v>
      </c>
      <c r="AM53" s="226">
        <f>AL53+'Charges variables'!AM32-'Charges variables'!AM14</f>
        <v>0</v>
      </c>
      <c r="AN53" s="226">
        <f>AM53+'Charges variables'!AN32-'Charges variables'!AN14</f>
        <v>0</v>
      </c>
      <c r="AO53" s="226">
        <f>AN53+'Charges variables'!AO32-'Charges variables'!AO14</f>
        <v>0</v>
      </c>
      <c r="AP53" s="226">
        <f>AO53+'Charges variables'!AP32-'Charges variables'!AP14</f>
        <v>0</v>
      </c>
      <c r="AQ53" s="226">
        <f>AP53+'Charges variables'!AQ32-'Charges variables'!AQ14</f>
        <v>0</v>
      </c>
      <c r="AR53" s="226">
        <f>AQ53+'Charges variables'!AR32-'Charges variables'!AR14</f>
        <v>0</v>
      </c>
      <c r="AS53" s="226">
        <f>AR53+'Charges variables'!AS32-'Charges variables'!AS14</f>
        <v>0</v>
      </c>
      <c r="AT53" s="226">
        <f>AS53+'Charges variables'!AT32-'Charges variables'!AT14</f>
        <v>0</v>
      </c>
      <c r="AU53" s="226">
        <f>AT53+'Charges variables'!AU32-'Charges variables'!AU14</f>
        <v>0</v>
      </c>
      <c r="AV53" s="226">
        <f>AU53+'Charges variables'!AV32-'Charges variables'!AV14</f>
        <v>0</v>
      </c>
      <c r="AW53" s="226">
        <f>AV53+'Charges variables'!AW32-'Charges variables'!AW14</f>
        <v>0</v>
      </c>
      <c r="AX53" s="226">
        <f>AW53+'Charges variables'!AX32-'Charges variables'!AX14</f>
        <v>0</v>
      </c>
      <c r="AY53" s="226">
        <f>AX53+'Charges variables'!AY32-'Charges variables'!AY14</f>
        <v>0</v>
      </c>
      <c r="AZ53" s="226">
        <f>AY53+'Charges variables'!AZ32-'Charges variables'!AZ14</f>
        <v>0</v>
      </c>
      <c r="BA53" s="226">
        <f>AZ53+'Charges variables'!BA32-'Charges variables'!BA14</f>
        <v>0</v>
      </c>
      <c r="BB53" s="226">
        <f>BA53+'Charges variables'!BB32-'Charges variables'!BB14</f>
        <v>0</v>
      </c>
      <c r="BC53" s="226">
        <f>BB53+'Charges variables'!BC32-'Charges variables'!BC14</f>
        <v>0</v>
      </c>
      <c r="BD53" s="226">
        <f>BC53+'Charges variables'!BD32-'Charges variables'!BD14</f>
        <v>0</v>
      </c>
      <c r="BE53" s="226">
        <f>BD53+'Charges variables'!BE32-'Charges variables'!BE14</f>
        <v>0</v>
      </c>
      <c r="BF53" s="226">
        <f>BE53+'Charges variables'!BF32-'Charges variables'!BF14</f>
        <v>0</v>
      </c>
      <c r="BG53" s="226">
        <f>BF53+'Charges variables'!BG32-'Charges variables'!BG14</f>
        <v>0</v>
      </c>
      <c r="BH53" s="226">
        <f>BG53+'Charges variables'!BH32-'Charges variables'!BH14</f>
        <v>0</v>
      </c>
      <c r="BI53" s="226">
        <f>BH53+'Charges variables'!BI32-'Charges variables'!BI14</f>
        <v>0</v>
      </c>
      <c r="BJ53" s="226">
        <f>BI53+'Charges variables'!BJ32-'Charges variables'!BJ14</f>
        <v>0</v>
      </c>
      <c r="BK53" s="226">
        <f>BJ53+'Charges variables'!BK32-'Charges variables'!BK14</f>
        <v>0</v>
      </c>
      <c r="BL53" s="93"/>
    </row>
    <row r="54" spans="2:64">
      <c r="B54" s="87"/>
      <c r="C54" s="215">
        <f>CONFIG!$C$20</f>
        <v>0</v>
      </c>
      <c r="D54" s="226">
        <f>'Charges variables'!D33-'Charges variables'!D15</f>
        <v>0</v>
      </c>
      <c r="E54" s="226">
        <f>D54+'Charges variables'!E33-'Charges variables'!E15</f>
        <v>0</v>
      </c>
      <c r="F54" s="226">
        <f>E54+'Charges variables'!F33-'Charges variables'!F15</f>
        <v>0</v>
      </c>
      <c r="G54" s="226">
        <f>F54+'Charges variables'!G33-'Charges variables'!G15</f>
        <v>0</v>
      </c>
      <c r="H54" s="226">
        <f>G54+'Charges variables'!H33-'Charges variables'!H15</f>
        <v>0</v>
      </c>
      <c r="I54" s="226">
        <f>H54+'Charges variables'!I33-'Charges variables'!I15</f>
        <v>0</v>
      </c>
      <c r="J54" s="226">
        <f>I54+'Charges variables'!J33-'Charges variables'!J15</f>
        <v>0</v>
      </c>
      <c r="K54" s="226">
        <f>J54+'Charges variables'!K33-'Charges variables'!K15</f>
        <v>0</v>
      </c>
      <c r="L54" s="226">
        <f>K54+'Charges variables'!L33-'Charges variables'!L15</f>
        <v>0</v>
      </c>
      <c r="M54" s="226">
        <f>L54+'Charges variables'!M33-'Charges variables'!M15</f>
        <v>0</v>
      </c>
      <c r="N54" s="226">
        <f>M54+'Charges variables'!N33-'Charges variables'!N15</f>
        <v>0</v>
      </c>
      <c r="O54" s="226">
        <f>N54+'Charges variables'!O33-'Charges variables'!O15</f>
        <v>0</v>
      </c>
      <c r="P54" s="226">
        <f>O54+'Charges variables'!P33-'Charges variables'!P15</f>
        <v>0</v>
      </c>
      <c r="Q54" s="226">
        <f>P54+'Charges variables'!Q33-'Charges variables'!Q15</f>
        <v>0</v>
      </c>
      <c r="R54" s="226">
        <f>Q54+'Charges variables'!R33-'Charges variables'!R15</f>
        <v>0</v>
      </c>
      <c r="S54" s="226">
        <f>R54+'Charges variables'!S33-'Charges variables'!S15</f>
        <v>0</v>
      </c>
      <c r="T54" s="226">
        <f>S54+'Charges variables'!T33-'Charges variables'!T15</f>
        <v>0</v>
      </c>
      <c r="U54" s="226">
        <f>T54+'Charges variables'!U33-'Charges variables'!U15</f>
        <v>0</v>
      </c>
      <c r="V54" s="226">
        <f>U54+'Charges variables'!V33-'Charges variables'!V15</f>
        <v>0</v>
      </c>
      <c r="W54" s="226">
        <f>V54+'Charges variables'!W33-'Charges variables'!W15</f>
        <v>0</v>
      </c>
      <c r="X54" s="226">
        <f>W54+'Charges variables'!X33-'Charges variables'!X15</f>
        <v>0</v>
      </c>
      <c r="Y54" s="226">
        <f>X54+'Charges variables'!Y33-'Charges variables'!Y15</f>
        <v>0</v>
      </c>
      <c r="Z54" s="226">
        <f>Y54+'Charges variables'!Z33-'Charges variables'!Z15</f>
        <v>0</v>
      </c>
      <c r="AA54" s="226">
        <f>Z54+'Charges variables'!AA33-'Charges variables'!AA15</f>
        <v>0</v>
      </c>
      <c r="AB54" s="226">
        <f>AA54+'Charges variables'!AB33-'Charges variables'!AB15</f>
        <v>0</v>
      </c>
      <c r="AC54" s="226">
        <f>AB54+'Charges variables'!AC33-'Charges variables'!AC15</f>
        <v>0</v>
      </c>
      <c r="AD54" s="226">
        <f>AC54+'Charges variables'!AD33-'Charges variables'!AD15</f>
        <v>0</v>
      </c>
      <c r="AE54" s="226">
        <f>AD54+'Charges variables'!AE33-'Charges variables'!AE15</f>
        <v>0</v>
      </c>
      <c r="AF54" s="226">
        <f>AE54+'Charges variables'!AF33-'Charges variables'!AF15</f>
        <v>0</v>
      </c>
      <c r="AG54" s="226">
        <f>AF54+'Charges variables'!AG33-'Charges variables'!AG15</f>
        <v>0</v>
      </c>
      <c r="AH54" s="226">
        <f>AG54+'Charges variables'!AH33-'Charges variables'!AH15</f>
        <v>0</v>
      </c>
      <c r="AI54" s="226">
        <f>AH54+'Charges variables'!AI33-'Charges variables'!AI15</f>
        <v>0</v>
      </c>
      <c r="AJ54" s="226">
        <f>AI54+'Charges variables'!AJ33-'Charges variables'!AJ15</f>
        <v>0</v>
      </c>
      <c r="AK54" s="226">
        <f>AJ54+'Charges variables'!AK33-'Charges variables'!AK15</f>
        <v>0</v>
      </c>
      <c r="AL54" s="226">
        <f>AK54+'Charges variables'!AL33-'Charges variables'!AL15</f>
        <v>0</v>
      </c>
      <c r="AM54" s="226">
        <f>AL54+'Charges variables'!AM33-'Charges variables'!AM15</f>
        <v>0</v>
      </c>
      <c r="AN54" s="226">
        <f>AM54+'Charges variables'!AN33-'Charges variables'!AN15</f>
        <v>0</v>
      </c>
      <c r="AO54" s="226">
        <f>AN54+'Charges variables'!AO33-'Charges variables'!AO15</f>
        <v>0</v>
      </c>
      <c r="AP54" s="226">
        <f>AO54+'Charges variables'!AP33-'Charges variables'!AP15</f>
        <v>0</v>
      </c>
      <c r="AQ54" s="226">
        <f>AP54+'Charges variables'!AQ33-'Charges variables'!AQ15</f>
        <v>0</v>
      </c>
      <c r="AR54" s="226">
        <f>AQ54+'Charges variables'!AR33-'Charges variables'!AR15</f>
        <v>0</v>
      </c>
      <c r="AS54" s="226">
        <f>AR54+'Charges variables'!AS33-'Charges variables'!AS15</f>
        <v>0</v>
      </c>
      <c r="AT54" s="226">
        <f>AS54+'Charges variables'!AT33-'Charges variables'!AT15</f>
        <v>0</v>
      </c>
      <c r="AU54" s="226">
        <f>AT54+'Charges variables'!AU33-'Charges variables'!AU15</f>
        <v>0</v>
      </c>
      <c r="AV54" s="226">
        <f>AU54+'Charges variables'!AV33-'Charges variables'!AV15</f>
        <v>0</v>
      </c>
      <c r="AW54" s="226">
        <f>AV54+'Charges variables'!AW33-'Charges variables'!AW15</f>
        <v>0</v>
      </c>
      <c r="AX54" s="226">
        <f>AW54+'Charges variables'!AX33-'Charges variables'!AX15</f>
        <v>0</v>
      </c>
      <c r="AY54" s="226">
        <f>AX54+'Charges variables'!AY33-'Charges variables'!AY15</f>
        <v>0</v>
      </c>
      <c r="AZ54" s="226">
        <f>AY54+'Charges variables'!AZ33-'Charges variables'!AZ15</f>
        <v>0</v>
      </c>
      <c r="BA54" s="226">
        <f>AZ54+'Charges variables'!BA33-'Charges variables'!BA15</f>
        <v>0</v>
      </c>
      <c r="BB54" s="226">
        <f>BA54+'Charges variables'!BB33-'Charges variables'!BB15</f>
        <v>0</v>
      </c>
      <c r="BC54" s="226">
        <f>BB54+'Charges variables'!BC33-'Charges variables'!BC15</f>
        <v>0</v>
      </c>
      <c r="BD54" s="226">
        <f>BC54+'Charges variables'!BD33-'Charges variables'!BD15</f>
        <v>0</v>
      </c>
      <c r="BE54" s="226">
        <f>BD54+'Charges variables'!BE33-'Charges variables'!BE15</f>
        <v>0</v>
      </c>
      <c r="BF54" s="226">
        <f>BE54+'Charges variables'!BF33-'Charges variables'!BF15</f>
        <v>0</v>
      </c>
      <c r="BG54" s="226">
        <f>BF54+'Charges variables'!BG33-'Charges variables'!BG15</f>
        <v>0</v>
      </c>
      <c r="BH54" s="226">
        <f>BG54+'Charges variables'!BH33-'Charges variables'!BH15</f>
        <v>0</v>
      </c>
      <c r="BI54" s="226">
        <f>BH54+'Charges variables'!BI33-'Charges variables'!BI15</f>
        <v>0</v>
      </c>
      <c r="BJ54" s="226">
        <f>BI54+'Charges variables'!BJ33-'Charges variables'!BJ15</f>
        <v>0</v>
      </c>
      <c r="BK54" s="226">
        <f>BJ54+'Charges variables'!BK33-'Charges variables'!BK15</f>
        <v>0</v>
      </c>
      <c r="BL54" s="93"/>
    </row>
    <row r="55" spans="2:64">
      <c r="B55" s="87"/>
      <c r="C55" s="215">
        <f>CONFIG!$C$21</f>
        <v>0</v>
      </c>
      <c r="D55" s="226">
        <f>'Charges variables'!D34-'Charges variables'!D16</f>
        <v>0</v>
      </c>
      <c r="E55" s="226">
        <f>D55+'Charges variables'!E34-'Charges variables'!E16</f>
        <v>0</v>
      </c>
      <c r="F55" s="226">
        <f>E55+'Charges variables'!F34-'Charges variables'!F16</f>
        <v>0</v>
      </c>
      <c r="G55" s="226">
        <f>F55+'Charges variables'!G34-'Charges variables'!G16</f>
        <v>0</v>
      </c>
      <c r="H55" s="226">
        <f>G55+'Charges variables'!H34-'Charges variables'!H16</f>
        <v>0</v>
      </c>
      <c r="I55" s="226">
        <f>H55+'Charges variables'!I34-'Charges variables'!I16</f>
        <v>0</v>
      </c>
      <c r="J55" s="226">
        <f>I55+'Charges variables'!J34-'Charges variables'!J16</f>
        <v>0</v>
      </c>
      <c r="K55" s="226">
        <f>J55+'Charges variables'!K34-'Charges variables'!K16</f>
        <v>0</v>
      </c>
      <c r="L55" s="226">
        <f>K55+'Charges variables'!L34-'Charges variables'!L16</f>
        <v>0</v>
      </c>
      <c r="M55" s="226">
        <f>L55+'Charges variables'!M34-'Charges variables'!M16</f>
        <v>0</v>
      </c>
      <c r="N55" s="226">
        <f>M55+'Charges variables'!N34-'Charges variables'!N16</f>
        <v>0</v>
      </c>
      <c r="O55" s="226">
        <f>N55+'Charges variables'!O34-'Charges variables'!O16</f>
        <v>0</v>
      </c>
      <c r="P55" s="226">
        <f>O55+'Charges variables'!P34-'Charges variables'!P16</f>
        <v>0</v>
      </c>
      <c r="Q55" s="226">
        <f>P55+'Charges variables'!Q34-'Charges variables'!Q16</f>
        <v>0</v>
      </c>
      <c r="R55" s="226">
        <f>Q55+'Charges variables'!R34-'Charges variables'!R16</f>
        <v>0</v>
      </c>
      <c r="S55" s="226">
        <f>R55+'Charges variables'!S34-'Charges variables'!S16</f>
        <v>0</v>
      </c>
      <c r="T55" s="226">
        <f>S55+'Charges variables'!T34-'Charges variables'!T16</f>
        <v>0</v>
      </c>
      <c r="U55" s="226">
        <f>T55+'Charges variables'!U34-'Charges variables'!U16</f>
        <v>0</v>
      </c>
      <c r="V55" s="226">
        <f>U55+'Charges variables'!V34-'Charges variables'!V16</f>
        <v>0</v>
      </c>
      <c r="W55" s="226">
        <f>V55+'Charges variables'!W34-'Charges variables'!W16</f>
        <v>0</v>
      </c>
      <c r="X55" s="226">
        <f>W55+'Charges variables'!X34-'Charges variables'!X16</f>
        <v>0</v>
      </c>
      <c r="Y55" s="226">
        <f>X55+'Charges variables'!Y34-'Charges variables'!Y16</f>
        <v>0</v>
      </c>
      <c r="Z55" s="226">
        <f>Y55+'Charges variables'!Z34-'Charges variables'!Z16</f>
        <v>0</v>
      </c>
      <c r="AA55" s="226">
        <f>Z55+'Charges variables'!AA34-'Charges variables'!AA16</f>
        <v>0</v>
      </c>
      <c r="AB55" s="226">
        <f>AA55+'Charges variables'!AB34-'Charges variables'!AB16</f>
        <v>0</v>
      </c>
      <c r="AC55" s="226">
        <f>AB55+'Charges variables'!AC34-'Charges variables'!AC16</f>
        <v>0</v>
      </c>
      <c r="AD55" s="226">
        <f>AC55+'Charges variables'!AD34-'Charges variables'!AD16</f>
        <v>0</v>
      </c>
      <c r="AE55" s="226">
        <f>AD55+'Charges variables'!AE34-'Charges variables'!AE16</f>
        <v>0</v>
      </c>
      <c r="AF55" s="226">
        <f>AE55+'Charges variables'!AF34-'Charges variables'!AF16</f>
        <v>0</v>
      </c>
      <c r="AG55" s="226">
        <f>AF55+'Charges variables'!AG34-'Charges variables'!AG16</f>
        <v>0</v>
      </c>
      <c r="AH55" s="226">
        <f>AG55+'Charges variables'!AH34-'Charges variables'!AH16</f>
        <v>0</v>
      </c>
      <c r="AI55" s="226">
        <f>AH55+'Charges variables'!AI34-'Charges variables'!AI16</f>
        <v>0</v>
      </c>
      <c r="AJ55" s="226">
        <f>AI55+'Charges variables'!AJ34-'Charges variables'!AJ16</f>
        <v>0</v>
      </c>
      <c r="AK55" s="226">
        <f>AJ55+'Charges variables'!AK34-'Charges variables'!AK16</f>
        <v>0</v>
      </c>
      <c r="AL55" s="226">
        <f>AK55+'Charges variables'!AL34-'Charges variables'!AL16</f>
        <v>0</v>
      </c>
      <c r="AM55" s="226">
        <f>AL55+'Charges variables'!AM34-'Charges variables'!AM16</f>
        <v>0</v>
      </c>
      <c r="AN55" s="226">
        <f>AM55+'Charges variables'!AN34-'Charges variables'!AN16</f>
        <v>0</v>
      </c>
      <c r="AO55" s="226">
        <f>AN55+'Charges variables'!AO34-'Charges variables'!AO16</f>
        <v>0</v>
      </c>
      <c r="AP55" s="226">
        <f>AO55+'Charges variables'!AP34-'Charges variables'!AP16</f>
        <v>0</v>
      </c>
      <c r="AQ55" s="226">
        <f>AP55+'Charges variables'!AQ34-'Charges variables'!AQ16</f>
        <v>0</v>
      </c>
      <c r="AR55" s="226">
        <f>AQ55+'Charges variables'!AR34-'Charges variables'!AR16</f>
        <v>0</v>
      </c>
      <c r="AS55" s="226">
        <f>AR55+'Charges variables'!AS34-'Charges variables'!AS16</f>
        <v>0</v>
      </c>
      <c r="AT55" s="226">
        <f>AS55+'Charges variables'!AT34-'Charges variables'!AT16</f>
        <v>0</v>
      </c>
      <c r="AU55" s="226">
        <f>AT55+'Charges variables'!AU34-'Charges variables'!AU16</f>
        <v>0</v>
      </c>
      <c r="AV55" s="226">
        <f>AU55+'Charges variables'!AV34-'Charges variables'!AV16</f>
        <v>0</v>
      </c>
      <c r="AW55" s="226">
        <f>AV55+'Charges variables'!AW34-'Charges variables'!AW16</f>
        <v>0</v>
      </c>
      <c r="AX55" s="226">
        <f>AW55+'Charges variables'!AX34-'Charges variables'!AX16</f>
        <v>0</v>
      </c>
      <c r="AY55" s="226">
        <f>AX55+'Charges variables'!AY34-'Charges variables'!AY16</f>
        <v>0</v>
      </c>
      <c r="AZ55" s="226">
        <f>AY55+'Charges variables'!AZ34-'Charges variables'!AZ16</f>
        <v>0</v>
      </c>
      <c r="BA55" s="226">
        <f>AZ55+'Charges variables'!BA34-'Charges variables'!BA16</f>
        <v>0</v>
      </c>
      <c r="BB55" s="226">
        <f>BA55+'Charges variables'!BB34-'Charges variables'!BB16</f>
        <v>0</v>
      </c>
      <c r="BC55" s="226">
        <f>BB55+'Charges variables'!BC34-'Charges variables'!BC16</f>
        <v>0</v>
      </c>
      <c r="BD55" s="226">
        <f>BC55+'Charges variables'!BD34-'Charges variables'!BD16</f>
        <v>0</v>
      </c>
      <c r="BE55" s="226">
        <f>BD55+'Charges variables'!BE34-'Charges variables'!BE16</f>
        <v>0</v>
      </c>
      <c r="BF55" s="226">
        <f>BE55+'Charges variables'!BF34-'Charges variables'!BF16</f>
        <v>0</v>
      </c>
      <c r="BG55" s="226">
        <f>BF55+'Charges variables'!BG34-'Charges variables'!BG16</f>
        <v>0</v>
      </c>
      <c r="BH55" s="226">
        <f>BG55+'Charges variables'!BH34-'Charges variables'!BH16</f>
        <v>0</v>
      </c>
      <c r="BI55" s="226">
        <f>BH55+'Charges variables'!BI34-'Charges variables'!BI16</f>
        <v>0</v>
      </c>
      <c r="BJ55" s="226">
        <f>BI55+'Charges variables'!BJ34-'Charges variables'!BJ16</f>
        <v>0</v>
      </c>
      <c r="BK55" s="226">
        <f>BJ55+'Charges variables'!BK34-'Charges variables'!BK16</f>
        <v>0</v>
      </c>
      <c r="BL55" s="93"/>
    </row>
    <row r="56" spans="2:64" s="53" customFormat="1">
      <c r="B56" s="87"/>
      <c r="C56" s="215">
        <f>CONFIG!$C$22</f>
        <v>0</v>
      </c>
      <c r="D56" s="226">
        <f>'Charges variables'!D35-'Charges variables'!D17</f>
        <v>0</v>
      </c>
      <c r="E56" s="226">
        <f>D56+'Charges variables'!E35-'Charges variables'!E17</f>
        <v>0</v>
      </c>
      <c r="F56" s="226">
        <f>E56+'Charges variables'!F35-'Charges variables'!F17</f>
        <v>0</v>
      </c>
      <c r="G56" s="226">
        <f>F56+'Charges variables'!G35-'Charges variables'!G17</f>
        <v>0</v>
      </c>
      <c r="H56" s="226">
        <f>G56+'Charges variables'!H35-'Charges variables'!H17</f>
        <v>0</v>
      </c>
      <c r="I56" s="226">
        <f>H56+'Charges variables'!I35-'Charges variables'!I17</f>
        <v>0</v>
      </c>
      <c r="J56" s="226">
        <f>I56+'Charges variables'!J35-'Charges variables'!J17</f>
        <v>0</v>
      </c>
      <c r="K56" s="226">
        <f>J56+'Charges variables'!K35-'Charges variables'!K17</f>
        <v>0</v>
      </c>
      <c r="L56" s="226">
        <f>K56+'Charges variables'!L35-'Charges variables'!L17</f>
        <v>0</v>
      </c>
      <c r="M56" s="226">
        <f>L56+'Charges variables'!M35-'Charges variables'!M17</f>
        <v>0</v>
      </c>
      <c r="N56" s="226">
        <f>M56+'Charges variables'!N35-'Charges variables'!N17</f>
        <v>0</v>
      </c>
      <c r="O56" s="226">
        <f>N56+'Charges variables'!O35-'Charges variables'!O17</f>
        <v>0</v>
      </c>
      <c r="P56" s="226">
        <f>O56+'Charges variables'!P35-'Charges variables'!P17</f>
        <v>0</v>
      </c>
      <c r="Q56" s="226">
        <f>P56+'Charges variables'!Q35-'Charges variables'!Q17</f>
        <v>0</v>
      </c>
      <c r="R56" s="226">
        <f>Q56+'Charges variables'!R35-'Charges variables'!R17</f>
        <v>0</v>
      </c>
      <c r="S56" s="226">
        <f>R56+'Charges variables'!S35-'Charges variables'!S17</f>
        <v>0</v>
      </c>
      <c r="T56" s="226">
        <f>S56+'Charges variables'!T35-'Charges variables'!T17</f>
        <v>0</v>
      </c>
      <c r="U56" s="226">
        <f>T56+'Charges variables'!U35-'Charges variables'!U17</f>
        <v>0</v>
      </c>
      <c r="V56" s="226">
        <f>U56+'Charges variables'!V35-'Charges variables'!V17</f>
        <v>0</v>
      </c>
      <c r="W56" s="226">
        <f>V56+'Charges variables'!W35-'Charges variables'!W17</f>
        <v>0</v>
      </c>
      <c r="X56" s="226">
        <f>W56+'Charges variables'!X35-'Charges variables'!X17</f>
        <v>0</v>
      </c>
      <c r="Y56" s="226">
        <f>X56+'Charges variables'!Y35-'Charges variables'!Y17</f>
        <v>0</v>
      </c>
      <c r="Z56" s="226">
        <f>Y56+'Charges variables'!Z35-'Charges variables'!Z17</f>
        <v>0</v>
      </c>
      <c r="AA56" s="226">
        <f>Z56+'Charges variables'!AA35-'Charges variables'!AA17</f>
        <v>0</v>
      </c>
      <c r="AB56" s="226">
        <f>AA56+'Charges variables'!AB35-'Charges variables'!AB17</f>
        <v>0</v>
      </c>
      <c r="AC56" s="226">
        <f>AB56+'Charges variables'!AC35-'Charges variables'!AC17</f>
        <v>0</v>
      </c>
      <c r="AD56" s="226">
        <f>AC56+'Charges variables'!AD35-'Charges variables'!AD17</f>
        <v>0</v>
      </c>
      <c r="AE56" s="226">
        <f>AD56+'Charges variables'!AE35-'Charges variables'!AE17</f>
        <v>0</v>
      </c>
      <c r="AF56" s="226">
        <f>AE56+'Charges variables'!AF35-'Charges variables'!AF17</f>
        <v>0</v>
      </c>
      <c r="AG56" s="226">
        <f>AF56+'Charges variables'!AG35-'Charges variables'!AG17</f>
        <v>0</v>
      </c>
      <c r="AH56" s="226">
        <f>AG56+'Charges variables'!AH35-'Charges variables'!AH17</f>
        <v>0</v>
      </c>
      <c r="AI56" s="226">
        <f>AH56+'Charges variables'!AI35-'Charges variables'!AI17</f>
        <v>0</v>
      </c>
      <c r="AJ56" s="226">
        <f>AI56+'Charges variables'!AJ35-'Charges variables'!AJ17</f>
        <v>0</v>
      </c>
      <c r="AK56" s="226">
        <f>AJ56+'Charges variables'!AK35-'Charges variables'!AK17</f>
        <v>0</v>
      </c>
      <c r="AL56" s="226">
        <f>AK56+'Charges variables'!AL35-'Charges variables'!AL17</f>
        <v>0</v>
      </c>
      <c r="AM56" s="226">
        <f>AL56+'Charges variables'!AM35-'Charges variables'!AM17</f>
        <v>0</v>
      </c>
      <c r="AN56" s="226">
        <f>AM56+'Charges variables'!AN35-'Charges variables'!AN17</f>
        <v>0</v>
      </c>
      <c r="AO56" s="226">
        <f>AN56+'Charges variables'!AO35-'Charges variables'!AO17</f>
        <v>0</v>
      </c>
      <c r="AP56" s="226">
        <f>AO56+'Charges variables'!AP35-'Charges variables'!AP17</f>
        <v>0</v>
      </c>
      <c r="AQ56" s="226">
        <f>AP56+'Charges variables'!AQ35-'Charges variables'!AQ17</f>
        <v>0</v>
      </c>
      <c r="AR56" s="226">
        <f>AQ56+'Charges variables'!AR35-'Charges variables'!AR17</f>
        <v>0</v>
      </c>
      <c r="AS56" s="226">
        <f>AR56+'Charges variables'!AS35-'Charges variables'!AS17</f>
        <v>0</v>
      </c>
      <c r="AT56" s="226">
        <f>AS56+'Charges variables'!AT35-'Charges variables'!AT17</f>
        <v>0</v>
      </c>
      <c r="AU56" s="226">
        <f>AT56+'Charges variables'!AU35-'Charges variables'!AU17</f>
        <v>0</v>
      </c>
      <c r="AV56" s="226">
        <f>AU56+'Charges variables'!AV35-'Charges variables'!AV17</f>
        <v>0</v>
      </c>
      <c r="AW56" s="226">
        <f>AV56+'Charges variables'!AW35-'Charges variables'!AW17</f>
        <v>0</v>
      </c>
      <c r="AX56" s="226">
        <f>AW56+'Charges variables'!AX35-'Charges variables'!AX17</f>
        <v>0</v>
      </c>
      <c r="AY56" s="226">
        <f>AX56+'Charges variables'!AY35-'Charges variables'!AY17</f>
        <v>0</v>
      </c>
      <c r="AZ56" s="226">
        <f>AY56+'Charges variables'!AZ35-'Charges variables'!AZ17</f>
        <v>0</v>
      </c>
      <c r="BA56" s="226">
        <f>AZ56+'Charges variables'!BA35-'Charges variables'!BA17</f>
        <v>0</v>
      </c>
      <c r="BB56" s="226">
        <f>BA56+'Charges variables'!BB35-'Charges variables'!BB17</f>
        <v>0</v>
      </c>
      <c r="BC56" s="226">
        <f>BB56+'Charges variables'!BC35-'Charges variables'!BC17</f>
        <v>0</v>
      </c>
      <c r="BD56" s="226">
        <f>BC56+'Charges variables'!BD35-'Charges variables'!BD17</f>
        <v>0</v>
      </c>
      <c r="BE56" s="226">
        <f>BD56+'Charges variables'!BE35-'Charges variables'!BE17</f>
        <v>0</v>
      </c>
      <c r="BF56" s="226">
        <f>BE56+'Charges variables'!BF35-'Charges variables'!BF17</f>
        <v>0</v>
      </c>
      <c r="BG56" s="226">
        <f>BF56+'Charges variables'!BG35-'Charges variables'!BG17</f>
        <v>0</v>
      </c>
      <c r="BH56" s="226">
        <f>BG56+'Charges variables'!BH35-'Charges variables'!BH17</f>
        <v>0</v>
      </c>
      <c r="BI56" s="226">
        <f>BH56+'Charges variables'!BI35-'Charges variables'!BI17</f>
        <v>0</v>
      </c>
      <c r="BJ56" s="226">
        <f>BI56+'Charges variables'!BJ35-'Charges variables'!BJ17</f>
        <v>0</v>
      </c>
      <c r="BK56" s="226">
        <f>BJ56+'Charges variables'!BK35-'Charges variables'!BK17</f>
        <v>0</v>
      </c>
      <c r="BL56" s="93"/>
    </row>
    <row r="57" spans="2:64" s="53" customFormat="1">
      <c r="B57" s="87"/>
      <c r="C57" s="215">
        <f>CONFIG!$C$23</f>
        <v>0</v>
      </c>
      <c r="D57" s="226">
        <f>'Charges variables'!D36-'Charges variables'!D18</f>
        <v>0</v>
      </c>
      <c r="E57" s="226">
        <f>D57+'Charges variables'!E36-'Charges variables'!E18</f>
        <v>0</v>
      </c>
      <c r="F57" s="226">
        <f>E57+'Charges variables'!F36-'Charges variables'!F18</f>
        <v>0</v>
      </c>
      <c r="G57" s="226">
        <f>F57+'Charges variables'!G36-'Charges variables'!G18</f>
        <v>0</v>
      </c>
      <c r="H57" s="226">
        <f>G57+'Charges variables'!H36-'Charges variables'!H18</f>
        <v>0</v>
      </c>
      <c r="I57" s="226">
        <f>H57+'Charges variables'!I36-'Charges variables'!I18</f>
        <v>0</v>
      </c>
      <c r="J57" s="226">
        <f>I57+'Charges variables'!J36-'Charges variables'!J18</f>
        <v>0</v>
      </c>
      <c r="K57" s="226">
        <f>J57+'Charges variables'!K36-'Charges variables'!K18</f>
        <v>0</v>
      </c>
      <c r="L57" s="226">
        <f>K57+'Charges variables'!L36-'Charges variables'!L18</f>
        <v>0</v>
      </c>
      <c r="M57" s="226">
        <f>L57+'Charges variables'!M36-'Charges variables'!M18</f>
        <v>0</v>
      </c>
      <c r="N57" s="226">
        <f>M57+'Charges variables'!N36-'Charges variables'!N18</f>
        <v>0</v>
      </c>
      <c r="O57" s="226">
        <f>N57+'Charges variables'!O36-'Charges variables'!O18</f>
        <v>0</v>
      </c>
      <c r="P57" s="226">
        <f>O57+'Charges variables'!P36-'Charges variables'!P18</f>
        <v>0</v>
      </c>
      <c r="Q57" s="226">
        <f>P57+'Charges variables'!Q36-'Charges variables'!Q18</f>
        <v>0</v>
      </c>
      <c r="R57" s="226">
        <f>Q57+'Charges variables'!R36-'Charges variables'!R18</f>
        <v>0</v>
      </c>
      <c r="S57" s="226">
        <f>R57+'Charges variables'!S36-'Charges variables'!S18</f>
        <v>0</v>
      </c>
      <c r="T57" s="226">
        <f>S57+'Charges variables'!T36-'Charges variables'!T18</f>
        <v>0</v>
      </c>
      <c r="U57" s="226">
        <f>T57+'Charges variables'!U36-'Charges variables'!U18</f>
        <v>0</v>
      </c>
      <c r="V57" s="226">
        <f>U57+'Charges variables'!V36-'Charges variables'!V18</f>
        <v>0</v>
      </c>
      <c r="W57" s="226">
        <f>V57+'Charges variables'!W36-'Charges variables'!W18</f>
        <v>0</v>
      </c>
      <c r="X57" s="226">
        <f>W57+'Charges variables'!X36-'Charges variables'!X18</f>
        <v>0</v>
      </c>
      <c r="Y57" s="226">
        <f>X57+'Charges variables'!Y36-'Charges variables'!Y18</f>
        <v>0</v>
      </c>
      <c r="Z57" s="226">
        <f>Y57+'Charges variables'!Z36-'Charges variables'!Z18</f>
        <v>0</v>
      </c>
      <c r="AA57" s="226">
        <f>Z57+'Charges variables'!AA36-'Charges variables'!AA18</f>
        <v>0</v>
      </c>
      <c r="AB57" s="226">
        <f>AA57+'Charges variables'!AB36-'Charges variables'!AB18</f>
        <v>0</v>
      </c>
      <c r="AC57" s="226">
        <f>AB57+'Charges variables'!AC36-'Charges variables'!AC18</f>
        <v>0</v>
      </c>
      <c r="AD57" s="226">
        <f>AC57+'Charges variables'!AD36-'Charges variables'!AD18</f>
        <v>0</v>
      </c>
      <c r="AE57" s="226">
        <f>AD57+'Charges variables'!AE36-'Charges variables'!AE18</f>
        <v>0</v>
      </c>
      <c r="AF57" s="226">
        <f>AE57+'Charges variables'!AF36-'Charges variables'!AF18</f>
        <v>0</v>
      </c>
      <c r="AG57" s="226">
        <f>AF57+'Charges variables'!AG36-'Charges variables'!AG18</f>
        <v>0</v>
      </c>
      <c r="AH57" s="226">
        <f>AG57+'Charges variables'!AH36-'Charges variables'!AH18</f>
        <v>0</v>
      </c>
      <c r="AI57" s="226">
        <f>AH57+'Charges variables'!AI36-'Charges variables'!AI18</f>
        <v>0</v>
      </c>
      <c r="AJ57" s="226">
        <f>AI57+'Charges variables'!AJ36-'Charges variables'!AJ18</f>
        <v>0</v>
      </c>
      <c r="AK57" s="226">
        <f>AJ57+'Charges variables'!AK36-'Charges variables'!AK18</f>
        <v>0</v>
      </c>
      <c r="AL57" s="226">
        <f>AK57+'Charges variables'!AL36-'Charges variables'!AL18</f>
        <v>0</v>
      </c>
      <c r="AM57" s="226">
        <f>AL57+'Charges variables'!AM36-'Charges variables'!AM18</f>
        <v>0</v>
      </c>
      <c r="AN57" s="226">
        <f>AM57+'Charges variables'!AN36-'Charges variables'!AN18</f>
        <v>0</v>
      </c>
      <c r="AO57" s="226">
        <f>AN57+'Charges variables'!AO36-'Charges variables'!AO18</f>
        <v>0</v>
      </c>
      <c r="AP57" s="226">
        <f>AO57+'Charges variables'!AP36-'Charges variables'!AP18</f>
        <v>0</v>
      </c>
      <c r="AQ57" s="226">
        <f>AP57+'Charges variables'!AQ36-'Charges variables'!AQ18</f>
        <v>0</v>
      </c>
      <c r="AR57" s="226">
        <f>AQ57+'Charges variables'!AR36-'Charges variables'!AR18</f>
        <v>0</v>
      </c>
      <c r="AS57" s="226">
        <f>AR57+'Charges variables'!AS36-'Charges variables'!AS18</f>
        <v>0</v>
      </c>
      <c r="AT57" s="226">
        <f>AS57+'Charges variables'!AT36-'Charges variables'!AT18</f>
        <v>0</v>
      </c>
      <c r="AU57" s="226">
        <f>AT57+'Charges variables'!AU36-'Charges variables'!AU18</f>
        <v>0</v>
      </c>
      <c r="AV57" s="226">
        <f>AU57+'Charges variables'!AV36-'Charges variables'!AV18</f>
        <v>0</v>
      </c>
      <c r="AW57" s="226">
        <f>AV57+'Charges variables'!AW36-'Charges variables'!AW18</f>
        <v>0</v>
      </c>
      <c r="AX57" s="226">
        <f>AW57+'Charges variables'!AX36-'Charges variables'!AX18</f>
        <v>0</v>
      </c>
      <c r="AY57" s="226">
        <f>AX57+'Charges variables'!AY36-'Charges variables'!AY18</f>
        <v>0</v>
      </c>
      <c r="AZ57" s="226">
        <f>AY57+'Charges variables'!AZ36-'Charges variables'!AZ18</f>
        <v>0</v>
      </c>
      <c r="BA57" s="226">
        <f>AZ57+'Charges variables'!BA36-'Charges variables'!BA18</f>
        <v>0</v>
      </c>
      <c r="BB57" s="226">
        <f>BA57+'Charges variables'!BB36-'Charges variables'!BB18</f>
        <v>0</v>
      </c>
      <c r="BC57" s="226">
        <f>BB57+'Charges variables'!BC36-'Charges variables'!BC18</f>
        <v>0</v>
      </c>
      <c r="BD57" s="226">
        <f>BC57+'Charges variables'!BD36-'Charges variables'!BD18</f>
        <v>0</v>
      </c>
      <c r="BE57" s="226">
        <f>BD57+'Charges variables'!BE36-'Charges variables'!BE18</f>
        <v>0</v>
      </c>
      <c r="BF57" s="226">
        <f>BE57+'Charges variables'!BF36-'Charges variables'!BF18</f>
        <v>0</v>
      </c>
      <c r="BG57" s="226">
        <f>BF57+'Charges variables'!BG36-'Charges variables'!BG18</f>
        <v>0</v>
      </c>
      <c r="BH57" s="226">
        <f>BG57+'Charges variables'!BH36-'Charges variables'!BH18</f>
        <v>0</v>
      </c>
      <c r="BI57" s="226">
        <f>BH57+'Charges variables'!BI36-'Charges variables'!BI18</f>
        <v>0</v>
      </c>
      <c r="BJ57" s="226">
        <f>BI57+'Charges variables'!BJ36-'Charges variables'!BJ18</f>
        <v>0</v>
      </c>
      <c r="BK57" s="226">
        <f>BJ57+'Charges variables'!BK36-'Charges variables'!BK18</f>
        <v>0</v>
      </c>
      <c r="BL57" s="93"/>
    </row>
    <row r="58" spans="2:64" s="53" customFormat="1">
      <c r="B58" s="87"/>
      <c r="C58" s="215">
        <f>CONFIG!$C$24</f>
        <v>0</v>
      </c>
      <c r="D58" s="226">
        <f>'Charges variables'!D37-'Charges variables'!D19</f>
        <v>0</v>
      </c>
      <c r="E58" s="226">
        <f>D58+'Charges variables'!E37-'Charges variables'!E19</f>
        <v>0</v>
      </c>
      <c r="F58" s="226">
        <f>E58+'Charges variables'!F37-'Charges variables'!F19</f>
        <v>0</v>
      </c>
      <c r="G58" s="226">
        <f>F58+'Charges variables'!G37-'Charges variables'!G19</f>
        <v>0</v>
      </c>
      <c r="H58" s="226">
        <f>G58+'Charges variables'!H37-'Charges variables'!H19</f>
        <v>0</v>
      </c>
      <c r="I58" s="226">
        <f>H58+'Charges variables'!I37-'Charges variables'!I19</f>
        <v>0</v>
      </c>
      <c r="J58" s="226">
        <f>I58+'Charges variables'!J37-'Charges variables'!J19</f>
        <v>0</v>
      </c>
      <c r="K58" s="226">
        <f>J58+'Charges variables'!K37-'Charges variables'!K19</f>
        <v>0</v>
      </c>
      <c r="L58" s="226">
        <f>K58+'Charges variables'!L37-'Charges variables'!L19</f>
        <v>0</v>
      </c>
      <c r="M58" s="226">
        <f>L58+'Charges variables'!M37-'Charges variables'!M19</f>
        <v>0</v>
      </c>
      <c r="N58" s="226">
        <f>M58+'Charges variables'!N37-'Charges variables'!N19</f>
        <v>0</v>
      </c>
      <c r="O58" s="226">
        <f>N58+'Charges variables'!O37-'Charges variables'!O19</f>
        <v>0</v>
      </c>
      <c r="P58" s="226">
        <f>O58+'Charges variables'!P37-'Charges variables'!P19</f>
        <v>0</v>
      </c>
      <c r="Q58" s="226">
        <f>P58+'Charges variables'!Q37-'Charges variables'!Q19</f>
        <v>0</v>
      </c>
      <c r="R58" s="226">
        <f>Q58+'Charges variables'!R37-'Charges variables'!R19</f>
        <v>0</v>
      </c>
      <c r="S58" s="226">
        <f>R58+'Charges variables'!S37-'Charges variables'!S19</f>
        <v>0</v>
      </c>
      <c r="T58" s="226">
        <f>S58+'Charges variables'!T37-'Charges variables'!T19</f>
        <v>0</v>
      </c>
      <c r="U58" s="226">
        <f>T58+'Charges variables'!U37-'Charges variables'!U19</f>
        <v>0</v>
      </c>
      <c r="V58" s="226">
        <f>U58+'Charges variables'!V37-'Charges variables'!V19</f>
        <v>0</v>
      </c>
      <c r="W58" s="226">
        <f>V58+'Charges variables'!W37-'Charges variables'!W19</f>
        <v>0</v>
      </c>
      <c r="X58" s="226">
        <f>W58+'Charges variables'!X37-'Charges variables'!X19</f>
        <v>0</v>
      </c>
      <c r="Y58" s="226">
        <f>X58+'Charges variables'!Y37-'Charges variables'!Y19</f>
        <v>0</v>
      </c>
      <c r="Z58" s="226">
        <f>Y58+'Charges variables'!Z37-'Charges variables'!Z19</f>
        <v>0</v>
      </c>
      <c r="AA58" s="226">
        <f>Z58+'Charges variables'!AA37-'Charges variables'!AA19</f>
        <v>0</v>
      </c>
      <c r="AB58" s="226">
        <f>AA58+'Charges variables'!AB37-'Charges variables'!AB19</f>
        <v>0</v>
      </c>
      <c r="AC58" s="226">
        <f>AB58+'Charges variables'!AC37-'Charges variables'!AC19</f>
        <v>0</v>
      </c>
      <c r="AD58" s="226">
        <f>AC58+'Charges variables'!AD37-'Charges variables'!AD19</f>
        <v>0</v>
      </c>
      <c r="AE58" s="226">
        <f>AD58+'Charges variables'!AE37-'Charges variables'!AE19</f>
        <v>0</v>
      </c>
      <c r="AF58" s="226">
        <f>AE58+'Charges variables'!AF37-'Charges variables'!AF19</f>
        <v>0</v>
      </c>
      <c r="AG58" s="226">
        <f>AF58+'Charges variables'!AG37-'Charges variables'!AG19</f>
        <v>0</v>
      </c>
      <c r="AH58" s="226">
        <f>AG58+'Charges variables'!AH37-'Charges variables'!AH19</f>
        <v>0</v>
      </c>
      <c r="AI58" s="226">
        <f>AH58+'Charges variables'!AI37-'Charges variables'!AI19</f>
        <v>0</v>
      </c>
      <c r="AJ58" s="226">
        <f>AI58+'Charges variables'!AJ37-'Charges variables'!AJ19</f>
        <v>0</v>
      </c>
      <c r="AK58" s="226">
        <f>AJ58+'Charges variables'!AK37-'Charges variables'!AK19</f>
        <v>0</v>
      </c>
      <c r="AL58" s="226">
        <f>AK58+'Charges variables'!AL37-'Charges variables'!AL19</f>
        <v>0</v>
      </c>
      <c r="AM58" s="226">
        <f>AL58+'Charges variables'!AM37-'Charges variables'!AM19</f>
        <v>0</v>
      </c>
      <c r="AN58" s="226">
        <f>AM58+'Charges variables'!AN37-'Charges variables'!AN19</f>
        <v>0</v>
      </c>
      <c r="AO58" s="226">
        <f>AN58+'Charges variables'!AO37-'Charges variables'!AO19</f>
        <v>0</v>
      </c>
      <c r="AP58" s="226">
        <f>AO58+'Charges variables'!AP37-'Charges variables'!AP19</f>
        <v>0</v>
      </c>
      <c r="AQ58" s="226">
        <f>AP58+'Charges variables'!AQ37-'Charges variables'!AQ19</f>
        <v>0</v>
      </c>
      <c r="AR58" s="226">
        <f>AQ58+'Charges variables'!AR37-'Charges variables'!AR19</f>
        <v>0</v>
      </c>
      <c r="AS58" s="226">
        <f>AR58+'Charges variables'!AS37-'Charges variables'!AS19</f>
        <v>0</v>
      </c>
      <c r="AT58" s="226">
        <f>AS58+'Charges variables'!AT37-'Charges variables'!AT19</f>
        <v>0</v>
      </c>
      <c r="AU58" s="226">
        <f>AT58+'Charges variables'!AU37-'Charges variables'!AU19</f>
        <v>0</v>
      </c>
      <c r="AV58" s="226">
        <f>AU58+'Charges variables'!AV37-'Charges variables'!AV19</f>
        <v>0</v>
      </c>
      <c r="AW58" s="226">
        <f>AV58+'Charges variables'!AW37-'Charges variables'!AW19</f>
        <v>0</v>
      </c>
      <c r="AX58" s="226">
        <f>AW58+'Charges variables'!AX37-'Charges variables'!AX19</f>
        <v>0</v>
      </c>
      <c r="AY58" s="226">
        <f>AX58+'Charges variables'!AY37-'Charges variables'!AY19</f>
        <v>0</v>
      </c>
      <c r="AZ58" s="226">
        <f>AY58+'Charges variables'!AZ37-'Charges variables'!AZ19</f>
        <v>0</v>
      </c>
      <c r="BA58" s="226">
        <f>AZ58+'Charges variables'!BA37-'Charges variables'!BA19</f>
        <v>0</v>
      </c>
      <c r="BB58" s="226">
        <f>BA58+'Charges variables'!BB37-'Charges variables'!BB19</f>
        <v>0</v>
      </c>
      <c r="BC58" s="226">
        <f>BB58+'Charges variables'!BC37-'Charges variables'!BC19</f>
        <v>0</v>
      </c>
      <c r="BD58" s="226">
        <f>BC58+'Charges variables'!BD37-'Charges variables'!BD19</f>
        <v>0</v>
      </c>
      <c r="BE58" s="226">
        <f>BD58+'Charges variables'!BE37-'Charges variables'!BE19</f>
        <v>0</v>
      </c>
      <c r="BF58" s="226">
        <f>BE58+'Charges variables'!BF37-'Charges variables'!BF19</f>
        <v>0</v>
      </c>
      <c r="BG58" s="226">
        <f>BF58+'Charges variables'!BG37-'Charges variables'!BG19</f>
        <v>0</v>
      </c>
      <c r="BH58" s="226">
        <f>BG58+'Charges variables'!BH37-'Charges variables'!BH19</f>
        <v>0</v>
      </c>
      <c r="BI58" s="226">
        <f>BH58+'Charges variables'!BI37-'Charges variables'!BI19</f>
        <v>0</v>
      </c>
      <c r="BJ58" s="226">
        <f>BI58+'Charges variables'!BJ37-'Charges variables'!BJ19</f>
        <v>0</v>
      </c>
      <c r="BK58" s="226">
        <f>BJ58+'Charges variables'!BK37-'Charges variables'!BK19</f>
        <v>0</v>
      </c>
      <c r="BL58" s="93"/>
    </row>
    <row r="59" spans="2:64" s="53" customFormat="1">
      <c r="B59" s="87"/>
      <c r="C59" s="215">
        <f>CONFIG!$C$25</f>
        <v>0</v>
      </c>
      <c r="D59" s="226">
        <f>'Charges variables'!D38-'Charges variables'!D20</f>
        <v>0</v>
      </c>
      <c r="E59" s="226">
        <f>D59+'Charges variables'!E38-'Charges variables'!E20</f>
        <v>0</v>
      </c>
      <c r="F59" s="226">
        <f>E59+'Charges variables'!F38-'Charges variables'!F20</f>
        <v>0</v>
      </c>
      <c r="G59" s="226">
        <f>F59+'Charges variables'!G38-'Charges variables'!G20</f>
        <v>0</v>
      </c>
      <c r="H59" s="226">
        <f>G59+'Charges variables'!H38-'Charges variables'!H20</f>
        <v>0</v>
      </c>
      <c r="I59" s="226">
        <f>H59+'Charges variables'!I38-'Charges variables'!I20</f>
        <v>0</v>
      </c>
      <c r="J59" s="226">
        <f>I59+'Charges variables'!J38-'Charges variables'!J20</f>
        <v>0</v>
      </c>
      <c r="K59" s="226">
        <f>J59+'Charges variables'!K38-'Charges variables'!K20</f>
        <v>0</v>
      </c>
      <c r="L59" s="226">
        <f>K59+'Charges variables'!L38-'Charges variables'!L20</f>
        <v>0</v>
      </c>
      <c r="M59" s="226">
        <f>L59+'Charges variables'!M38-'Charges variables'!M20</f>
        <v>0</v>
      </c>
      <c r="N59" s="226">
        <f>M59+'Charges variables'!N38-'Charges variables'!N20</f>
        <v>0</v>
      </c>
      <c r="O59" s="226">
        <f>N59+'Charges variables'!O38-'Charges variables'!O20</f>
        <v>0</v>
      </c>
      <c r="P59" s="226">
        <f>O59+'Charges variables'!P38-'Charges variables'!P20</f>
        <v>0</v>
      </c>
      <c r="Q59" s="226">
        <f>P59+'Charges variables'!Q38-'Charges variables'!Q20</f>
        <v>0</v>
      </c>
      <c r="R59" s="226">
        <f>Q59+'Charges variables'!R38-'Charges variables'!R20</f>
        <v>0</v>
      </c>
      <c r="S59" s="226">
        <f>R59+'Charges variables'!S38-'Charges variables'!S20</f>
        <v>0</v>
      </c>
      <c r="T59" s="226">
        <f>S59+'Charges variables'!T38-'Charges variables'!T20</f>
        <v>0</v>
      </c>
      <c r="U59" s="226">
        <f>T59+'Charges variables'!U38-'Charges variables'!U20</f>
        <v>0</v>
      </c>
      <c r="V59" s="226">
        <f>U59+'Charges variables'!V38-'Charges variables'!V20</f>
        <v>0</v>
      </c>
      <c r="W59" s="226">
        <f>V59+'Charges variables'!W38-'Charges variables'!W20</f>
        <v>0</v>
      </c>
      <c r="X59" s="226">
        <f>W59+'Charges variables'!X38-'Charges variables'!X20</f>
        <v>0</v>
      </c>
      <c r="Y59" s="226">
        <f>X59+'Charges variables'!Y38-'Charges variables'!Y20</f>
        <v>0</v>
      </c>
      <c r="Z59" s="226">
        <f>Y59+'Charges variables'!Z38-'Charges variables'!Z20</f>
        <v>0</v>
      </c>
      <c r="AA59" s="226">
        <f>Z59+'Charges variables'!AA38-'Charges variables'!AA20</f>
        <v>0</v>
      </c>
      <c r="AB59" s="226">
        <f>AA59+'Charges variables'!AB38-'Charges variables'!AB20</f>
        <v>0</v>
      </c>
      <c r="AC59" s="226">
        <f>AB59+'Charges variables'!AC38-'Charges variables'!AC20</f>
        <v>0</v>
      </c>
      <c r="AD59" s="226">
        <f>AC59+'Charges variables'!AD38-'Charges variables'!AD20</f>
        <v>0</v>
      </c>
      <c r="AE59" s="226">
        <f>AD59+'Charges variables'!AE38-'Charges variables'!AE20</f>
        <v>0</v>
      </c>
      <c r="AF59" s="226">
        <f>AE59+'Charges variables'!AF38-'Charges variables'!AF20</f>
        <v>0</v>
      </c>
      <c r="AG59" s="226">
        <f>AF59+'Charges variables'!AG38-'Charges variables'!AG20</f>
        <v>0</v>
      </c>
      <c r="AH59" s="226">
        <f>AG59+'Charges variables'!AH38-'Charges variables'!AH20</f>
        <v>0</v>
      </c>
      <c r="AI59" s="226">
        <f>AH59+'Charges variables'!AI38-'Charges variables'!AI20</f>
        <v>0</v>
      </c>
      <c r="AJ59" s="226">
        <f>AI59+'Charges variables'!AJ38-'Charges variables'!AJ20</f>
        <v>0</v>
      </c>
      <c r="AK59" s="226">
        <f>AJ59+'Charges variables'!AK38-'Charges variables'!AK20</f>
        <v>0</v>
      </c>
      <c r="AL59" s="226">
        <f>AK59+'Charges variables'!AL38-'Charges variables'!AL20</f>
        <v>0</v>
      </c>
      <c r="AM59" s="226">
        <f>AL59+'Charges variables'!AM38-'Charges variables'!AM20</f>
        <v>0</v>
      </c>
      <c r="AN59" s="226">
        <f>AM59+'Charges variables'!AN38-'Charges variables'!AN20</f>
        <v>0</v>
      </c>
      <c r="AO59" s="226">
        <f>AN59+'Charges variables'!AO38-'Charges variables'!AO20</f>
        <v>0</v>
      </c>
      <c r="AP59" s="226">
        <f>AO59+'Charges variables'!AP38-'Charges variables'!AP20</f>
        <v>0</v>
      </c>
      <c r="AQ59" s="226">
        <f>AP59+'Charges variables'!AQ38-'Charges variables'!AQ20</f>
        <v>0</v>
      </c>
      <c r="AR59" s="226">
        <f>AQ59+'Charges variables'!AR38-'Charges variables'!AR20</f>
        <v>0</v>
      </c>
      <c r="AS59" s="226">
        <f>AR59+'Charges variables'!AS38-'Charges variables'!AS20</f>
        <v>0</v>
      </c>
      <c r="AT59" s="226">
        <f>AS59+'Charges variables'!AT38-'Charges variables'!AT20</f>
        <v>0</v>
      </c>
      <c r="AU59" s="226">
        <f>AT59+'Charges variables'!AU38-'Charges variables'!AU20</f>
        <v>0</v>
      </c>
      <c r="AV59" s="226">
        <f>AU59+'Charges variables'!AV38-'Charges variables'!AV20</f>
        <v>0</v>
      </c>
      <c r="AW59" s="226">
        <f>AV59+'Charges variables'!AW38-'Charges variables'!AW20</f>
        <v>0</v>
      </c>
      <c r="AX59" s="226">
        <f>AW59+'Charges variables'!AX38-'Charges variables'!AX20</f>
        <v>0</v>
      </c>
      <c r="AY59" s="226">
        <f>AX59+'Charges variables'!AY38-'Charges variables'!AY20</f>
        <v>0</v>
      </c>
      <c r="AZ59" s="226">
        <f>AY59+'Charges variables'!AZ38-'Charges variables'!AZ20</f>
        <v>0</v>
      </c>
      <c r="BA59" s="226">
        <f>AZ59+'Charges variables'!BA38-'Charges variables'!BA20</f>
        <v>0</v>
      </c>
      <c r="BB59" s="226">
        <f>BA59+'Charges variables'!BB38-'Charges variables'!BB20</f>
        <v>0</v>
      </c>
      <c r="BC59" s="226">
        <f>BB59+'Charges variables'!BC38-'Charges variables'!BC20</f>
        <v>0</v>
      </c>
      <c r="BD59" s="226">
        <f>BC59+'Charges variables'!BD38-'Charges variables'!BD20</f>
        <v>0</v>
      </c>
      <c r="BE59" s="226">
        <f>BD59+'Charges variables'!BE38-'Charges variables'!BE20</f>
        <v>0</v>
      </c>
      <c r="BF59" s="226">
        <f>BE59+'Charges variables'!BF38-'Charges variables'!BF20</f>
        <v>0</v>
      </c>
      <c r="BG59" s="226">
        <f>BF59+'Charges variables'!BG38-'Charges variables'!BG20</f>
        <v>0</v>
      </c>
      <c r="BH59" s="226">
        <f>BG59+'Charges variables'!BH38-'Charges variables'!BH20</f>
        <v>0</v>
      </c>
      <c r="BI59" s="226">
        <f>BH59+'Charges variables'!BI38-'Charges variables'!BI20</f>
        <v>0</v>
      </c>
      <c r="BJ59" s="226">
        <f>BI59+'Charges variables'!BJ38-'Charges variables'!BJ20</f>
        <v>0</v>
      </c>
      <c r="BK59" s="226">
        <f>BJ59+'Charges variables'!BK38-'Charges variables'!BK20</f>
        <v>0</v>
      </c>
      <c r="BL59" s="93"/>
    </row>
    <row r="60" spans="2:64">
      <c r="B60" s="87"/>
      <c r="C60" s="145"/>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3"/>
    </row>
    <row r="61" spans="2:64">
      <c r="B61" s="87"/>
      <c r="C61" s="57" t="s">
        <v>17</v>
      </c>
      <c r="D61" s="19">
        <f>SUM(D48:D59)</f>
        <v>0</v>
      </c>
      <c r="E61" s="19">
        <f t="shared" ref="E61:BK61" si="7">SUM(E48:E59)</f>
        <v>0</v>
      </c>
      <c r="F61" s="19">
        <f t="shared" si="7"/>
        <v>0</v>
      </c>
      <c r="G61" s="19">
        <f t="shared" si="7"/>
        <v>0</v>
      </c>
      <c r="H61" s="19">
        <f t="shared" si="7"/>
        <v>0</v>
      </c>
      <c r="I61" s="19">
        <f t="shared" si="7"/>
        <v>0</v>
      </c>
      <c r="J61" s="19">
        <f t="shared" si="7"/>
        <v>0</v>
      </c>
      <c r="K61" s="19">
        <f t="shared" si="7"/>
        <v>0</v>
      </c>
      <c r="L61" s="19">
        <f t="shared" si="7"/>
        <v>0</v>
      </c>
      <c r="M61" s="19">
        <f t="shared" si="7"/>
        <v>0</v>
      </c>
      <c r="N61" s="19">
        <f t="shared" si="7"/>
        <v>0</v>
      </c>
      <c r="O61" s="19">
        <f t="shared" si="7"/>
        <v>0</v>
      </c>
      <c r="P61" s="19">
        <f t="shared" si="7"/>
        <v>0</v>
      </c>
      <c r="Q61" s="19">
        <f t="shared" si="7"/>
        <v>0</v>
      </c>
      <c r="R61" s="19">
        <f t="shared" si="7"/>
        <v>0</v>
      </c>
      <c r="S61" s="19">
        <f t="shared" si="7"/>
        <v>0</v>
      </c>
      <c r="T61" s="19">
        <f t="shared" si="7"/>
        <v>0</v>
      </c>
      <c r="U61" s="19">
        <f t="shared" si="7"/>
        <v>0</v>
      </c>
      <c r="V61" s="19">
        <f t="shared" si="7"/>
        <v>0</v>
      </c>
      <c r="W61" s="19">
        <f t="shared" si="7"/>
        <v>0</v>
      </c>
      <c r="X61" s="19">
        <f t="shared" si="7"/>
        <v>0</v>
      </c>
      <c r="Y61" s="19">
        <f t="shared" si="7"/>
        <v>0</v>
      </c>
      <c r="Z61" s="19">
        <f t="shared" si="7"/>
        <v>0</v>
      </c>
      <c r="AA61" s="19">
        <f t="shared" si="7"/>
        <v>0</v>
      </c>
      <c r="AB61" s="19">
        <f t="shared" si="7"/>
        <v>0</v>
      </c>
      <c r="AC61" s="19">
        <f t="shared" si="7"/>
        <v>0</v>
      </c>
      <c r="AD61" s="19">
        <f t="shared" si="7"/>
        <v>0</v>
      </c>
      <c r="AE61" s="19">
        <f t="shared" si="7"/>
        <v>0</v>
      </c>
      <c r="AF61" s="19">
        <f t="shared" si="7"/>
        <v>0</v>
      </c>
      <c r="AG61" s="19">
        <f t="shared" si="7"/>
        <v>0</v>
      </c>
      <c r="AH61" s="19">
        <f t="shared" si="7"/>
        <v>0</v>
      </c>
      <c r="AI61" s="19">
        <f t="shared" si="7"/>
        <v>0</v>
      </c>
      <c r="AJ61" s="19">
        <f t="shared" si="7"/>
        <v>0</v>
      </c>
      <c r="AK61" s="19">
        <f t="shared" si="7"/>
        <v>0</v>
      </c>
      <c r="AL61" s="19">
        <f t="shared" si="7"/>
        <v>0</v>
      </c>
      <c r="AM61" s="19">
        <f t="shared" si="7"/>
        <v>0</v>
      </c>
      <c r="AN61" s="19">
        <f t="shared" si="7"/>
        <v>0</v>
      </c>
      <c r="AO61" s="19">
        <f t="shared" si="7"/>
        <v>0</v>
      </c>
      <c r="AP61" s="19">
        <f t="shared" si="7"/>
        <v>0</v>
      </c>
      <c r="AQ61" s="19">
        <f t="shared" si="7"/>
        <v>0</v>
      </c>
      <c r="AR61" s="19">
        <f t="shared" si="7"/>
        <v>0</v>
      </c>
      <c r="AS61" s="19">
        <f t="shared" si="7"/>
        <v>0</v>
      </c>
      <c r="AT61" s="19">
        <f t="shared" si="7"/>
        <v>0</v>
      </c>
      <c r="AU61" s="19">
        <f t="shared" si="7"/>
        <v>0</v>
      </c>
      <c r="AV61" s="19">
        <f t="shared" si="7"/>
        <v>0</v>
      </c>
      <c r="AW61" s="19">
        <f t="shared" si="7"/>
        <v>0</v>
      </c>
      <c r="AX61" s="19">
        <f t="shared" si="7"/>
        <v>0</v>
      </c>
      <c r="AY61" s="19">
        <f t="shared" si="7"/>
        <v>0</v>
      </c>
      <c r="AZ61" s="19">
        <f t="shared" si="7"/>
        <v>0</v>
      </c>
      <c r="BA61" s="19">
        <f t="shared" si="7"/>
        <v>0</v>
      </c>
      <c r="BB61" s="19">
        <f t="shared" si="7"/>
        <v>0</v>
      </c>
      <c r="BC61" s="19">
        <f t="shared" si="7"/>
        <v>0</v>
      </c>
      <c r="BD61" s="19">
        <f t="shared" si="7"/>
        <v>0</v>
      </c>
      <c r="BE61" s="19">
        <f t="shared" si="7"/>
        <v>0</v>
      </c>
      <c r="BF61" s="19">
        <f t="shared" si="7"/>
        <v>0</v>
      </c>
      <c r="BG61" s="19">
        <f t="shared" si="7"/>
        <v>0</v>
      </c>
      <c r="BH61" s="19">
        <f t="shared" si="7"/>
        <v>0</v>
      </c>
      <c r="BI61" s="19">
        <f t="shared" si="7"/>
        <v>0</v>
      </c>
      <c r="BJ61" s="19">
        <f t="shared" si="7"/>
        <v>0</v>
      </c>
      <c r="BK61" s="19">
        <f t="shared" si="7"/>
        <v>0</v>
      </c>
      <c r="BL61" s="93"/>
    </row>
    <row r="62" spans="2:64" ht="15.75" thickBot="1">
      <c r="B62" s="88"/>
      <c r="C62" s="15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90"/>
    </row>
  </sheetData>
  <sheetProtection sheet="1" objects="1" scenarios="1"/>
  <mergeCells count="21">
    <mergeCell ref="AZ23:BK23"/>
    <mergeCell ref="AZ46:BK46"/>
    <mergeCell ref="AZ27:BK27"/>
    <mergeCell ref="AB46:AM46"/>
    <mergeCell ref="AN46:AY46"/>
    <mergeCell ref="D46:O46"/>
    <mergeCell ref="P46:AA46"/>
    <mergeCell ref="AB23:AM23"/>
    <mergeCell ref="AN23:AY23"/>
    <mergeCell ref="P23:AA23"/>
    <mergeCell ref="D27:O27"/>
    <mergeCell ref="C5:O5"/>
    <mergeCell ref="AB27:AM27"/>
    <mergeCell ref="AN27:AY27"/>
    <mergeCell ref="D23:O23"/>
    <mergeCell ref="P27:AA27"/>
    <mergeCell ref="AZ7:BK7"/>
    <mergeCell ref="D7:O7"/>
    <mergeCell ref="P7:AA7"/>
    <mergeCell ref="AB7:AM7"/>
    <mergeCell ref="AN7:AY7"/>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sheetPr codeName="Feuil18">
    <tabColor theme="3" tint="0.39997558519241921"/>
  </sheetPr>
  <dimension ref="A1:N17"/>
  <sheetViews>
    <sheetView showGridLines="0" showRowColHeaders="0" zoomScale="85" zoomScaleNormal="85" workbookViewId="0">
      <selection activeCell="C3" sqref="C3:D3"/>
    </sheetView>
  </sheetViews>
  <sheetFormatPr baseColWidth="10" defaultRowHeight="15"/>
  <cols>
    <col min="1" max="1" width="3.7109375" style="53" customWidth="1"/>
    <col min="2" max="2" width="4" style="53" customWidth="1"/>
    <col min="3" max="3" width="39.5703125" style="53" customWidth="1"/>
    <col min="4" max="8" width="18.7109375" style="53" customWidth="1"/>
    <col min="9" max="9" width="3.5703125" customWidth="1"/>
    <col min="14" max="15" width="3.140625" customWidth="1"/>
  </cols>
  <sheetData>
    <row r="1" spans="2:14" s="53" customFormat="1" ht="15.75" thickBot="1"/>
    <row r="2" spans="2:14">
      <c r="B2" s="84"/>
      <c r="C2" s="85"/>
      <c r="D2" s="85"/>
      <c r="E2" s="85"/>
      <c r="F2" s="85"/>
      <c r="G2" s="85"/>
      <c r="H2" s="85"/>
      <c r="I2" s="85"/>
      <c r="J2" s="85"/>
      <c r="K2" s="85"/>
      <c r="L2" s="85"/>
      <c r="M2" s="85"/>
      <c r="N2" s="86"/>
    </row>
    <row r="3" spans="2:14">
      <c r="B3" s="87"/>
      <c r="C3" s="288" t="s">
        <v>105</v>
      </c>
      <c r="D3" s="289"/>
      <c r="E3" s="92"/>
      <c r="F3" s="92"/>
      <c r="G3" s="92"/>
      <c r="H3" s="92"/>
      <c r="I3" s="91"/>
      <c r="J3" s="91"/>
      <c r="K3" s="91"/>
      <c r="L3" s="91"/>
      <c r="M3" s="91"/>
      <c r="N3" s="93"/>
    </row>
    <row r="4" spans="2:14">
      <c r="B4" s="87"/>
      <c r="C4" s="91"/>
      <c r="D4" s="91"/>
      <c r="E4" s="91"/>
      <c r="F4" s="91"/>
      <c r="G4" s="91"/>
      <c r="H4" s="91"/>
      <c r="I4" s="91"/>
      <c r="J4" s="91"/>
      <c r="K4" s="91"/>
      <c r="L4" s="91"/>
      <c r="M4" s="91"/>
      <c r="N4" s="93"/>
    </row>
    <row r="5" spans="2:14">
      <c r="B5" s="87"/>
      <c r="C5" s="388" t="s">
        <v>92</v>
      </c>
      <c r="D5" s="389"/>
      <c r="E5" s="389"/>
      <c r="F5" s="389"/>
      <c r="G5" s="389"/>
      <c r="H5" s="390"/>
      <c r="I5" s="91"/>
      <c r="J5" s="294" t="s">
        <v>153</v>
      </c>
      <c r="K5" s="394"/>
      <c r="L5" s="394"/>
      <c r="M5" s="395"/>
      <c r="N5" s="93"/>
    </row>
    <row r="6" spans="2:14">
      <c r="B6" s="87"/>
      <c r="C6" s="91"/>
      <c r="D6" s="91"/>
      <c r="E6" s="91"/>
      <c r="F6" s="91"/>
      <c r="G6" s="91"/>
      <c r="H6" s="91"/>
      <c r="I6" s="91"/>
      <c r="J6" s="396"/>
      <c r="K6" s="397"/>
      <c r="L6" s="397"/>
      <c r="M6" s="398"/>
      <c r="N6" s="93"/>
    </row>
    <row r="7" spans="2:14">
      <c r="B7" s="87"/>
      <c r="C7" s="91"/>
      <c r="D7" s="73" t="s">
        <v>14</v>
      </c>
      <c r="E7" s="73" t="s">
        <v>15</v>
      </c>
      <c r="F7" s="73" t="s">
        <v>16</v>
      </c>
      <c r="G7" s="73" t="s">
        <v>22</v>
      </c>
      <c r="H7" s="73" t="s">
        <v>23</v>
      </c>
      <c r="I7" s="91"/>
      <c r="J7" s="396"/>
      <c r="K7" s="397"/>
      <c r="L7" s="397"/>
      <c r="M7" s="398"/>
      <c r="N7" s="93"/>
    </row>
    <row r="8" spans="2:14">
      <c r="B8" s="87"/>
      <c r="C8" s="31" t="s">
        <v>106</v>
      </c>
      <c r="D8" s="234">
        <f>0.68%*Personnel!Q30</f>
        <v>0</v>
      </c>
      <c r="E8" s="234">
        <f>0.68%*Personnel!AD30</f>
        <v>0</v>
      </c>
      <c r="F8" s="234">
        <f>0.68%*Personnel!AG30</f>
        <v>0</v>
      </c>
      <c r="G8" s="234">
        <f>0.68%*Personnel!AJ30</f>
        <v>0</v>
      </c>
      <c r="H8" s="234">
        <f>0.68%*Personnel!AM30</f>
        <v>0</v>
      </c>
      <c r="I8" s="91"/>
      <c r="J8" s="396"/>
      <c r="K8" s="397"/>
      <c r="L8" s="397"/>
      <c r="M8" s="398"/>
      <c r="N8" s="93"/>
    </row>
    <row r="9" spans="2:14">
      <c r="B9" s="87"/>
      <c r="C9" s="31" t="s">
        <v>107</v>
      </c>
      <c r="D9" s="234">
        <f>IF('Personnel - Calculs auto'!D6&lt;10,0.55%,IF('Personnel - Calculs auto'!D6&lt;20,1.05%,1.6%))*Personnel!Q30</f>
        <v>0</v>
      </c>
      <c r="E9" s="234">
        <f>IF('Personnel - Calculs auto'!E6&lt;10,0.55%,IF('Personnel - Calculs auto'!E6&lt;20,1.05%,1.6%))*Personnel!AD30</f>
        <v>0</v>
      </c>
      <c r="F9" s="234">
        <f>IF('Personnel - Calculs auto'!F6&lt;10,0.55%,IF('Personnel - Calculs auto'!F6&lt;20,1.05%,1.6%))*Personnel!AG30</f>
        <v>0</v>
      </c>
      <c r="G9" s="234">
        <f>IF('Personnel - Calculs auto'!G6&lt;10,0.55%,IF('Personnel - Calculs auto'!G6&lt;20,1.05%,1.6%))*Personnel!AJ30</f>
        <v>0</v>
      </c>
      <c r="H9" s="234">
        <f>IF('Personnel - Calculs auto'!H6&lt;10,0.55%,IF('Personnel - Calculs auto'!H6&lt;20,1.05%,1.6%))*Personnel!AM30</f>
        <v>0</v>
      </c>
      <c r="I9" s="91"/>
      <c r="J9" s="396"/>
      <c r="K9" s="397"/>
      <c r="L9" s="397"/>
      <c r="M9" s="398"/>
      <c r="N9" s="93"/>
    </row>
    <row r="10" spans="2:14">
      <c r="B10" s="87"/>
      <c r="C10" s="31" t="s">
        <v>108</v>
      </c>
      <c r="D10" s="234">
        <f>IF('Personnel - Calculs auto'!D6&lt;20,0,0.45%)*Personnel!Q30</f>
        <v>0</v>
      </c>
      <c r="E10" s="234">
        <f>IF('Personnel - Calculs auto'!E6&lt;20,0,0.45%)*Personnel!AD30</f>
        <v>0</v>
      </c>
      <c r="F10" s="234">
        <f>IF('Personnel - Calculs auto'!F6&lt;20,0,0.45%)*Personnel!AG30</f>
        <v>0</v>
      </c>
      <c r="G10" s="234">
        <f>IF('Personnel - Calculs auto'!G6&lt;20,0,0.45%)*Personnel!AJ30</f>
        <v>0</v>
      </c>
      <c r="H10" s="234">
        <f>IF('Personnel - Calculs auto'!H6&lt;20,0,0.45%)*Personnel!AM30</f>
        <v>0</v>
      </c>
      <c r="I10" s="91"/>
      <c r="J10" s="396"/>
      <c r="K10" s="397"/>
      <c r="L10" s="397"/>
      <c r="M10" s="398"/>
      <c r="N10" s="93"/>
    </row>
    <row r="11" spans="2:14" ht="30">
      <c r="B11" s="87"/>
      <c r="C11" s="31" t="s">
        <v>109</v>
      </c>
      <c r="D11" s="234">
        <f>IF('Comptes de résultats'!D8&lt;760000,0,0.16%*'Comptes de résultats'!D8)</f>
        <v>0</v>
      </c>
      <c r="E11" s="234">
        <f>IF('Comptes de résultats'!E8&lt;760000,0,0.16%*'Comptes de résultats'!E8)</f>
        <v>0</v>
      </c>
      <c r="F11" s="234">
        <f>IF('Comptes de résultats'!F8&lt;760000,0,0.16%*'Comptes de résultats'!F8)</f>
        <v>0</v>
      </c>
      <c r="G11" s="234">
        <f>IF('Comptes de résultats'!G8&lt;760000,0,0.16%*'Comptes de résultats'!G8)</f>
        <v>0</v>
      </c>
      <c r="H11" s="234">
        <f>IF('Comptes de résultats'!H8&lt;760000,0,0.16%*'Comptes de résultats'!H8)</f>
        <v>0</v>
      </c>
      <c r="I11" s="91"/>
      <c r="J11" s="396"/>
      <c r="K11" s="397"/>
      <c r="L11" s="397"/>
      <c r="M11" s="398"/>
      <c r="N11" s="93"/>
    </row>
    <row r="12" spans="2:14" ht="30">
      <c r="B12" s="87"/>
      <c r="C12" s="31" t="s">
        <v>110</v>
      </c>
      <c r="D12" s="234">
        <f>200+('Charges externes'!D12*27.26%/10)</f>
        <v>240.89</v>
      </c>
      <c r="E12" s="234">
        <f>200+('Charges externes'!E12*27.26%/10)</f>
        <v>240.89</v>
      </c>
      <c r="F12" s="234">
        <f>200+('Charges externes'!F12*27.26%/10)</f>
        <v>240.89</v>
      </c>
      <c r="G12" s="234">
        <f>200+('Charges externes'!G12*27.26%/10)</f>
        <v>240.89</v>
      </c>
      <c r="H12" s="234">
        <f>200+('Charges externes'!H12*27.26%/10)</f>
        <v>240.89</v>
      </c>
      <c r="I12" s="91"/>
      <c r="J12" s="396"/>
      <c r="K12" s="397"/>
      <c r="L12" s="397"/>
      <c r="M12" s="398"/>
      <c r="N12" s="93"/>
    </row>
    <row r="13" spans="2:14" ht="45">
      <c r="B13" s="87"/>
      <c r="C13" s="31" t="s">
        <v>111</v>
      </c>
      <c r="D13" s="234">
        <f>IF('Comptes de résultats'!D8&lt;500000,0,IF('Comptes de résultats'!D8&lt;3000000,0.5%,IF('Comptes de résultats'!D8&lt;10000000,1.4%,1.5%)))*'Comptes de résultats'!D15</f>
        <v>0</v>
      </c>
      <c r="E13" s="234">
        <f>IF('Comptes de résultats'!E8&lt;500000,0,IF('Comptes de résultats'!E8&lt;3000000,0.5%,IF('Comptes de résultats'!E8&lt;10000000,1.4%,1.5%)))*'Comptes de résultats'!E15</f>
        <v>0</v>
      </c>
      <c r="F13" s="234">
        <f>IF('Comptes de résultats'!F8&lt;500000,0,IF('Comptes de résultats'!F8&lt;3000000,0.5%,IF('Comptes de résultats'!F8&lt;10000000,1.4%,1.5%)))*'Comptes de résultats'!F15</f>
        <v>0</v>
      </c>
      <c r="G13" s="234">
        <f>IF('Comptes de résultats'!G8&lt;500000,0,IF('Comptes de résultats'!G8&lt;3000000,0.5%,IF('Comptes de résultats'!G8&lt;10000000,1.4%,1.5%)))*'Comptes de résultats'!G15</f>
        <v>0</v>
      </c>
      <c r="H13" s="234">
        <f>IF('Comptes de résultats'!H8&lt;500000,0,IF('Comptes de résultats'!H8&lt;3000000,0.5%,IF('Comptes de résultats'!H8&lt;10000000,1.4%,1.5%)))*'Comptes de résultats'!H15</f>
        <v>0</v>
      </c>
      <c r="I13" s="91"/>
      <c r="J13" s="396"/>
      <c r="K13" s="397"/>
      <c r="L13" s="397"/>
      <c r="M13" s="398"/>
      <c r="N13" s="93"/>
    </row>
    <row r="14" spans="2:14">
      <c r="B14" s="87"/>
      <c r="C14" s="65" t="s">
        <v>17</v>
      </c>
      <c r="D14" s="19">
        <f>SUM(D8:D13)</f>
        <v>240.89</v>
      </c>
      <c r="E14" s="19">
        <f t="shared" ref="E14:H14" si="0">SUM(E8:E13)</f>
        <v>240.89</v>
      </c>
      <c r="F14" s="19">
        <f t="shared" si="0"/>
        <v>240.89</v>
      </c>
      <c r="G14" s="19">
        <f t="shared" si="0"/>
        <v>240.89</v>
      </c>
      <c r="H14" s="19">
        <f t="shared" si="0"/>
        <v>240.89</v>
      </c>
      <c r="I14" s="91"/>
      <c r="J14" s="399"/>
      <c r="K14" s="400"/>
      <c r="L14" s="400"/>
      <c r="M14" s="401"/>
      <c r="N14" s="93"/>
    </row>
    <row r="15" spans="2:14" ht="15.75" thickBot="1">
      <c r="B15" s="88"/>
      <c r="C15" s="156"/>
      <c r="D15" s="157"/>
      <c r="E15" s="157"/>
      <c r="F15" s="157"/>
      <c r="G15" s="157"/>
      <c r="H15" s="157"/>
      <c r="I15" s="89"/>
      <c r="J15" s="89"/>
      <c r="K15" s="89"/>
      <c r="L15" s="89"/>
      <c r="M15" s="89"/>
      <c r="N15" s="90"/>
    </row>
    <row r="17" spans="3:8">
      <c r="C17" s="402"/>
      <c r="D17" s="402"/>
      <c r="E17" s="402"/>
      <c r="F17" s="402"/>
      <c r="G17" s="402"/>
      <c r="H17" s="402"/>
    </row>
  </sheetData>
  <sheetProtection sheet="1" objects="1" scenarios="1"/>
  <mergeCells count="4">
    <mergeCell ref="J5:M14"/>
    <mergeCell ref="C17:H17"/>
    <mergeCell ref="C3:D3"/>
    <mergeCell ref="C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Feuil17"/>
  <dimension ref="A1:I68"/>
  <sheetViews>
    <sheetView showGridLines="0" showRowColHeaders="0" zoomScale="76" zoomScaleNormal="76" workbookViewId="0">
      <selection activeCell="C3" sqref="C3:H3"/>
    </sheetView>
  </sheetViews>
  <sheetFormatPr baseColWidth="10" defaultRowHeight="15"/>
  <cols>
    <col min="1" max="1" width="3.42578125" style="53" customWidth="1"/>
    <col min="2" max="2" width="3.5703125" style="53" customWidth="1"/>
    <col min="3" max="3" width="41.140625" style="53" customWidth="1"/>
    <col min="4" max="4" width="3.28515625" style="53" customWidth="1"/>
    <col min="5" max="8" width="29.85546875" style="53" customWidth="1"/>
    <col min="9" max="9" width="3.5703125" style="53" customWidth="1"/>
  </cols>
  <sheetData>
    <row r="1" spans="2:9" ht="15.75" thickBot="1"/>
    <row r="2" spans="2:9">
      <c r="B2" s="84"/>
      <c r="C2" s="85"/>
      <c r="D2" s="85"/>
      <c r="E2" s="85"/>
      <c r="F2" s="85"/>
      <c r="G2" s="85"/>
      <c r="H2" s="85"/>
      <c r="I2" s="86"/>
    </row>
    <row r="3" spans="2:9" ht="18.75">
      <c r="B3" s="87"/>
      <c r="C3" s="285" t="s">
        <v>146</v>
      </c>
      <c r="D3" s="286"/>
      <c r="E3" s="286"/>
      <c r="F3" s="286"/>
      <c r="G3" s="286"/>
      <c r="H3" s="287"/>
      <c r="I3" s="93"/>
    </row>
    <row r="4" spans="2:9">
      <c r="B4" s="87"/>
      <c r="C4" s="91"/>
      <c r="D4" s="91"/>
      <c r="E4" s="91"/>
      <c r="F4" s="91"/>
      <c r="G4" s="91"/>
      <c r="H4" s="91"/>
      <c r="I4" s="93"/>
    </row>
    <row r="5" spans="2:9" ht="15.75">
      <c r="B5" s="87"/>
      <c r="C5" s="181" t="s">
        <v>144</v>
      </c>
      <c r="D5" s="91"/>
      <c r="E5" s="209" t="s">
        <v>143</v>
      </c>
      <c r="F5" s="210" t="s">
        <v>139</v>
      </c>
      <c r="G5" s="91"/>
      <c r="H5" s="91"/>
      <c r="I5" s="93"/>
    </row>
    <row r="6" spans="2:9">
      <c r="B6" s="87"/>
      <c r="C6" s="91"/>
      <c r="D6" s="91"/>
      <c r="E6" s="91"/>
      <c r="F6" s="91"/>
      <c r="G6" s="91"/>
      <c r="H6" s="91"/>
      <c r="I6" s="93"/>
    </row>
    <row r="7" spans="2:9" ht="15.75">
      <c r="B7" s="87"/>
      <c r="C7" s="181" t="s">
        <v>145</v>
      </c>
      <c r="D7" s="202"/>
      <c r="E7" s="73" t="s">
        <v>142</v>
      </c>
      <c r="F7" s="207" t="s">
        <v>140</v>
      </c>
      <c r="G7" s="188" t="s">
        <v>155</v>
      </c>
      <c r="H7" s="208" t="s">
        <v>141</v>
      </c>
      <c r="I7" s="93"/>
    </row>
    <row r="8" spans="2:9">
      <c r="B8" s="87"/>
      <c r="C8" s="91"/>
      <c r="D8" s="91"/>
      <c r="E8" s="91"/>
      <c r="F8" s="91"/>
      <c r="G8" s="91"/>
      <c r="H8" s="91"/>
      <c r="I8" s="93"/>
    </row>
    <row r="9" spans="2:9" ht="15" customHeight="1">
      <c r="B9" s="87"/>
      <c r="C9" s="301" t="s">
        <v>274</v>
      </c>
      <c r="D9" s="302"/>
      <c r="E9" s="302"/>
      <c r="F9" s="302"/>
      <c r="G9" s="302"/>
      <c r="H9" s="303"/>
      <c r="I9" s="93"/>
    </row>
    <row r="10" spans="2:9">
      <c r="B10" s="87"/>
      <c r="C10" s="304"/>
      <c r="D10" s="305"/>
      <c r="E10" s="305"/>
      <c r="F10" s="305"/>
      <c r="G10" s="305"/>
      <c r="H10" s="306"/>
      <c r="I10" s="93"/>
    </row>
    <row r="11" spans="2:9">
      <c r="B11" s="87"/>
      <c r="C11" s="304"/>
      <c r="D11" s="305"/>
      <c r="E11" s="305"/>
      <c r="F11" s="305"/>
      <c r="G11" s="305"/>
      <c r="H11" s="306"/>
      <c r="I11" s="93"/>
    </row>
    <row r="12" spans="2:9">
      <c r="B12" s="87"/>
      <c r="C12" s="304"/>
      <c r="D12" s="305"/>
      <c r="E12" s="305"/>
      <c r="F12" s="305"/>
      <c r="G12" s="305"/>
      <c r="H12" s="306"/>
      <c r="I12" s="93"/>
    </row>
    <row r="13" spans="2:9">
      <c r="B13" s="87"/>
      <c r="C13" s="304"/>
      <c r="D13" s="305"/>
      <c r="E13" s="305"/>
      <c r="F13" s="305"/>
      <c r="G13" s="305"/>
      <c r="H13" s="306"/>
      <c r="I13" s="93"/>
    </row>
    <row r="14" spans="2:9">
      <c r="B14" s="87"/>
      <c r="C14" s="304"/>
      <c r="D14" s="305"/>
      <c r="E14" s="305"/>
      <c r="F14" s="305"/>
      <c r="G14" s="305"/>
      <c r="H14" s="306"/>
      <c r="I14" s="93"/>
    </row>
    <row r="15" spans="2:9">
      <c r="B15" s="87"/>
      <c r="C15" s="304"/>
      <c r="D15" s="305"/>
      <c r="E15" s="305"/>
      <c r="F15" s="305"/>
      <c r="G15" s="305"/>
      <c r="H15" s="306"/>
      <c r="I15" s="93"/>
    </row>
    <row r="16" spans="2:9">
      <c r="B16" s="87"/>
      <c r="C16" s="304"/>
      <c r="D16" s="305"/>
      <c r="E16" s="305"/>
      <c r="F16" s="305"/>
      <c r="G16" s="305"/>
      <c r="H16" s="306"/>
      <c r="I16" s="93"/>
    </row>
    <row r="17" spans="2:9">
      <c r="B17" s="87"/>
      <c r="C17" s="304"/>
      <c r="D17" s="305"/>
      <c r="E17" s="305"/>
      <c r="F17" s="305"/>
      <c r="G17" s="305"/>
      <c r="H17" s="306"/>
      <c r="I17" s="93"/>
    </row>
    <row r="18" spans="2:9">
      <c r="B18" s="87"/>
      <c r="C18" s="304"/>
      <c r="D18" s="305"/>
      <c r="E18" s="305"/>
      <c r="F18" s="305"/>
      <c r="G18" s="305"/>
      <c r="H18" s="306"/>
      <c r="I18" s="93"/>
    </row>
    <row r="19" spans="2:9">
      <c r="B19" s="87"/>
      <c r="C19" s="304"/>
      <c r="D19" s="305"/>
      <c r="E19" s="305"/>
      <c r="F19" s="305"/>
      <c r="G19" s="305"/>
      <c r="H19" s="306"/>
      <c r="I19" s="93"/>
    </row>
    <row r="20" spans="2:9" s="53" customFormat="1">
      <c r="B20" s="87"/>
      <c r="C20" s="304"/>
      <c r="D20" s="305"/>
      <c r="E20" s="305"/>
      <c r="F20" s="305"/>
      <c r="G20" s="305"/>
      <c r="H20" s="306"/>
      <c r="I20" s="93"/>
    </row>
    <row r="21" spans="2:9" ht="16.5" customHeight="1">
      <c r="B21" s="87"/>
      <c r="C21" s="304"/>
      <c r="D21" s="305"/>
      <c r="E21" s="305"/>
      <c r="F21" s="305"/>
      <c r="G21" s="305"/>
      <c r="H21" s="306"/>
      <c r="I21" s="93"/>
    </row>
    <row r="22" spans="2:9" s="53" customFormat="1" ht="16.5" customHeight="1">
      <c r="B22" s="87"/>
      <c r="C22" s="304"/>
      <c r="D22" s="305"/>
      <c r="E22" s="305"/>
      <c r="F22" s="305"/>
      <c r="G22" s="305"/>
      <c r="H22" s="306"/>
      <c r="I22" s="93"/>
    </row>
    <row r="23" spans="2:9" s="53" customFormat="1" ht="16.5" customHeight="1">
      <c r="B23" s="87"/>
      <c r="C23" s="304"/>
      <c r="D23" s="305"/>
      <c r="E23" s="305"/>
      <c r="F23" s="305"/>
      <c r="G23" s="305"/>
      <c r="H23" s="306"/>
      <c r="I23" s="93"/>
    </row>
    <row r="24" spans="2:9" s="53" customFormat="1" ht="16.5" customHeight="1">
      <c r="B24" s="87"/>
      <c r="C24" s="304"/>
      <c r="D24" s="305"/>
      <c r="E24" s="305"/>
      <c r="F24" s="305"/>
      <c r="G24" s="305"/>
      <c r="H24" s="306"/>
      <c r="I24" s="93"/>
    </row>
    <row r="25" spans="2:9" s="53" customFormat="1" ht="16.5" customHeight="1">
      <c r="B25" s="87"/>
      <c r="C25" s="307"/>
      <c r="D25" s="308"/>
      <c r="E25" s="308"/>
      <c r="F25" s="308"/>
      <c r="G25" s="308"/>
      <c r="H25" s="309"/>
      <c r="I25" s="93"/>
    </row>
    <row r="26" spans="2:9">
      <c r="B26" s="87"/>
      <c r="C26" s="91"/>
      <c r="D26" s="91"/>
      <c r="E26" s="91"/>
      <c r="F26" s="91"/>
      <c r="G26" s="91"/>
      <c r="H26" s="91"/>
      <c r="I26" s="93"/>
    </row>
    <row r="27" spans="2:9">
      <c r="B27" s="87"/>
      <c r="C27" s="301" t="s">
        <v>159</v>
      </c>
      <c r="D27" s="302"/>
      <c r="E27" s="302"/>
      <c r="F27" s="302"/>
      <c r="G27" s="302"/>
      <c r="H27" s="303"/>
      <c r="I27" s="93"/>
    </row>
    <row r="28" spans="2:9">
      <c r="B28" s="87"/>
      <c r="C28" s="304"/>
      <c r="D28" s="305"/>
      <c r="E28" s="305"/>
      <c r="F28" s="305"/>
      <c r="G28" s="305"/>
      <c r="H28" s="306"/>
      <c r="I28" s="93"/>
    </row>
    <row r="29" spans="2:9">
      <c r="B29" s="87"/>
      <c r="C29" s="304"/>
      <c r="D29" s="305"/>
      <c r="E29" s="305"/>
      <c r="F29" s="305"/>
      <c r="G29" s="305"/>
      <c r="H29" s="306"/>
      <c r="I29" s="93"/>
    </row>
    <row r="30" spans="2:9">
      <c r="B30" s="87"/>
      <c r="C30" s="304"/>
      <c r="D30" s="305"/>
      <c r="E30" s="305"/>
      <c r="F30" s="305"/>
      <c r="G30" s="305"/>
      <c r="H30" s="306"/>
      <c r="I30" s="93"/>
    </row>
    <row r="31" spans="2:9">
      <c r="B31" s="87"/>
      <c r="C31" s="304"/>
      <c r="D31" s="305"/>
      <c r="E31" s="305"/>
      <c r="F31" s="305"/>
      <c r="G31" s="305"/>
      <c r="H31" s="306"/>
      <c r="I31" s="93"/>
    </row>
    <row r="32" spans="2:9" ht="15.75" customHeight="1">
      <c r="B32" s="87"/>
      <c r="C32" s="307"/>
      <c r="D32" s="308"/>
      <c r="E32" s="308"/>
      <c r="F32" s="308"/>
      <c r="G32" s="308"/>
      <c r="H32" s="309"/>
      <c r="I32" s="93"/>
    </row>
    <row r="33" spans="1:9">
      <c r="A33"/>
      <c r="B33" s="87"/>
      <c r="C33" s="91"/>
      <c r="D33" s="91"/>
      <c r="E33" s="91"/>
      <c r="F33" s="91"/>
      <c r="G33" s="91"/>
      <c r="H33" s="91"/>
      <c r="I33" s="93"/>
    </row>
    <row r="34" spans="1:9" ht="15" customHeight="1">
      <c r="A34"/>
      <c r="B34" s="87"/>
      <c r="C34" s="301" t="s">
        <v>188</v>
      </c>
      <c r="D34" s="302"/>
      <c r="E34" s="302"/>
      <c r="F34" s="302"/>
      <c r="G34" s="302"/>
      <c r="H34" s="303"/>
      <c r="I34" s="93"/>
    </row>
    <row r="35" spans="1:9">
      <c r="A35"/>
      <c r="B35" s="87"/>
      <c r="C35" s="304"/>
      <c r="D35" s="305"/>
      <c r="E35" s="305"/>
      <c r="F35" s="305"/>
      <c r="G35" s="305"/>
      <c r="H35" s="306"/>
      <c r="I35" s="93"/>
    </row>
    <row r="36" spans="1:9">
      <c r="A36"/>
      <c r="B36" s="87"/>
      <c r="C36" s="304"/>
      <c r="D36" s="305"/>
      <c r="E36" s="305"/>
      <c r="F36" s="305"/>
      <c r="G36" s="305"/>
      <c r="H36" s="306"/>
      <c r="I36" s="93"/>
    </row>
    <row r="37" spans="1:9">
      <c r="A37"/>
      <c r="B37" s="87"/>
      <c r="C37" s="304"/>
      <c r="D37" s="305"/>
      <c r="E37" s="305"/>
      <c r="F37" s="305"/>
      <c r="G37" s="305"/>
      <c r="H37" s="306"/>
      <c r="I37" s="93"/>
    </row>
    <row r="38" spans="1:9" s="53" customFormat="1">
      <c r="B38" s="87"/>
      <c r="C38" s="307"/>
      <c r="D38" s="308"/>
      <c r="E38" s="308"/>
      <c r="F38" s="308"/>
      <c r="G38" s="308"/>
      <c r="H38" s="309"/>
      <c r="I38" s="93"/>
    </row>
    <row r="39" spans="1:9">
      <c r="A39"/>
      <c r="B39" s="87"/>
      <c r="C39" s="91"/>
      <c r="D39" s="91"/>
      <c r="E39" s="91"/>
      <c r="F39" s="91"/>
      <c r="G39" s="91"/>
      <c r="H39" s="91"/>
      <c r="I39" s="93"/>
    </row>
    <row r="40" spans="1:9">
      <c r="A40"/>
      <c r="B40" s="87"/>
      <c r="C40" s="301" t="s">
        <v>178</v>
      </c>
      <c r="D40" s="302"/>
      <c r="E40" s="302"/>
      <c r="F40" s="302"/>
      <c r="G40" s="302"/>
      <c r="H40" s="303"/>
      <c r="I40" s="93"/>
    </row>
    <row r="41" spans="1:9">
      <c r="A41"/>
      <c r="B41" s="87"/>
      <c r="C41" s="304"/>
      <c r="D41" s="305"/>
      <c r="E41" s="305"/>
      <c r="F41" s="305"/>
      <c r="G41" s="305"/>
      <c r="H41" s="306"/>
      <c r="I41" s="93"/>
    </row>
    <row r="42" spans="1:9">
      <c r="A42"/>
      <c r="B42" s="87"/>
      <c r="C42" s="304"/>
      <c r="D42" s="305"/>
      <c r="E42" s="305"/>
      <c r="F42" s="305"/>
      <c r="G42" s="305"/>
      <c r="H42" s="306"/>
      <c r="I42" s="93"/>
    </row>
    <row r="43" spans="1:9">
      <c r="A43"/>
      <c r="B43" s="87"/>
      <c r="C43" s="307"/>
      <c r="D43" s="308"/>
      <c r="E43" s="308"/>
      <c r="F43" s="308"/>
      <c r="G43" s="308"/>
      <c r="H43" s="309"/>
      <c r="I43" s="93"/>
    </row>
    <row r="44" spans="1:9">
      <c r="A44"/>
      <c r="B44" s="87"/>
      <c r="C44" s="91"/>
      <c r="D44" s="91"/>
      <c r="E44" s="91"/>
      <c r="F44" s="91"/>
      <c r="G44" s="91"/>
      <c r="H44" s="91"/>
      <c r="I44" s="93"/>
    </row>
    <row r="45" spans="1:9">
      <c r="A45"/>
      <c r="B45" s="87"/>
      <c r="C45" s="301" t="s">
        <v>236</v>
      </c>
      <c r="D45" s="302"/>
      <c r="E45" s="302"/>
      <c r="F45" s="302"/>
      <c r="G45" s="302"/>
      <c r="H45" s="303"/>
      <c r="I45" s="93"/>
    </row>
    <row r="46" spans="1:9">
      <c r="A46"/>
      <c r="B46" s="87"/>
      <c r="C46" s="304"/>
      <c r="D46" s="305"/>
      <c r="E46" s="305"/>
      <c r="F46" s="305"/>
      <c r="G46" s="305"/>
      <c r="H46" s="306"/>
      <c r="I46" s="93"/>
    </row>
    <row r="47" spans="1:9">
      <c r="A47"/>
      <c r="B47" s="87"/>
      <c r="C47" s="304"/>
      <c r="D47" s="305"/>
      <c r="E47" s="305"/>
      <c r="F47" s="305"/>
      <c r="G47" s="305"/>
      <c r="H47" s="306"/>
      <c r="I47" s="93"/>
    </row>
    <row r="48" spans="1:9" s="53" customFormat="1">
      <c r="B48" s="87"/>
      <c r="C48" s="304"/>
      <c r="D48" s="305"/>
      <c r="E48" s="305"/>
      <c r="F48" s="305"/>
      <c r="G48" s="305"/>
      <c r="H48" s="306"/>
      <c r="I48" s="93"/>
    </row>
    <row r="49" spans="1:9">
      <c r="A49"/>
      <c r="B49" s="87"/>
      <c r="C49" s="307"/>
      <c r="D49" s="308"/>
      <c r="E49" s="308"/>
      <c r="F49" s="308"/>
      <c r="G49" s="308"/>
      <c r="H49" s="309"/>
      <c r="I49" s="93"/>
    </row>
    <row r="50" spans="1:9">
      <c r="A50"/>
      <c r="B50" s="87"/>
      <c r="C50" s="91"/>
      <c r="D50" s="91"/>
      <c r="E50" s="91"/>
      <c r="F50" s="91"/>
      <c r="G50" s="91"/>
      <c r="H50" s="91"/>
      <c r="I50" s="93"/>
    </row>
    <row r="51" spans="1:9">
      <c r="A51"/>
      <c r="B51" s="87"/>
      <c r="C51" s="301" t="s">
        <v>147</v>
      </c>
      <c r="D51" s="302"/>
      <c r="E51" s="302"/>
      <c r="F51" s="302"/>
      <c r="G51" s="302"/>
      <c r="H51" s="303"/>
      <c r="I51" s="93"/>
    </row>
    <row r="52" spans="1:9">
      <c r="A52"/>
      <c r="B52" s="87"/>
      <c r="C52" s="304"/>
      <c r="D52" s="305"/>
      <c r="E52" s="305"/>
      <c r="F52" s="305"/>
      <c r="G52" s="305"/>
      <c r="H52" s="306"/>
      <c r="I52" s="93"/>
    </row>
    <row r="53" spans="1:9">
      <c r="A53"/>
      <c r="B53" s="87"/>
      <c r="C53" s="304"/>
      <c r="D53" s="305"/>
      <c r="E53" s="305"/>
      <c r="F53" s="305"/>
      <c r="G53" s="305"/>
      <c r="H53" s="306"/>
      <c r="I53" s="93"/>
    </row>
    <row r="54" spans="1:9">
      <c r="A54"/>
      <c r="B54" s="87"/>
      <c r="C54" s="307"/>
      <c r="D54" s="308"/>
      <c r="E54" s="308"/>
      <c r="F54" s="308"/>
      <c r="G54" s="308"/>
      <c r="H54" s="309"/>
      <c r="I54" s="93"/>
    </row>
    <row r="55" spans="1:9">
      <c r="A55"/>
      <c r="B55" s="87"/>
      <c r="C55" s="91"/>
      <c r="D55" s="91"/>
      <c r="E55" s="91"/>
      <c r="F55" s="91"/>
      <c r="G55" s="91"/>
      <c r="H55" s="91"/>
      <c r="I55" s="93"/>
    </row>
    <row r="56" spans="1:9">
      <c r="A56"/>
      <c r="B56" s="87"/>
      <c r="C56" s="301" t="s">
        <v>237</v>
      </c>
      <c r="D56" s="302"/>
      <c r="E56" s="302"/>
      <c r="F56" s="302"/>
      <c r="G56" s="302"/>
      <c r="H56" s="303"/>
      <c r="I56" s="93"/>
    </row>
    <row r="57" spans="1:9">
      <c r="A57"/>
      <c r="B57" s="87"/>
      <c r="C57" s="304"/>
      <c r="D57" s="305"/>
      <c r="E57" s="305"/>
      <c r="F57" s="305"/>
      <c r="G57" s="305"/>
      <c r="H57" s="306"/>
      <c r="I57" s="93"/>
    </row>
    <row r="58" spans="1:9" s="53" customFormat="1">
      <c r="B58" s="87"/>
      <c r="C58" s="304"/>
      <c r="D58" s="305"/>
      <c r="E58" s="305"/>
      <c r="F58" s="305"/>
      <c r="G58" s="305"/>
      <c r="H58" s="306"/>
      <c r="I58" s="93"/>
    </row>
    <row r="59" spans="1:9">
      <c r="A59"/>
      <c r="B59" s="87"/>
      <c r="C59" s="307"/>
      <c r="D59" s="308"/>
      <c r="E59" s="308"/>
      <c r="F59" s="308"/>
      <c r="G59" s="308"/>
      <c r="H59" s="309"/>
      <c r="I59" s="93"/>
    </row>
    <row r="60" spans="1:9">
      <c r="A60"/>
      <c r="B60" s="87"/>
      <c r="C60" s="91"/>
      <c r="D60" s="91"/>
      <c r="E60" s="91"/>
      <c r="F60" s="91"/>
      <c r="G60" s="91"/>
      <c r="H60" s="91"/>
      <c r="I60" s="93"/>
    </row>
    <row r="61" spans="1:9">
      <c r="A61"/>
      <c r="B61" s="87"/>
      <c r="C61" s="301" t="s">
        <v>232</v>
      </c>
      <c r="D61" s="302"/>
      <c r="E61" s="302"/>
      <c r="F61" s="302"/>
      <c r="G61" s="302"/>
      <c r="H61" s="303"/>
      <c r="I61" s="93"/>
    </row>
    <row r="62" spans="1:9">
      <c r="A62"/>
      <c r="B62" s="87"/>
      <c r="C62" s="304"/>
      <c r="D62" s="305"/>
      <c r="E62" s="305"/>
      <c r="F62" s="305"/>
      <c r="G62" s="305"/>
      <c r="H62" s="306"/>
      <c r="I62" s="93"/>
    </row>
    <row r="63" spans="1:9">
      <c r="A63"/>
      <c r="B63" s="87"/>
      <c r="C63" s="304"/>
      <c r="D63" s="305"/>
      <c r="E63" s="305"/>
      <c r="F63" s="305"/>
      <c r="G63" s="305"/>
      <c r="H63" s="306"/>
      <c r="I63" s="93"/>
    </row>
    <row r="64" spans="1:9">
      <c r="A64"/>
      <c r="B64" s="87"/>
      <c r="C64" s="304"/>
      <c r="D64" s="305"/>
      <c r="E64" s="305"/>
      <c r="F64" s="305"/>
      <c r="G64" s="305"/>
      <c r="H64" s="306"/>
      <c r="I64" s="93"/>
    </row>
    <row r="65" spans="1:9">
      <c r="A65"/>
      <c r="B65" s="87"/>
      <c r="C65" s="304"/>
      <c r="D65" s="305"/>
      <c r="E65" s="305"/>
      <c r="F65" s="305"/>
      <c r="G65" s="305"/>
      <c r="H65" s="306"/>
      <c r="I65" s="93"/>
    </row>
    <row r="66" spans="1:9">
      <c r="A66"/>
      <c r="B66" s="87"/>
      <c r="C66" s="304"/>
      <c r="D66" s="305"/>
      <c r="E66" s="305"/>
      <c r="F66" s="305"/>
      <c r="G66" s="305"/>
      <c r="H66" s="306"/>
      <c r="I66" s="93"/>
    </row>
    <row r="67" spans="1:9">
      <c r="A67"/>
      <c r="B67" s="87"/>
      <c r="C67" s="307"/>
      <c r="D67" s="308"/>
      <c r="E67" s="308"/>
      <c r="F67" s="308"/>
      <c r="G67" s="308"/>
      <c r="H67" s="309"/>
      <c r="I67" s="93"/>
    </row>
    <row r="68" spans="1:9" ht="15.75" thickBot="1">
      <c r="A68"/>
      <c r="B68" s="88"/>
      <c r="C68" s="89"/>
      <c r="D68" s="89"/>
      <c r="E68" s="89"/>
      <c r="F68" s="89"/>
      <c r="G68" s="89"/>
      <c r="H68" s="89"/>
      <c r="I68" s="90"/>
    </row>
  </sheetData>
  <sheetProtection sheet="1" objects="1" scenarios="1"/>
  <mergeCells count="9">
    <mergeCell ref="C61:H67"/>
    <mergeCell ref="C3:H3"/>
    <mergeCell ref="C27:H32"/>
    <mergeCell ref="C40:H43"/>
    <mergeCell ref="C45:H49"/>
    <mergeCell ref="C51:H54"/>
    <mergeCell ref="C56:H59"/>
    <mergeCell ref="C9:H25"/>
    <mergeCell ref="C34:H38"/>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sheetPr codeName="Feuil1">
    <tabColor rgb="FF92D050"/>
  </sheetPr>
  <dimension ref="A1:BM100"/>
  <sheetViews>
    <sheetView showGridLines="0" showRowColHeaders="0" zoomScale="85" zoomScaleNormal="85" workbookViewId="0">
      <selection activeCell="C3" sqref="C3"/>
    </sheetView>
  </sheetViews>
  <sheetFormatPr baseColWidth="10" defaultRowHeight="15"/>
  <cols>
    <col min="1" max="1" width="3.140625" style="1" customWidth="1"/>
    <col min="2" max="2" width="3.5703125" style="1" customWidth="1"/>
    <col min="3" max="3" width="35.7109375" style="1" customWidth="1"/>
    <col min="4" max="5" width="17.140625" style="1" customWidth="1"/>
    <col min="6" max="9" width="16.140625" style="1" customWidth="1"/>
    <col min="10" max="10" width="16" style="1" customWidth="1"/>
    <col min="11" max="11" width="15.28515625" style="1" customWidth="1"/>
    <col min="12" max="12" width="3.42578125" style="1" customWidth="1"/>
    <col min="13" max="16384" width="11.42578125" style="1"/>
  </cols>
  <sheetData>
    <row r="1" spans="2:12" ht="15.75" thickBot="1"/>
    <row r="2" spans="2:12">
      <c r="B2" s="94"/>
      <c r="C2" s="95"/>
      <c r="D2" s="95"/>
      <c r="E2" s="95"/>
      <c r="F2" s="95"/>
      <c r="G2" s="95"/>
      <c r="H2" s="95"/>
      <c r="I2" s="95"/>
      <c r="J2" s="95"/>
      <c r="K2" s="95"/>
      <c r="L2" s="96"/>
    </row>
    <row r="3" spans="2:12">
      <c r="B3" s="97"/>
      <c r="C3" s="73" t="s">
        <v>262</v>
      </c>
      <c r="D3" s="112"/>
      <c r="E3" s="112"/>
      <c r="F3" s="112"/>
      <c r="G3" s="112"/>
      <c r="H3" s="112"/>
      <c r="I3" s="112"/>
      <c r="J3" s="112"/>
      <c r="K3" s="112"/>
      <c r="L3" s="103"/>
    </row>
    <row r="4" spans="2:12">
      <c r="B4" s="97"/>
      <c r="C4" s="112"/>
      <c r="D4" s="112"/>
      <c r="E4" s="112"/>
      <c r="F4" s="112"/>
      <c r="G4" s="112"/>
      <c r="H4" s="112"/>
      <c r="I4" s="112"/>
      <c r="J4" s="112"/>
      <c r="K4" s="112"/>
      <c r="L4" s="103"/>
    </row>
    <row r="5" spans="2:12">
      <c r="B5" s="97"/>
      <c r="C5" s="318" t="s">
        <v>179</v>
      </c>
      <c r="D5" s="319"/>
      <c r="E5" s="319"/>
      <c r="F5" s="319"/>
      <c r="G5" s="319"/>
      <c r="H5" s="319"/>
      <c r="I5" s="319"/>
      <c r="J5" s="319"/>
      <c r="K5" s="320"/>
      <c r="L5" s="108"/>
    </row>
    <row r="6" spans="2:12">
      <c r="B6" s="97"/>
      <c r="C6" s="91"/>
      <c r="D6" s="112"/>
      <c r="E6" s="112"/>
      <c r="F6" s="112"/>
      <c r="G6" s="112"/>
      <c r="H6" s="112"/>
      <c r="I6" s="112"/>
      <c r="J6" s="112"/>
      <c r="K6" s="113"/>
      <c r="L6" s="104"/>
    </row>
    <row r="7" spans="2:12">
      <c r="B7" s="97"/>
      <c r="C7" s="73" t="s">
        <v>114</v>
      </c>
      <c r="D7" s="189">
        <v>41640</v>
      </c>
      <c r="E7" s="112"/>
      <c r="F7" s="112"/>
      <c r="G7" s="112"/>
      <c r="H7" s="112"/>
      <c r="I7" s="112"/>
      <c r="J7" s="112"/>
      <c r="K7" s="112"/>
      <c r="L7" s="103"/>
    </row>
    <row r="8" spans="2:12">
      <c r="B8" s="97"/>
      <c r="C8" s="91"/>
      <c r="D8" s="112"/>
      <c r="E8" s="112"/>
      <c r="F8" s="112"/>
      <c r="G8" s="112"/>
      <c r="H8" s="112"/>
      <c r="I8" s="112"/>
      <c r="J8" s="112"/>
      <c r="K8" s="112"/>
      <c r="L8" s="103"/>
    </row>
    <row r="9" spans="2:12" ht="15" customHeight="1">
      <c r="B9" s="97"/>
      <c r="C9" s="73" t="s">
        <v>25</v>
      </c>
      <c r="D9" s="112"/>
      <c r="E9" s="112"/>
      <c r="F9" s="112"/>
      <c r="G9" s="112"/>
      <c r="H9" s="112"/>
      <c r="I9" s="112"/>
      <c r="J9" s="112"/>
      <c r="K9" s="112"/>
      <c r="L9" s="104"/>
    </row>
    <row r="10" spans="2:12">
      <c r="B10" s="97"/>
      <c r="C10" s="112"/>
      <c r="D10" s="112"/>
      <c r="E10" s="112"/>
      <c r="F10" s="112"/>
      <c r="G10" s="112"/>
      <c r="H10" s="112"/>
      <c r="I10" s="112"/>
      <c r="J10" s="112"/>
      <c r="K10" s="112"/>
      <c r="L10" s="104"/>
    </row>
    <row r="11" spans="2:12" ht="95.25" customHeight="1">
      <c r="B11" s="97"/>
      <c r="C11" s="324" t="s">
        <v>193</v>
      </c>
      <c r="D11" s="325"/>
      <c r="E11" s="325"/>
      <c r="F11" s="325"/>
      <c r="G11" s="325"/>
      <c r="H11" s="325"/>
      <c r="I11" s="325"/>
      <c r="J11" s="325"/>
      <c r="K11" s="326"/>
      <c r="L11" s="105"/>
    </row>
    <row r="12" spans="2:12">
      <c r="B12" s="97"/>
      <c r="C12" s="112"/>
      <c r="D12" s="112"/>
      <c r="E12" s="112"/>
      <c r="F12" s="112"/>
      <c r="G12" s="112"/>
      <c r="H12" s="112"/>
      <c r="I12" s="112"/>
      <c r="J12" s="112"/>
      <c r="K12" s="112"/>
      <c r="L12" s="104"/>
    </row>
    <row r="13" spans="2:12" ht="45">
      <c r="B13" s="97"/>
      <c r="C13" s="70" t="s">
        <v>104</v>
      </c>
      <c r="D13" s="70" t="s">
        <v>180</v>
      </c>
      <c r="E13" s="70" t="s">
        <v>27</v>
      </c>
      <c r="F13" s="70" t="s">
        <v>28</v>
      </c>
      <c r="G13" s="70" t="s">
        <v>29</v>
      </c>
      <c r="H13" s="70" t="s">
        <v>26</v>
      </c>
      <c r="I13" s="112"/>
      <c r="J13" s="112"/>
      <c r="K13" s="112"/>
      <c r="L13" s="103"/>
    </row>
    <row r="14" spans="2:12">
      <c r="B14" s="97"/>
      <c r="C14" s="190" t="s">
        <v>149</v>
      </c>
      <c r="D14" s="191"/>
      <c r="E14" s="211"/>
      <c r="F14" s="211"/>
      <c r="G14" s="212"/>
      <c r="H14" s="213">
        <f t="shared" ref="H14:H21" si="0">1-G14</f>
        <v>1</v>
      </c>
      <c r="I14" s="112"/>
      <c r="J14" s="112"/>
      <c r="K14" s="112"/>
      <c r="L14" s="103"/>
    </row>
    <row r="15" spans="2:12">
      <c r="B15" s="97"/>
      <c r="C15" s="190" t="s">
        <v>150</v>
      </c>
      <c r="D15" s="192"/>
      <c r="E15" s="211"/>
      <c r="F15" s="211"/>
      <c r="G15" s="212"/>
      <c r="H15" s="213">
        <f t="shared" si="0"/>
        <v>1</v>
      </c>
      <c r="I15" s="112"/>
      <c r="J15" s="112"/>
      <c r="K15" s="112"/>
      <c r="L15" s="103"/>
    </row>
    <row r="16" spans="2:12">
      <c r="B16" s="97"/>
      <c r="C16" s="190" t="s">
        <v>151</v>
      </c>
      <c r="D16" s="192"/>
      <c r="E16" s="211"/>
      <c r="F16" s="211"/>
      <c r="G16" s="212"/>
      <c r="H16" s="213">
        <f t="shared" si="0"/>
        <v>1</v>
      </c>
      <c r="I16" s="112"/>
      <c r="J16" s="112"/>
      <c r="K16" s="112"/>
      <c r="L16" s="103"/>
    </row>
    <row r="17" spans="2:12">
      <c r="B17" s="97"/>
      <c r="C17" s="190"/>
      <c r="D17" s="192"/>
      <c r="E17" s="211"/>
      <c r="F17" s="211"/>
      <c r="G17" s="212"/>
      <c r="H17" s="213">
        <f t="shared" si="0"/>
        <v>1</v>
      </c>
      <c r="I17" s="112"/>
      <c r="J17" s="112"/>
      <c r="K17" s="112"/>
      <c r="L17" s="103"/>
    </row>
    <row r="18" spans="2:12">
      <c r="B18" s="97"/>
      <c r="C18" s="190"/>
      <c r="D18" s="192"/>
      <c r="E18" s="211"/>
      <c r="F18" s="211"/>
      <c r="G18" s="212"/>
      <c r="H18" s="213">
        <f t="shared" si="0"/>
        <v>1</v>
      </c>
      <c r="I18" s="112"/>
      <c r="J18" s="112"/>
      <c r="K18" s="112"/>
      <c r="L18" s="103"/>
    </row>
    <row r="19" spans="2:12">
      <c r="B19" s="97"/>
      <c r="C19" s="190"/>
      <c r="D19" s="191"/>
      <c r="E19" s="211"/>
      <c r="F19" s="211"/>
      <c r="G19" s="212"/>
      <c r="H19" s="213">
        <f t="shared" si="0"/>
        <v>1</v>
      </c>
      <c r="I19" s="112"/>
      <c r="J19" s="112"/>
      <c r="K19" s="112"/>
      <c r="L19" s="103"/>
    </row>
    <row r="20" spans="2:12">
      <c r="B20" s="97"/>
      <c r="C20" s="190"/>
      <c r="D20" s="192"/>
      <c r="E20" s="211"/>
      <c r="F20" s="211"/>
      <c r="G20" s="212"/>
      <c r="H20" s="213">
        <f t="shared" si="0"/>
        <v>1</v>
      </c>
      <c r="I20" s="112"/>
      <c r="J20" s="112"/>
      <c r="K20" s="112"/>
      <c r="L20" s="103"/>
    </row>
    <row r="21" spans="2:12">
      <c r="B21" s="97"/>
      <c r="C21" s="190"/>
      <c r="D21" s="192"/>
      <c r="E21" s="211"/>
      <c r="F21" s="211"/>
      <c r="G21" s="212"/>
      <c r="H21" s="213">
        <f t="shared" si="0"/>
        <v>1</v>
      </c>
      <c r="I21" s="112"/>
      <c r="J21" s="112"/>
      <c r="K21" s="112"/>
      <c r="L21" s="103"/>
    </row>
    <row r="22" spans="2:12">
      <c r="B22" s="97"/>
      <c r="C22" s="190"/>
      <c r="D22" s="192"/>
      <c r="E22" s="211"/>
      <c r="F22" s="211"/>
      <c r="G22" s="212"/>
      <c r="H22" s="213">
        <f t="shared" ref="H22:H25" si="1">1-G22</f>
        <v>1</v>
      </c>
      <c r="I22" s="112"/>
      <c r="J22" s="112"/>
      <c r="K22" s="112"/>
      <c r="L22" s="103"/>
    </row>
    <row r="23" spans="2:12">
      <c r="B23" s="97"/>
      <c r="C23" s="190"/>
      <c r="D23" s="192"/>
      <c r="E23" s="211"/>
      <c r="F23" s="211"/>
      <c r="G23" s="212"/>
      <c r="H23" s="213">
        <f t="shared" si="1"/>
        <v>1</v>
      </c>
      <c r="I23" s="112"/>
      <c r="J23" s="112"/>
      <c r="K23" s="112"/>
      <c r="L23" s="103"/>
    </row>
    <row r="24" spans="2:12">
      <c r="B24" s="97"/>
      <c r="C24" s="190"/>
      <c r="D24" s="192"/>
      <c r="E24" s="211"/>
      <c r="F24" s="211"/>
      <c r="G24" s="212"/>
      <c r="H24" s="213">
        <f t="shared" si="1"/>
        <v>1</v>
      </c>
      <c r="I24" s="112"/>
      <c r="J24" s="112"/>
      <c r="K24" s="112"/>
      <c r="L24" s="103"/>
    </row>
    <row r="25" spans="2:12">
      <c r="B25" s="97"/>
      <c r="C25" s="190"/>
      <c r="D25" s="192"/>
      <c r="E25" s="211"/>
      <c r="F25" s="211"/>
      <c r="G25" s="212"/>
      <c r="H25" s="213">
        <f t="shared" si="1"/>
        <v>1</v>
      </c>
      <c r="I25" s="112"/>
      <c r="J25" s="112"/>
      <c r="K25" s="112"/>
      <c r="L25" s="103"/>
    </row>
    <row r="26" spans="2:12">
      <c r="B26" s="97"/>
      <c r="C26" s="112"/>
      <c r="D26" s="112"/>
      <c r="E26" s="112"/>
      <c r="F26" s="112"/>
      <c r="G26" s="112"/>
      <c r="H26" s="112"/>
      <c r="I26" s="112"/>
      <c r="J26" s="112"/>
      <c r="K26" s="112"/>
      <c r="L26" s="104"/>
    </row>
    <row r="27" spans="2:12" ht="15" customHeight="1">
      <c r="B27" s="97"/>
      <c r="C27" s="73" t="s">
        <v>119</v>
      </c>
      <c r="D27" s="112"/>
      <c r="E27" s="112"/>
      <c r="F27" s="112"/>
      <c r="G27" s="112"/>
      <c r="H27" s="112"/>
      <c r="I27" s="112"/>
      <c r="J27" s="115"/>
      <c r="K27" s="113"/>
      <c r="L27" s="104"/>
    </row>
    <row r="28" spans="2:12" ht="15" customHeight="1">
      <c r="B28" s="97"/>
      <c r="C28" s="114"/>
      <c r="D28" s="112"/>
      <c r="E28" s="112"/>
      <c r="F28" s="112"/>
      <c r="G28" s="114"/>
      <c r="H28" s="114"/>
      <c r="I28" s="112"/>
      <c r="J28" s="115"/>
      <c r="K28" s="113"/>
      <c r="L28" s="104"/>
    </row>
    <row r="29" spans="2:12" ht="60.75" customHeight="1">
      <c r="B29" s="97"/>
      <c r="C29" s="310" t="s">
        <v>194</v>
      </c>
      <c r="D29" s="311"/>
      <c r="E29" s="311"/>
      <c r="F29" s="311"/>
      <c r="G29" s="311"/>
      <c r="H29" s="311"/>
      <c r="I29" s="311"/>
      <c r="J29" s="311"/>
      <c r="K29" s="312"/>
      <c r="L29" s="104"/>
    </row>
    <row r="30" spans="2:12">
      <c r="B30" s="97"/>
      <c r="C30" s="91"/>
      <c r="D30" s="112"/>
      <c r="E30" s="112"/>
      <c r="F30" s="112"/>
      <c r="G30" s="112"/>
      <c r="H30" s="112"/>
      <c r="I30" s="115"/>
      <c r="J30" s="115"/>
      <c r="K30" s="113"/>
      <c r="L30" s="104"/>
    </row>
    <row r="31" spans="2:12" ht="59.25" customHeight="1">
      <c r="B31" s="97"/>
      <c r="C31" s="70" t="s">
        <v>104</v>
      </c>
      <c r="D31" s="70" t="s">
        <v>181</v>
      </c>
      <c r="E31" s="70" t="s">
        <v>27</v>
      </c>
      <c r="F31" s="70" t="s">
        <v>28</v>
      </c>
      <c r="G31" s="70" t="s">
        <v>29</v>
      </c>
      <c r="H31" s="70" t="s">
        <v>26</v>
      </c>
      <c r="I31" s="112"/>
      <c r="J31" s="113"/>
      <c r="K31" s="113"/>
      <c r="L31" s="104"/>
    </row>
    <row r="32" spans="2:12">
      <c r="B32" s="97"/>
      <c r="C32" s="214" t="str">
        <f t="shared" ref="C32:C43" si="2">C14</f>
        <v>Activité de revenu 1</v>
      </c>
      <c r="D32" s="191"/>
      <c r="E32" s="211"/>
      <c r="F32" s="211"/>
      <c r="G32" s="212"/>
      <c r="H32" s="213">
        <f t="shared" ref="H32:H39" si="3">1-G32</f>
        <v>1</v>
      </c>
      <c r="I32" s="112"/>
      <c r="J32" s="113"/>
      <c r="K32" s="113"/>
      <c r="L32" s="104"/>
    </row>
    <row r="33" spans="1:13">
      <c r="B33" s="97"/>
      <c r="C33" s="214" t="str">
        <f t="shared" si="2"/>
        <v>Activité de revenu 2</v>
      </c>
      <c r="D33" s="192"/>
      <c r="E33" s="211"/>
      <c r="F33" s="211"/>
      <c r="G33" s="212"/>
      <c r="H33" s="213">
        <f t="shared" si="3"/>
        <v>1</v>
      </c>
      <c r="I33" s="112"/>
      <c r="J33" s="113"/>
      <c r="K33" s="113"/>
      <c r="L33" s="104"/>
    </row>
    <row r="34" spans="1:13">
      <c r="B34" s="97"/>
      <c r="C34" s="214" t="str">
        <f t="shared" si="2"/>
        <v>ETC …</v>
      </c>
      <c r="D34" s="192"/>
      <c r="E34" s="211"/>
      <c r="F34" s="211"/>
      <c r="G34" s="212"/>
      <c r="H34" s="213">
        <f t="shared" si="3"/>
        <v>1</v>
      </c>
      <c r="I34" s="112"/>
      <c r="J34" s="113"/>
      <c r="K34" s="113"/>
      <c r="L34" s="104"/>
    </row>
    <row r="35" spans="1:13">
      <c r="B35" s="97"/>
      <c r="C35" s="214">
        <f t="shared" si="2"/>
        <v>0</v>
      </c>
      <c r="D35" s="192"/>
      <c r="E35" s="211"/>
      <c r="F35" s="211"/>
      <c r="G35" s="212"/>
      <c r="H35" s="213">
        <f t="shared" si="3"/>
        <v>1</v>
      </c>
      <c r="I35" s="112"/>
      <c r="J35" s="113"/>
      <c r="K35" s="113"/>
      <c r="L35" s="104"/>
    </row>
    <row r="36" spans="1:13">
      <c r="B36" s="97"/>
      <c r="C36" s="214">
        <f t="shared" si="2"/>
        <v>0</v>
      </c>
      <c r="D36" s="192"/>
      <c r="E36" s="211"/>
      <c r="F36" s="211"/>
      <c r="G36" s="212"/>
      <c r="H36" s="213">
        <f t="shared" si="3"/>
        <v>1</v>
      </c>
      <c r="I36" s="112"/>
      <c r="J36" s="113"/>
      <c r="K36" s="113"/>
      <c r="L36" s="104"/>
    </row>
    <row r="37" spans="1:13">
      <c r="B37" s="97"/>
      <c r="C37" s="214">
        <f t="shared" si="2"/>
        <v>0</v>
      </c>
      <c r="D37" s="191"/>
      <c r="E37" s="211"/>
      <c r="F37" s="211"/>
      <c r="G37" s="212"/>
      <c r="H37" s="213">
        <f t="shared" si="3"/>
        <v>1</v>
      </c>
      <c r="I37" s="112"/>
      <c r="J37" s="113"/>
      <c r="K37" s="113"/>
      <c r="L37" s="104"/>
    </row>
    <row r="38" spans="1:13">
      <c r="B38" s="97"/>
      <c r="C38" s="214">
        <f t="shared" si="2"/>
        <v>0</v>
      </c>
      <c r="D38" s="192"/>
      <c r="E38" s="211"/>
      <c r="F38" s="211"/>
      <c r="G38" s="212"/>
      <c r="H38" s="213">
        <f t="shared" si="3"/>
        <v>1</v>
      </c>
      <c r="I38" s="112"/>
      <c r="J38" s="113"/>
      <c r="K38" s="113"/>
      <c r="L38" s="104"/>
    </row>
    <row r="39" spans="1:13">
      <c r="B39" s="97"/>
      <c r="C39" s="214">
        <f t="shared" si="2"/>
        <v>0</v>
      </c>
      <c r="D39" s="192"/>
      <c r="E39" s="211"/>
      <c r="F39" s="211"/>
      <c r="G39" s="212"/>
      <c r="H39" s="213">
        <f t="shared" si="3"/>
        <v>1</v>
      </c>
      <c r="I39" s="112"/>
      <c r="J39" s="113"/>
      <c r="K39" s="113"/>
      <c r="L39" s="104"/>
    </row>
    <row r="40" spans="1:13">
      <c r="B40" s="97"/>
      <c r="C40" s="214">
        <f t="shared" si="2"/>
        <v>0</v>
      </c>
      <c r="D40" s="192"/>
      <c r="E40" s="211"/>
      <c r="F40" s="211"/>
      <c r="G40" s="212"/>
      <c r="H40" s="213">
        <f t="shared" ref="H40:H43" si="4">1-G40</f>
        <v>1</v>
      </c>
      <c r="I40" s="112"/>
      <c r="J40" s="113"/>
      <c r="K40" s="113"/>
      <c r="L40" s="104"/>
    </row>
    <row r="41" spans="1:13">
      <c r="B41" s="97"/>
      <c r="C41" s="214">
        <f t="shared" si="2"/>
        <v>0</v>
      </c>
      <c r="D41" s="192"/>
      <c r="E41" s="211"/>
      <c r="F41" s="211"/>
      <c r="G41" s="212"/>
      <c r="H41" s="213">
        <f t="shared" si="4"/>
        <v>1</v>
      </c>
      <c r="I41" s="112"/>
      <c r="J41" s="113"/>
      <c r="K41" s="113"/>
      <c r="L41" s="104"/>
    </row>
    <row r="42" spans="1:13">
      <c r="B42" s="97"/>
      <c r="C42" s="214">
        <f t="shared" si="2"/>
        <v>0</v>
      </c>
      <c r="D42" s="192"/>
      <c r="E42" s="211"/>
      <c r="F42" s="211"/>
      <c r="G42" s="212"/>
      <c r="H42" s="213">
        <f t="shared" si="4"/>
        <v>1</v>
      </c>
      <c r="I42" s="112"/>
      <c r="J42" s="113"/>
      <c r="K42" s="113"/>
      <c r="L42" s="104"/>
    </row>
    <row r="43" spans="1:13">
      <c r="B43" s="97"/>
      <c r="C43" s="214">
        <f t="shared" si="2"/>
        <v>0</v>
      </c>
      <c r="D43" s="192"/>
      <c r="E43" s="211"/>
      <c r="F43" s="211"/>
      <c r="G43" s="212"/>
      <c r="H43" s="213">
        <f t="shared" si="4"/>
        <v>1</v>
      </c>
      <c r="I43" s="112"/>
      <c r="J43" s="113"/>
      <c r="K43" s="113"/>
      <c r="L43" s="104"/>
    </row>
    <row r="44" spans="1:13" ht="15.75" thickBot="1">
      <c r="B44" s="98"/>
      <c r="C44" s="89"/>
      <c r="D44" s="166"/>
      <c r="E44" s="166"/>
      <c r="F44" s="166"/>
      <c r="G44" s="166"/>
      <c r="H44" s="166"/>
      <c r="I44" s="166"/>
      <c r="J44" s="166"/>
      <c r="K44" s="167"/>
      <c r="L44" s="168"/>
    </row>
    <row r="45" spans="1:13">
      <c r="A45" s="162"/>
      <c r="B45" s="162"/>
      <c r="C45" s="16"/>
      <c r="D45" s="162"/>
      <c r="E45" s="162"/>
      <c r="F45" s="162"/>
      <c r="G45" s="162"/>
      <c r="H45" s="162"/>
      <c r="I45" s="162"/>
      <c r="J45" s="162"/>
      <c r="K45" s="163"/>
      <c r="L45" s="163"/>
      <c r="M45" s="162"/>
    </row>
    <row r="46" spans="1:13" ht="15.75" thickBot="1">
      <c r="A46" s="162"/>
      <c r="B46" s="162"/>
      <c r="C46" s="16"/>
      <c r="D46" s="162"/>
      <c r="E46" s="162"/>
      <c r="F46" s="162"/>
      <c r="G46" s="162"/>
      <c r="H46" s="162"/>
      <c r="I46" s="162"/>
      <c r="J46" s="162"/>
      <c r="K46" s="163"/>
      <c r="L46" s="163"/>
      <c r="M46" s="162"/>
    </row>
    <row r="47" spans="1:13">
      <c r="B47" s="94"/>
      <c r="C47" s="85"/>
      <c r="D47" s="95"/>
      <c r="E47" s="95"/>
      <c r="F47" s="95"/>
      <c r="G47" s="95"/>
      <c r="H47" s="95"/>
      <c r="I47" s="95"/>
      <c r="J47" s="95"/>
      <c r="K47" s="164"/>
      <c r="L47" s="165"/>
    </row>
    <row r="48" spans="1:13">
      <c r="B48" s="97"/>
      <c r="C48" s="73" t="s">
        <v>263</v>
      </c>
      <c r="D48" s="112"/>
      <c r="E48" s="118"/>
      <c r="F48" s="116"/>
      <c r="G48" s="116"/>
      <c r="H48" s="116"/>
      <c r="I48" s="116"/>
      <c r="J48" s="116"/>
      <c r="K48" s="116"/>
      <c r="L48" s="106"/>
    </row>
    <row r="49" spans="2:12">
      <c r="B49" s="97"/>
      <c r="C49" s="114"/>
      <c r="D49" s="112"/>
      <c r="E49" s="119"/>
      <c r="F49" s="117"/>
      <c r="G49" s="117"/>
      <c r="H49" s="117"/>
      <c r="I49" s="117"/>
      <c r="J49" s="117"/>
      <c r="K49" s="117"/>
      <c r="L49" s="107"/>
    </row>
    <row r="50" spans="2:12">
      <c r="B50" s="97"/>
      <c r="C50" s="318" t="s">
        <v>156</v>
      </c>
      <c r="D50" s="319"/>
      <c r="E50" s="319"/>
      <c r="F50" s="319"/>
      <c r="G50" s="319"/>
      <c r="H50" s="319"/>
      <c r="I50" s="319"/>
      <c r="J50" s="319"/>
      <c r="K50" s="320"/>
      <c r="L50" s="108"/>
    </row>
    <row r="51" spans="2:12">
      <c r="B51" s="97"/>
      <c r="C51" s="91"/>
      <c r="D51" s="112"/>
      <c r="E51" s="112"/>
      <c r="F51" s="112"/>
      <c r="G51" s="112"/>
      <c r="H51" s="112"/>
      <c r="I51" s="112"/>
      <c r="J51" s="112"/>
      <c r="K51" s="113"/>
      <c r="L51" s="104"/>
    </row>
    <row r="52" spans="2:12">
      <c r="B52" s="97"/>
      <c r="C52" s="184" t="s">
        <v>43</v>
      </c>
      <c r="D52" s="112"/>
      <c r="E52" s="112"/>
      <c r="F52" s="112"/>
      <c r="G52" s="112"/>
      <c r="H52" s="112"/>
      <c r="I52" s="112"/>
      <c r="J52" s="112"/>
      <c r="K52" s="113"/>
      <c r="L52" s="104"/>
    </row>
    <row r="53" spans="2:12">
      <c r="B53" s="97"/>
      <c r="C53" s="112"/>
      <c r="D53" s="112"/>
      <c r="E53" s="112"/>
      <c r="F53" s="112"/>
      <c r="G53" s="112"/>
      <c r="H53" s="112"/>
      <c r="I53" s="112"/>
      <c r="J53" s="112"/>
      <c r="K53" s="112"/>
      <c r="L53" s="103"/>
    </row>
    <row r="54" spans="2:12" ht="27" customHeight="1">
      <c r="B54" s="97"/>
      <c r="C54" s="310" t="s">
        <v>208</v>
      </c>
      <c r="D54" s="311"/>
      <c r="E54" s="311"/>
      <c r="F54" s="311"/>
      <c r="G54" s="311"/>
      <c r="H54" s="311"/>
      <c r="I54" s="311"/>
      <c r="J54" s="311"/>
      <c r="K54" s="312"/>
      <c r="L54" s="103"/>
    </row>
    <row r="55" spans="2:12">
      <c r="B55" s="97"/>
      <c r="C55" s="112"/>
      <c r="D55" s="112"/>
      <c r="E55" s="112"/>
      <c r="F55" s="112"/>
      <c r="G55" s="112"/>
      <c r="H55" s="112"/>
      <c r="I55" s="112"/>
      <c r="J55" s="112"/>
      <c r="K55" s="112"/>
      <c r="L55" s="103"/>
    </row>
    <row r="56" spans="2:12">
      <c r="B56" s="97"/>
      <c r="C56" s="183" t="s">
        <v>0</v>
      </c>
      <c r="D56" s="184" t="s">
        <v>99</v>
      </c>
      <c r="E56" s="185" t="s">
        <v>12</v>
      </c>
      <c r="F56" s="321" t="s">
        <v>1</v>
      </c>
      <c r="G56" s="322"/>
      <c r="H56" s="322"/>
      <c r="I56" s="322"/>
      <c r="J56" s="322"/>
      <c r="K56" s="323"/>
      <c r="L56" s="109"/>
    </row>
    <row r="57" spans="2:12">
      <c r="B57" s="97"/>
      <c r="C57" s="28" t="s">
        <v>2</v>
      </c>
      <c r="D57" s="244">
        <v>2000</v>
      </c>
      <c r="E57" s="245">
        <v>0.02</v>
      </c>
      <c r="F57" s="313" t="s">
        <v>184</v>
      </c>
      <c r="G57" s="314"/>
      <c r="H57" s="314"/>
      <c r="I57" s="314"/>
      <c r="J57" s="314"/>
      <c r="K57" s="315"/>
      <c r="L57" s="110"/>
    </row>
    <row r="58" spans="2:12">
      <c r="B58" s="97"/>
      <c r="C58" s="29" t="s">
        <v>3</v>
      </c>
      <c r="D58" s="244">
        <v>5000</v>
      </c>
      <c r="E58" s="245">
        <v>0.01</v>
      </c>
      <c r="F58" s="313" t="s">
        <v>182</v>
      </c>
      <c r="G58" s="314"/>
      <c r="H58" s="314"/>
      <c r="I58" s="314"/>
      <c r="J58" s="314"/>
      <c r="K58" s="315"/>
      <c r="L58" s="110"/>
    </row>
    <row r="59" spans="2:12" ht="15" customHeight="1">
      <c r="B59" s="97"/>
      <c r="C59" s="28" t="s">
        <v>4</v>
      </c>
      <c r="D59" s="244">
        <v>10000</v>
      </c>
      <c r="E59" s="245">
        <v>0.03</v>
      </c>
      <c r="F59" s="313" t="s">
        <v>184</v>
      </c>
      <c r="G59" s="314"/>
      <c r="H59" s="314"/>
      <c r="I59" s="314"/>
      <c r="J59" s="314"/>
      <c r="K59" s="315"/>
      <c r="L59" s="110"/>
    </row>
    <row r="60" spans="2:12">
      <c r="B60" s="97"/>
      <c r="C60" s="30" t="s">
        <v>6</v>
      </c>
      <c r="D60" s="244">
        <v>1500</v>
      </c>
      <c r="E60" s="244">
        <v>1500</v>
      </c>
      <c r="F60" s="313" t="s">
        <v>183</v>
      </c>
      <c r="G60" s="314"/>
      <c r="H60" s="314"/>
      <c r="I60" s="314"/>
      <c r="J60" s="314"/>
      <c r="K60" s="315"/>
      <c r="L60" s="110"/>
    </row>
    <row r="61" spans="2:12">
      <c r="B61" s="97"/>
      <c r="C61" s="28" t="s">
        <v>7</v>
      </c>
      <c r="D61" s="244">
        <v>1500</v>
      </c>
      <c r="E61" s="244">
        <v>200</v>
      </c>
      <c r="F61" s="313" t="s">
        <v>183</v>
      </c>
      <c r="G61" s="314"/>
      <c r="H61" s="314"/>
      <c r="I61" s="314"/>
      <c r="J61" s="314"/>
      <c r="K61" s="315"/>
      <c r="L61" s="110"/>
    </row>
    <row r="62" spans="2:12" ht="15" customHeight="1">
      <c r="B62" s="97"/>
      <c r="C62" s="28" t="s">
        <v>8</v>
      </c>
      <c r="D62" s="244">
        <v>5000</v>
      </c>
      <c r="E62" s="245">
        <v>0.02</v>
      </c>
      <c r="F62" s="313" t="s">
        <v>184</v>
      </c>
      <c r="G62" s="314"/>
      <c r="H62" s="314"/>
      <c r="I62" s="314"/>
      <c r="J62" s="314"/>
      <c r="K62" s="315"/>
      <c r="L62" s="110"/>
    </row>
    <row r="63" spans="2:12">
      <c r="B63" s="97"/>
      <c r="C63" s="28" t="s">
        <v>9</v>
      </c>
      <c r="D63" s="244">
        <v>500</v>
      </c>
      <c r="E63" s="244">
        <v>200</v>
      </c>
      <c r="F63" s="313" t="s">
        <v>183</v>
      </c>
      <c r="G63" s="314"/>
      <c r="H63" s="314"/>
      <c r="I63" s="314"/>
      <c r="J63" s="314"/>
      <c r="K63" s="315"/>
      <c r="L63" s="110"/>
    </row>
    <row r="64" spans="2:12">
      <c r="B64" s="97"/>
      <c r="C64" s="28" t="s">
        <v>10</v>
      </c>
      <c r="D64" s="244">
        <v>1000</v>
      </c>
      <c r="E64" s="244">
        <v>200</v>
      </c>
      <c r="F64" s="313" t="s">
        <v>183</v>
      </c>
      <c r="G64" s="314"/>
      <c r="H64" s="314"/>
      <c r="I64" s="314"/>
      <c r="J64" s="314"/>
      <c r="K64" s="315"/>
      <c r="L64" s="110"/>
    </row>
    <row r="65" spans="2:65" ht="15" customHeight="1">
      <c r="B65" s="97"/>
      <c r="C65" s="29" t="s">
        <v>11</v>
      </c>
      <c r="D65" s="244">
        <v>500</v>
      </c>
      <c r="E65" s="246">
        <v>5.0000000000000001E-3</v>
      </c>
      <c r="F65" s="313" t="s">
        <v>184</v>
      </c>
      <c r="G65" s="314"/>
      <c r="H65" s="314"/>
      <c r="I65" s="314"/>
      <c r="J65" s="314"/>
      <c r="K65" s="315"/>
      <c r="L65" s="110"/>
    </row>
    <row r="66" spans="2:65">
      <c r="B66" s="97"/>
      <c r="C66" s="29" t="s">
        <v>5</v>
      </c>
      <c r="D66" s="247">
        <v>0</v>
      </c>
      <c r="E66" s="246">
        <v>0</v>
      </c>
      <c r="F66" s="313" t="s">
        <v>183</v>
      </c>
      <c r="G66" s="314"/>
      <c r="H66" s="314"/>
      <c r="I66" s="314"/>
      <c r="J66" s="314"/>
      <c r="K66" s="315"/>
      <c r="L66" s="110"/>
    </row>
    <row r="67" spans="2:65">
      <c r="B67" s="97"/>
      <c r="C67" s="112"/>
      <c r="D67" s="112"/>
      <c r="E67" s="112"/>
      <c r="F67" s="112"/>
      <c r="G67" s="112"/>
      <c r="H67" s="112"/>
      <c r="I67" s="112"/>
      <c r="J67" s="112"/>
      <c r="K67" s="112"/>
      <c r="L67" s="103"/>
    </row>
    <row r="68" spans="2:65">
      <c r="B68" s="97"/>
      <c r="C68" s="73" t="s">
        <v>126</v>
      </c>
      <c r="D68" s="112"/>
      <c r="E68" s="112"/>
      <c r="F68" s="112"/>
      <c r="G68" s="113"/>
      <c r="H68" s="113"/>
      <c r="I68" s="113"/>
      <c r="J68" s="113"/>
      <c r="K68" s="113"/>
      <c r="L68" s="104"/>
    </row>
    <row r="69" spans="2:65">
      <c r="B69" s="97"/>
      <c r="C69" s="112"/>
      <c r="D69" s="112"/>
      <c r="E69" s="112"/>
      <c r="F69" s="112"/>
      <c r="G69" s="113"/>
      <c r="H69" s="113"/>
      <c r="I69" s="113"/>
      <c r="J69" s="113"/>
      <c r="K69" s="113"/>
      <c r="L69" s="104"/>
    </row>
    <row r="70" spans="2:65" ht="24.75" customHeight="1">
      <c r="B70" s="97"/>
      <c r="C70" s="310" t="s">
        <v>207</v>
      </c>
      <c r="D70" s="316"/>
      <c r="E70" s="316"/>
      <c r="F70" s="316"/>
      <c r="G70" s="316"/>
      <c r="H70" s="316"/>
      <c r="I70" s="316"/>
      <c r="J70" s="316"/>
      <c r="K70" s="317"/>
      <c r="L70" s="104"/>
    </row>
    <row r="71" spans="2:65">
      <c r="B71" s="97"/>
      <c r="C71" s="112"/>
      <c r="D71" s="112"/>
      <c r="E71" s="112"/>
      <c r="F71" s="112"/>
      <c r="G71" s="113"/>
      <c r="H71" s="113"/>
      <c r="I71" s="113"/>
      <c r="J71" s="113"/>
      <c r="K71" s="113"/>
      <c r="L71" s="104"/>
    </row>
    <row r="72" spans="2:65" ht="15" customHeight="1">
      <c r="B72" s="97"/>
      <c r="C72" s="52" t="s">
        <v>152</v>
      </c>
      <c r="D72" s="248">
        <v>0.43</v>
      </c>
      <c r="E72" s="122"/>
      <c r="F72" s="112"/>
      <c r="G72" s="112"/>
      <c r="H72" s="112"/>
      <c r="J72" s="113"/>
      <c r="K72" s="113"/>
      <c r="L72" s="104"/>
    </row>
    <row r="73" spans="2:65">
      <c r="B73" s="97"/>
      <c r="C73" s="52" t="s">
        <v>173</v>
      </c>
      <c r="D73" s="248">
        <v>0.22</v>
      </c>
      <c r="E73" s="122"/>
      <c r="F73" s="112"/>
      <c r="G73" s="112"/>
      <c r="H73" s="112"/>
      <c r="I73" s="112"/>
      <c r="J73" s="113"/>
      <c r="K73" s="113"/>
      <c r="L73" s="104"/>
    </row>
    <row r="74" spans="2:65">
      <c r="B74" s="97"/>
      <c r="C74" s="52" t="s">
        <v>113</v>
      </c>
      <c r="D74" s="249">
        <v>436.05</v>
      </c>
      <c r="E74" s="122"/>
      <c r="F74" s="112"/>
      <c r="G74" s="112"/>
      <c r="H74" s="112"/>
      <c r="I74" s="112"/>
      <c r="J74" s="113"/>
      <c r="K74" s="113"/>
      <c r="L74" s="104"/>
    </row>
    <row r="75" spans="2:65">
      <c r="B75" s="97"/>
      <c r="C75" s="112"/>
      <c r="D75" s="112"/>
      <c r="E75" s="112"/>
      <c r="F75" s="112"/>
      <c r="G75" s="112"/>
      <c r="H75" s="112"/>
      <c r="I75" s="112"/>
      <c r="J75" s="112"/>
      <c r="K75" s="112"/>
      <c r="L75" s="103"/>
    </row>
    <row r="76" spans="2:65">
      <c r="B76" s="97"/>
      <c r="C76" s="57" t="s">
        <v>115</v>
      </c>
      <c r="D76" s="91"/>
      <c r="E76" s="112"/>
      <c r="F76" s="112"/>
      <c r="G76" s="112"/>
      <c r="H76" s="112"/>
      <c r="I76" s="112"/>
      <c r="J76" s="112"/>
      <c r="K76" s="112"/>
      <c r="L76" s="103"/>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2"/>
      <c r="BC76" s="162"/>
      <c r="BD76" s="162"/>
      <c r="BE76" s="162"/>
      <c r="BF76" s="162"/>
      <c r="BG76" s="162"/>
      <c r="BH76" s="162"/>
      <c r="BI76" s="162"/>
      <c r="BJ76" s="162"/>
      <c r="BK76" s="162"/>
      <c r="BL76" s="162"/>
      <c r="BM76" s="162"/>
    </row>
    <row r="77" spans="2:65">
      <c r="B77" s="97"/>
      <c r="C77" s="145"/>
      <c r="D77" s="91"/>
      <c r="E77" s="112"/>
      <c r="F77" s="112"/>
      <c r="G77" s="112"/>
      <c r="H77" s="112"/>
      <c r="I77" s="112"/>
      <c r="J77" s="112"/>
      <c r="K77" s="112"/>
      <c r="L77" s="103"/>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row>
    <row r="78" spans="2:65" ht="24.75" customHeight="1">
      <c r="B78" s="97"/>
      <c r="C78" s="310" t="s">
        <v>206</v>
      </c>
      <c r="D78" s="311"/>
      <c r="E78" s="311"/>
      <c r="F78" s="311"/>
      <c r="G78" s="311"/>
      <c r="H78" s="311"/>
      <c r="I78" s="311"/>
      <c r="J78" s="311"/>
      <c r="K78" s="312"/>
      <c r="L78" s="103"/>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row>
    <row r="79" spans="2:65">
      <c r="B79" s="97"/>
      <c r="C79" s="145"/>
      <c r="D79" s="91"/>
      <c r="E79" s="112"/>
      <c r="F79" s="112"/>
      <c r="G79" s="112"/>
      <c r="H79" s="112"/>
      <c r="I79" s="112"/>
      <c r="J79" s="112"/>
      <c r="K79" s="112"/>
      <c r="L79" s="103"/>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row>
    <row r="80" spans="2:65" ht="30">
      <c r="B80" s="97"/>
      <c r="C80" s="204" t="s">
        <v>24</v>
      </c>
      <c r="D80" s="205" t="s">
        <v>171</v>
      </c>
      <c r="E80" s="205" t="s">
        <v>172</v>
      </c>
      <c r="F80" s="112"/>
      <c r="G80" s="112"/>
      <c r="H80" s="112"/>
      <c r="I80" s="112"/>
      <c r="J80" s="112"/>
      <c r="K80" s="112"/>
      <c r="L80" s="103"/>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row>
    <row r="81" spans="2:65">
      <c r="B81" s="97"/>
      <c r="C81" s="215" t="str">
        <f>CONFIG!$C$14</f>
        <v>Activité de revenu 1</v>
      </c>
      <c r="D81" s="250">
        <v>0.2</v>
      </c>
      <c r="E81" s="250">
        <v>0.2</v>
      </c>
      <c r="F81" s="112"/>
      <c r="G81" s="112"/>
      <c r="H81" s="112"/>
      <c r="I81" s="112"/>
      <c r="J81" s="112"/>
      <c r="K81" s="112"/>
      <c r="L81" s="103"/>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row>
    <row r="82" spans="2:65">
      <c r="B82" s="97"/>
      <c r="C82" s="215" t="str">
        <f>CONFIG!$C$15</f>
        <v>Activité de revenu 2</v>
      </c>
      <c r="D82" s="250">
        <v>0.2</v>
      </c>
      <c r="E82" s="250">
        <v>0.2</v>
      </c>
      <c r="F82" s="112"/>
      <c r="G82" s="112"/>
      <c r="H82" s="112"/>
      <c r="I82" s="112"/>
      <c r="J82" s="112"/>
      <c r="K82" s="112"/>
      <c r="L82" s="103"/>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row>
    <row r="83" spans="2:65">
      <c r="B83" s="97"/>
      <c r="C83" s="215" t="str">
        <f>CONFIG!$C$16</f>
        <v>ETC …</v>
      </c>
      <c r="D83" s="250">
        <v>0.2</v>
      </c>
      <c r="E83" s="250">
        <v>0.2</v>
      </c>
      <c r="F83" s="112"/>
      <c r="G83" s="112"/>
      <c r="H83" s="112"/>
      <c r="I83" s="112"/>
      <c r="J83" s="112"/>
      <c r="K83" s="112"/>
      <c r="L83" s="103"/>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row>
    <row r="84" spans="2:65">
      <c r="B84" s="97"/>
      <c r="C84" s="215">
        <f>CONFIG!$C$17</f>
        <v>0</v>
      </c>
      <c r="D84" s="250">
        <v>0.2</v>
      </c>
      <c r="E84" s="250">
        <v>0.2</v>
      </c>
      <c r="F84" s="112"/>
      <c r="G84" s="112"/>
      <c r="H84" s="112"/>
      <c r="I84" s="112"/>
      <c r="J84" s="112"/>
      <c r="K84" s="112"/>
      <c r="L84" s="103"/>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row>
    <row r="85" spans="2:65">
      <c r="B85" s="97"/>
      <c r="C85" s="215">
        <f>CONFIG!$C$18</f>
        <v>0</v>
      </c>
      <c r="D85" s="250">
        <v>0.2</v>
      </c>
      <c r="E85" s="250">
        <v>0.2</v>
      </c>
      <c r="F85" s="112"/>
      <c r="G85" s="112"/>
      <c r="H85" s="112"/>
      <c r="I85" s="112"/>
      <c r="J85" s="112"/>
      <c r="K85" s="112"/>
      <c r="L85" s="103"/>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row>
    <row r="86" spans="2:65">
      <c r="B86" s="97"/>
      <c r="C86" s="215">
        <f>CONFIG!$C$19</f>
        <v>0</v>
      </c>
      <c r="D86" s="250">
        <v>0.2</v>
      </c>
      <c r="E86" s="250">
        <v>0.2</v>
      </c>
      <c r="F86" s="112"/>
      <c r="G86" s="112"/>
      <c r="H86" s="112"/>
      <c r="I86" s="112"/>
      <c r="J86" s="112"/>
      <c r="K86" s="112"/>
      <c r="L86" s="103"/>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row>
    <row r="87" spans="2:65">
      <c r="B87" s="97"/>
      <c r="C87" s="215">
        <f>CONFIG!$C$20</f>
        <v>0</v>
      </c>
      <c r="D87" s="250">
        <v>0.2</v>
      </c>
      <c r="E87" s="250">
        <v>0.2</v>
      </c>
      <c r="F87" s="112"/>
      <c r="G87" s="112"/>
      <c r="H87" s="112"/>
      <c r="I87" s="112"/>
      <c r="J87" s="112"/>
      <c r="K87" s="112"/>
      <c r="L87" s="103"/>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row>
    <row r="88" spans="2:65">
      <c r="B88" s="97"/>
      <c r="C88" s="215">
        <f>CONFIG!$C$21</f>
        <v>0</v>
      </c>
      <c r="D88" s="250">
        <v>0.2</v>
      </c>
      <c r="E88" s="250">
        <v>0.2</v>
      </c>
      <c r="F88" s="112"/>
      <c r="G88" s="112"/>
      <c r="H88" s="112"/>
      <c r="I88" s="112"/>
      <c r="J88" s="112"/>
      <c r="K88" s="112"/>
      <c r="L88" s="103"/>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row>
    <row r="89" spans="2:65">
      <c r="B89" s="97"/>
      <c r="C89" s="112"/>
      <c r="D89" s="112"/>
      <c r="E89" s="112"/>
      <c r="F89" s="112"/>
      <c r="G89" s="112"/>
      <c r="H89" s="112"/>
      <c r="I89" s="112"/>
      <c r="J89" s="112"/>
      <c r="K89" s="112"/>
      <c r="L89" s="103"/>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row>
    <row r="90" spans="2:65" ht="30">
      <c r="B90" s="97"/>
      <c r="C90" s="216" t="s">
        <v>138</v>
      </c>
      <c r="D90" s="250">
        <v>0.2</v>
      </c>
      <c r="E90" s="112"/>
      <c r="F90" s="112"/>
      <c r="G90" s="112"/>
      <c r="H90" s="112"/>
      <c r="I90" s="112"/>
      <c r="J90" s="112"/>
      <c r="K90" s="112"/>
      <c r="L90" s="103"/>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c r="AT90" s="162"/>
      <c r="AU90" s="162"/>
      <c r="AV90" s="162"/>
      <c r="AW90" s="162"/>
      <c r="AX90" s="162"/>
      <c r="AY90" s="162"/>
      <c r="AZ90" s="162"/>
      <c r="BA90" s="162"/>
      <c r="BB90" s="162"/>
      <c r="BC90" s="162"/>
      <c r="BD90" s="162"/>
      <c r="BE90" s="162"/>
      <c r="BF90" s="162"/>
      <c r="BG90" s="162"/>
      <c r="BH90" s="162"/>
      <c r="BI90" s="162"/>
      <c r="BJ90" s="162"/>
      <c r="BK90" s="162"/>
      <c r="BL90" s="162"/>
      <c r="BM90" s="162"/>
    </row>
    <row r="91" spans="2:65">
      <c r="B91" s="97"/>
      <c r="C91" s="112"/>
      <c r="D91" s="112"/>
      <c r="E91" s="112"/>
      <c r="F91" s="112"/>
      <c r="G91" s="112"/>
      <c r="H91" s="112"/>
      <c r="I91" s="112"/>
      <c r="J91" s="112"/>
      <c r="K91" s="112"/>
      <c r="L91" s="103"/>
    </row>
    <row r="92" spans="2:65">
      <c r="B92" s="97"/>
      <c r="C92" s="184" t="s">
        <v>63</v>
      </c>
      <c r="D92" s="123"/>
      <c r="E92" s="123"/>
      <c r="F92" s="123"/>
      <c r="G92" s="123"/>
      <c r="H92" s="123"/>
      <c r="I92" s="112"/>
      <c r="J92" s="112"/>
      <c r="K92" s="112"/>
      <c r="L92" s="103"/>
    </row>
    <row r="93" spans="2:65">
      <c r="B93" s="97"/>
      <c r="C93" s="124"/>
      <c r="D93" s="123"/>
      <c r="E93" s="123"/>
      <c r="F93" s="123"/>
      <c r="G93" s="123"/>
      <c r="H93" s="123"/>
      <c r="I93" s="91"/>
      <c r="J93" s="112"/>
      <c r="K93" s="112"/>
      <c r="L93" s="103"/>
    </row>
    <row r="94" spans="2:65">
      <c r="B94" s="97"/>
      <c r="C94" s="310" t="s">
        <v>205</v>
      </c>
      <c r="D94" s="311"/>
      <c r="E94" s="311"/>
      <c r="F94" s="311"/>
      <c r="G94" s="311"/>
      <c r="H94" s="311"/>
      <c r="I94" s="311"/>
      <c r="J94" s="311"/>
      <c r="K94" s="312"/>
      <c r="L94" s="103"/>
    </row>
    <row r="95" spans="2:65">
      <c r="B95" s="97"/>
      <c r="C95" s="124"/>
      <c r="D95" s="123"/>
      <c r="E95" s="123"/>
      <c r="F95" s="123"/>
      <c r="G95" s="123"/>
      <c r="H95" s="123"/>
      <c r="I95" s="91"/>
      <c r="J95" s="112"/>
      <c r="K95" s="112"/>
      <c r="L95" s="103"/>
    </row>
    <row r="96" spans="2:65" ht="30" customHeight="1">
      <c r="B96" s="97"/>
      <c r="C96" s="112"/>
      <c r="D96" s="184" t="s">
        <v>66</v>
      </c>
      <c r="E96" s="70" t="s">
        <v>68</v>
      </c>
      <c r="F96" s="125"/>
      <c r="G96" s="113"/>
      <c r="H96" s="120"/>
      <c r="I96" s="120"/>
      <c r="J96" s="120"/>
      <c r="K96" s="120"/>
      <c r="L96" s="111"/>
    </row>
    <row r="97" spans="2:12">
      <c r="B97" s="97"/>
      <c r="C97" s="40" t="s">
        <v>64</v>
      </c>
      <c r="D97" s="251">
        <v>0.08</v>
      </c>
      <c r="E97" s="251">
        <v>0.06</v>
      </c>
      <c r="F97" s="126"/>
      <c r="G97" s="120"/>
      <c r="H97" s="120"/>
      <c r="I97" s="120"/>
      <c r="J97" s="120"/>
      <c r="K97" s="120"/>
      <c r="L97" s="111"/>
    </row>
    <row r="98" spans="2:12" ht="31.5" hidden="1" customHeight="1">
      <c r="B98" s="97"/>
      <c r="C98" s="41" t="s">
        <v>91</v>
      </c>
      <c r="D98" s="252">
        <f>-((PMT(D97/12,D99,10,,)*D99)+10)/10</f>
        <v>0.12810915661151903</v>
      </c>
      <c r="E98" s="252">
        <f>-((PMT(E97/12,E99,10,,)*E99)+10)/10</f>
        <v>0.15996809176570553</v>
      </c>
      <c r="F98" s="127"/>
      <c r="G98" s="120"/>
      <c r="H98" s="120"/>
      <c r="I98" s="120"/>
      <c r="J98" s="120"/>
      <c r="K98" s="120"/>
      <c r="L98" s="111"/>
    </row>
    <row r="99" spans="2:12">
      <c r="B99" s="97"/>
      <c r="C99" s="41" t="s">
        <v>65</v>
      </c>
      <c r="D99" s="253">
        <v>36</v>
      </c>
      <c r="E99" s="253">
        <v>60</v>
      </c>
      <c r="F99" s="128"/>
      <c r="G99" s="120"/>
      <c r="H99" s="120"/>
      <c r="I99" s="120"/>
      <c r="J99" s="120"/>
      <c r="K99" s="120"/>
      <c r="L99" s="111"/>
    </row>
    <row r="100" spans="2:12" ht="15.75" thickBot="1">
      <c r="B100" s="98"/>
      <c r="C100" s="99"/>
      <c r="D100" s="100"/>
      <c r="E100" s="100"/>
      <c r="F100" s="100"/>
      <c r="G100" s="101"/>
      <c r="H100" s="101"/>
      <c r="I100" s="101"/>
      <c r="J100" s="101"/>
      <c r="K100" s="101"/>
      <c r="L100" s="102"/>
    </row>
  </sheetData>
  <sheetProtection sheet="1" objects="1" scenarios="1"/>
  <mergeCells count="19">
    <mergeCell ref="C29:K29"/>
    <mergeCell ref="C78:K78"/>
    <mergeCell ref="C5:K5"/>
    <mergeCell ref="C11:K11"/>
    <mergeCell ref="C94:K94"/>
    <mergeCell ref="F66:K66"/>
    <mergeCell ref="C70:K70"/>
    <mergeCell ref="C50:K50"/>
    <mergeCell ref="F56:K56"/>
    <mergeCell ref="F57:K57"/>
    <mergeCell ref="F58:K58"/>
    <mergeCell ref="F59:K59"/>
    <mergeCell ref="F60:K60"/>
    <mergeCell ref="C54:K54"/>
    <mergeCell ref="F61:K61"/>
    <mergeCell ref="F62:K62"/>
    <mergeCell ref="F63:K63"/>
    <mergeCell ref="F64:K64"/>
    <mergeCell ref="F65:K65"/>
  </mergeCells>
  <dataValidations count="2">
    <dataValidation type="whole" operator="greaterThan" allowBlank="1" showInputMessage="1" showErrorMessage="1" errorTitle="Durée invalide!" error="La durée doit être positive" sqref="D99:D100 F99:F100">
      <formula1>0</formula1>
    </dataValidation>
    <dataValidation type="whole" operator="greaterThanOrEqual" allowBlank="1" showInputMessage="1" showErrorMessage="1" errorTitle="Délai incorrect!" error="Le délai doit être supérieur ou égale à 0." sqref="E14:F25">
      <formula1>0</formula1>
    </dataValidation>
  </dataValidation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sheetPr codeName="Feuil3">
    <tabColor rgb="FF92D050"/>
  </sheetPr>
  <dimension ref="A1:AN52"/>
  <sheetViews>
    <sheetView showGridLines="0" showRowColHeaders="0" zoomScale="85" zoomScaleNormal="85" workbookViewId="0">
      <pane xSplit="4" ySplit="9" topLeftCell="E10" activePane="bottomRight" state="frozen"/>
      <selection pane="topRight" activeCell="E1" sqref="E1"/>
      <selection pane="bottomLeft" activeCell="A10" sqref="A10"/>
      <selection pane="bottomRight" activeCell="C3" sqref="C3"/>
    </sheetView>
  </sheetViews>
  <sheetFormatPr baseColWidth="10" defaultRowHeight="15"/>
  <cols>
    <col min="1" max="1" width="3.140625" style="53" customWidth="1"/>
    <col min="2" max="2" width="3.42578125" customWidth="1"/>
    <col min="3" max="3" width="22.7109375" customWidth="1"/>
    <col min="4" max="4" width="22.7109375" style="53" customWidth="1"/>
    <col min="5" max="5" width="9.85546875" customWidth="1"/>
    <col min="6" max="15" width="9.85546875" style="53" customWidth="1"/>
    <col min="16" max="18" width="9.85546875" customWidth="1"/>
    <col min="19" max="28" width="9.85546875" style="53" customWidth="1"/>
    <col min="29" max="39" width="9.85546875" customWidth="1"/>
    <col min="40" max="40" width="3.7109375" customWidth="1"/>
  </cols>
  <sheetData>
    <row r="1" spans="2:40" s="53" customFormat="1" ht="15.75" thickBot="1"/>
    <row r="2" spans="2:40">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6"/>
    </row>
    <row r="3" spans="2:40" s="53" customFormat="1">
      <c r="B3" s="87"/>
      <c r="C3" s="73" t="s">
        <v>261</v>
      </c>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3"/>
    </row>
    <row r="4" spans="2:40" s="53" customFormat="1">
      <c r="B4" s="87"/>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3"/>
    </row>
    <row r="5" spans="2:40" s="53" customFormat="1" ht="13.5" customHeight="1">
      <c r="B5" s="87"/>
      <c r="C5" s="310" t="s">
        <v>187</v>
      </c>
      <c r="D5" s="311"/>
      <c r="E5" s="311"/>
      <c r="F5" s="311"/>
      <c r="G5" s="311"/>
      <c r="H5" s="311"/>
      <c r="I5" s="311"/>
      <c r="J5" s="311"/>
      <c r="K5" s="311"/>
      <c r="L5" s="311"/>
      <c r="M5" s="311"/>
      <c r="N5" s="311"/>
      <c r="O5" s="311"/>
      <c r="P5" s="311"/>
      <c r="Q5" s="312"/>
      <c r="R5" s="91"/>
      <c r="S5" s="91"/>
      <c r="T5" s="91"/>
      <c r="U5" s="91"/>
      <c r="V5" s="91"/>
      <c r="W5" s="91"/>
      <c r="X5" s="91"/>
      <c r="Y5" s="91"/>
      <c r="Z5" s="91"/>
      <c r="AA5" s="91"/>
      <c r="AB5" s="91"/>
      <c r="AC5" s="91"/>
      <c r="AD5" s="91"/>
      <c r="AE5" s="91"/>
      <c r="AF5" s="91"/>
      <c r="AG5" s="91"/>
      <c r="AH5" s="91"/>
      <c r="AI5" s="91"/>
      <c r="AJ5" s="91"/>
      <c r="AK5" s="91"/>
      <c r="AL5" s="91"/>
      <c r="AM5" s="91"/>
      <c r="AN5" s="93"/>
    </row>
    <row r="6" spans="2:40" s="53" customFormat="1">
      <c r="B6" s="87"/>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3"/>
    </row>
    <row r="7" spans="2:40" ht="15" customHeight="1">
      <c r="B7" s="87"/>
      <c r="C7" s="335" t="s">
        <v>0</v>
      </c>
      <c r="D7" s="292" t="s">
        <v>127</v>
      </c>
      <c r="E7" s="288" t="s">
        <v>18</v>
      </c>
      <c r="F7" s="334"/>
      <c r="G7" s="334"/>
      <c r="H7" s="334"/>
      <c r="I7" s="334"/>
      <c r="J7" s="334"/>
      <c r="K7" s="334"/>
      <c r="L7" s="334"/>
      <c r="M7" s="334"/>
      <c r="N7" s="334"/>
      <c r="O7" s="334"/>
      <c r="P7" s="334"/>
      <c r="Q7" s="334"/>
      <c r="R7" s="66"/>
      <c r="S7" s="66"/>
      <c r="T7" s="66"/>
      <c r="U7" s="66"/>
      <c r="V7" s="66"/>
      <c r="W7" s="66"/>
      <c r="X7" s="66"/>
      <c r="Y7" s="66"/>
      <c r="Z7" s="66"/>
      <c r="AA7" s="66"/>
      <c r="AB7" s="66"/>
      <c r="AC7" s="66"/>
      <c r="AD7" s="66"/>
      <c r="AE7" s="66"/>
      <c r="AF7" s="66"/>
      <c r="AG7" s="66"/>
      <c r="AH7" s="66"/>
      <c r="AI7" s="66"/>
      <c r="AJ7" s="66"/>
      <c r="AK7" s="66"/>
      <c r="AL7" s="66"/>
      <c r="AM7" s="67"/>
      <c r="AN7" s="93"/>
    </row>
    <row r="8" spans="2:40" ht="15" customHeight="1">
      <c r="B8" s="87"/>
      <c r="C8" s="335"/>
      <c r="D8" s="330"/>
      <c r="E8" s="331" t="s">
        <v>14</v>
      </c>
      <c r="F8" s="332"/>
      <c r="G8" s="332"/>
      <c r="H8" s="332"/>
      <c r="I8" s="332"/>
      <c r="J8" s="332"/>
      <c r="K8" s="332"/>
      <c r="L8" s="332"/>
      <c r="M8" s="332"/>
      <c r="N8" s="332"/>
      <c r="O8" s="332"/>
      <c r="P8" s="332"/>
      <c r="Q8" s="333"/>
      <c r="R8" s="327" t="s">
        <v>15</v>
      </c>
      <c r="S8" s="328"/>
      <c r="T8" s="328"/>
      <c r="U8" s="328"/>
      <c r="V8" s="328"/>
      <c r="W8" s="328"/>
      <c r="X8" s="328"/>
      <c r="Y8" s="328"/>
      <c r="Z8" s="328"/>
      <c r="AA8" s="328"/>
      <c r="AB8" s="328"/>
      <c r="AC8" s="328"/>
      <c r="AD8" s="329"/>
      <c r="AE8" s="327" t="s">
        <v>16</v>
      </c>
      <c r="AF8" s="328"/>
      <c r="AG8" s="329"/>
      <c r="AH8" s="327" t="s">
        <v>22</v>
      </c>
      <c r="AI8" s="328"/>
      <c r="AJ8" s="329"/>
      <c r="AK8" s="327" t="s">
        <v>23</v>
      </c>
      <c r="AL8" s="328"/>
      <c r="AM8" s="329"/>
      <c r="AN8" s="93"/>
    </row>
    <row r="9" spans="2:40" ht="30" customHeight="1">
      <c r="B9" s="87"/>
      <c r="C9" s="335"/>
      <c r="D9" s="293"/>
      <c r="E9" s="17">
        <f>CONFIG!$D$7</f>
        <v>41640</v>
      </c>
      <c r="F9" s="17">
        <f>DATE(YEAR(E9),MONTH(E9)+1,DAY(E9))</f>
        <v>41671</v>
      </c>
      <c r="G9" s="17">
        <f t="shared" ref="G9:AC9" si="0">DATE(YEAR(F9),MONTH(F9)+1,DAY(F9))</f>
        <v>41699</v>
      </c>
      <c r="H9" s="17">
        <f t="shared" si="0"/>
        <v>41730</v>
      </c>
      <c r="I9" s="17">
        <f t="shared" si="0"/>
        <v>41760</v>
      </c>
      <c r="J9" s="17">
        <f t="shared" si="0"/>
        <v>41791</v>
      </c>
      <c r="K9" s="17">
        <f t="shared" si="0"/>
        <v>41821</v>
      </c>
      <c r="L9" s="17">
        <f t="shared" si="0"/>
        <v>41852</v>
      </c>
      <c r="M9" s="17">
        <f t="shared" si="0"/>
        <v>41883</v>
      </c>
      <c r="N9" s="17">
        <f t="shared" si="0"/>
        <v>41913</v>
      </c>
      <c r="O9" s="17">
        <f t="shared" si="0"/>
        <v>41944</v>
      </c>
      <c r="P9" s="17">
        <f t="shared" si="0"/>
        <v>41974</v>
      </c>
      <c r="Q9" s="178" t="s">
        <v>13</v>
      </c>
      <c r="R9" s="17">
        <f>DATE(YEAR(P9),MONTH(P9)+1,DAY(P9))</f>
        <v>42005</v>
      </c>
      <c r="S9" s="17">
        <f t="shared" si="0"/>
        <v>42036</v>
      </c>
      <c r="T9" s="17">
        <f t="shared" si="0"/>
        <v>42064</v>
      </c>
      <c r="U9" s="17">
        <f t="shared" si="0"/>
        <v>42095</v>
      </c>
      <c r="V9" s="17">
        <f t="shared" si="0"/>
        <v>42125</v>
      </c>
      <c r="W9" s="17">
        <f t="shared" si="0"/>
        <v>42156</v>
      </c>
      <c r="X9" s="17">
        <f t="shared" si="0"/>
        <v>42186</v>
      </c>
      <c r="Y9" s="17">
        <f t="shared" si="0"/>
        <v>42217</v>
      </c>
      <c r="Z9" s="17">
        <f t="shared" si="0"/>
        <v>42248</v>
      </c>
      <c r="AA9" s="17">
        <f t="shared" si="0"/>
        <v>42278</v>
      </c>
      <c r="AB9" s="17">
        <f t="shared" si="0"/>
        <v>42309</v>
      </c>
      <c r="AC9" s="17">
        <f t="shared" si="0"/>
        <v>42339</v>
      </c>
      <c r="AD9" s="178" t="s">
        <v>13</v>
      </c>
      <c r="AE9" s="179" t="s">
        <v>19</v>
      </c>
      <c r="AF9" s="179" t="s">
        <v>20</v>
      </c>
      <c r="AG9" s="178" t="s">
        <v>13</v>
      </c>
      <c r="AH9" s="179" t="s">
        <v>19</v>
      </c>
      <c r="AI9" s="179" t="s">
        <v>20</v>
      </c>
      <c r="AJ9" s="178" t="s">
        <v>13</v>
      </c>
      <c r="AK9" s="179" t="s">
        <v>19</v>
      </c>
      <c r="AL9" s="179" t="s">
        <v>20</v>
      </c>
      <c r="AM9" s="178" t="s">
        <v>13</v>
      </c>
      <c r="AN9" s="93"/>
    </row>
    <row r="10" spans="2:40">
      <c r="B10" s="87"/>
      <c r="C10" s="258" t="s">
        <v>186</v>
      </c>
      <c r="D10" s="193"/>
      <c r="E10" s="194"/>
      <c r="F10" s="194"/>
      <c r="G10" s="194"/>
      <c r="H10" s="194"/>
      <c r="I10" s="194"/>
      <c r="J10" s="194"/>
      <c r="K10" s="194"/>
      <c r="L10" s="194"/>
      <c r="M10" s="194"/>
      <c r="N10" s="194"/>
      <c r="O10" s="194"/>
      <c r="P10" s="194"/>
      <c r="Q10" s="217">
        <f t="shared" ref="Q10:Q30" si="1">SUM(E10:P10)</f>
        <v>0</v>
      </c>
      <c r="R10" s="194"/>
      <c r="S10" s="194"/>
      <c r="T10" s="194"/>
      <c r="U10" s="194"/>
      <c r="V10" s="194"/>
      <c r="W10" s="194"/>
      <c r="X10" s="194"/>
      <c r="Y10" s="194"/>
      <c r="Z10" s="194"/>
      <c r="AA10" s="194"/>
      <c r="AB10" s="194"/>
      <c r="AC10" s="194"/>
      <c r="AD10" s="217">
        <f t="shared" ref="AD10:AD30" si="2">SUM(R10:AC10)</f>
        <v>0</v>
      </c>
      <c r="AE10" s="194"/>
      <c r="AF10" s="194"/>
      <c r="AG10" s="217">
        <f t="shared" ref="AG10:AG30" si="3">SUM(AE10:AF10)</f>
        <v>0</v>
      </c>
      <c r="AH10" s="194"/>
      <c r="AI10" s="194"/>
      <c r="AJ10" s="217">
        <f t="shared" ref="AJ10:AJ30" si="4">SUM(AH10:AI10)</f>
        <v>0</v>
      </c>
      <c r="AK10" s="194"/>
      <c r="AL10" s="194"/>
      <c r="AM10" s="217">
        <f t="shared" ref="AM10:AM30" si="5">SUM(AK10:AL10)</f>
        <v>0</v>
      </c>
      <c r="AN10" s="93"/>
    </row>
    <row r="11" spans="2:40">
      <c r="B11" s="87"/>
      <c r="C11" s="258" t="s">
        <v>186</v>
      </c>
      <c r="D11" s="193"/>
      <c r="E11" s="194"/>
      <c r="F11" s="194"/>
      <c r="G11" s="194"/>
      <c r="H11" s="194"/>
      <c r="I11" s="194"/>
      <c r="J11" s="194"/>
      <c r="K11" s="194"/>
      <c r="L11" s="194"/>
      <c r="M11" s="194"/>
      <c r="N11" s="194"/>
      <c r="O11" s="194"/>
      <c r="P11" s="194"/>
      <c r="Q11" s="217">
        <f t="shared" si="1"/>
        <v>0</v>
      </c>
      <c r="R11" s="194"/>
      <c r="S11" s="194"/>
      <c r="T11" s="194"/>
      <c r="U11" s="194"/>
      <c r="V11" s="194"/>
      <c r="W11" s="194"/>
      <c r="X11" s="194"/>
      <c r="Y11" s="194"/>
      <c r="Z11" s="194"/>
      <c r="AA11" s="194"/>
      <c r="AB11" s="194"/>
      <c r="AC11" s="194"/>
      <c r="AD11" s="217">
        <f t="shared" si="2"/>
        <v>0</v>
      </c>
      <c r="AE11" s="194"/>
      <c r="AF11" s="194"/>
      <c r="AG11" s="217">
        <f t="shared" si="3"/>
        <v>0</v>
      </c>
      <c r="AH11" s="194"/>
      <c r="AI11" s="194"/>
      <c r="AJ11" s="217">
        <f t="shared" si="4"/>
        <v>0</v>
      </c>
      <c r="AK11" s="194"/>
      <c r="AL11" s="194"/>
      <c r="AM11" s="217">
        <f t="shared" si="5"/>
        <v>0</v>
      </c>
      <c r="AN11" s="93"/>
    </row>
    <row r="12" spans="2:40">
      <c r="B12" s="87"/>
      <c r="C12" s="258" t="s">
        <v>189</v>
      </c>
      <c r="D12" s="193"/>
      <c r="E12" s="194"/>
      <c r="F12" s="194"/>
      <c r="G12" s="194"/>
      <c r="H12" s="194"/>
      <c r="I12" s="194"/>
      <c r="J12" s="194"/>
      <c r="K12" s="194"/>
      <c r="L12" s="194"/>
      <c r="M12" s="194"/>
      <c r="N12" s="194"/>
      <c r="O12" s="194"/>
      <c r="P12" s="194"/>
      <c r="Q12" s="217">
        <f t="shared" si="1"/>
        <v>0</v>
      </c>
      <c r="R12" s="194"/>
      <c r="S12" s="194"/>
      <c r="T12" s="194"/>
      <c r="U12" s="194"/>
      <c r="V12" s="194"/>
      <c r="W12" s="194"/>
      <c r="X12" s="194"/>
      <c r="Y12" s="194"/>
      <c r="Z12" s="194"/>
      <c r="AA12" s="194"/>
      <c r="AB12" s="194"/>
      <c r="AC12" s="194"/>
      <c r="AD12" s="217">
        <f t="shared" si="2"/>
        <v>0</v>
      </c>
      <c r="AE12" s="194"/>
      <c r="AF12" s="194"/>
      <c r="AG12" s="217">
        <f t="shared" si="3"/>
        <v>0</v>
      </c>
      <c r="AH12" s="194"/>
      <c r="AI12" s="194"/>
      <c r="AJ12" s="217">
        <f t="shared" si="4"/>
        <v>0</v>
      </c>
      <c r="AK12" s="194"/>
      <c r="AL12" s="194"/>
      <c r="AM12" s="217">
        <f t="shared" si="5"/>
        <v>0</v>
      </c>
      <c r="AN12" s="93"/>
    </row>
    <row r="13" spans="2:40">
      <c r="B13" s="87"/>
      <c r="C13" s="258" t="s">
        <v>189</v>
      </c>
      <c r="D13" s="196"/>
      <c r="E13" s="194"/>
      <c r="F13" s="194"/>
      <c r="G13" s="194"/>
      <c r="H13" s="194"/>
      <c r="I13" s="194"/>
      <c r="J13" s="194"/>
      <c r="K13" s="194"/>
      <c r="L13" s="194"/>
      <c r="M13" s="194"/>
      <c r="N13" s="194"/>
      <c r="O13" s="194"/>
      <c r="P13" s="194"/>
      <c r="Q13" s="217">
        <f t="shared" si="1"/>
        <v>0</v>
      </c>
      <c r="R13" s="194"/>
      <c r="S13" s="194"/>
      <c r="T13" s="194"/>
      <c r="U13" s="194"/>
      <c r="V13" s="194"/>
      <c r="W13" s="194"/>
      <c r="X13" s="194"/>
      <c r="Y13" s="194"/>
      <c r="Z13" s="194"/>
      <c r="AA13" s="194"/>
      <c r="AB13" s="194"/>
      <c r="AC13" s="194"/>
      <c r="AD13" s="217">
        <f t="shared" si="2"/>
        <v>0</v>
      </c>
      <c r="AE13" s="194"/>
      <c r="AF13" s="194"/>
      <c r="AG13" s="217">
        <f t="shared" si="3"/>
        <v>0</v>
      </c>
      <c r="AH13" s="194"/>
      <c r="AI13" s="194"/>
      <c r="AJ13" s="217">
        <f t="shared" si="4"/>
        <v>0</v>
      </c>
      <c r="AK13" s="194"/>
      <c r="AL13" s="194"/>
      <c r="AM13" s="217">
        <f t="shared" si="5"/>
        <v>0</v>
      </c>
      <c r="AN13" s="93"/>
    </row>
    <row r="14" spans="2:40">
      <c r="B14" s="87"/>
      <c r="C14" s="195"/>
      <c r="D14" s="196"/>
      <c r="E14" s="194"/>
      <c r="F14" s="194"/>
      <c r="G14" s="194"/>
      <c r="H14" s="194"/>
      <c r="I14" s="194"/>
      <c r="J14" s="194"/>
      <c r="K14" s="194"/>
      <c r="L14" s="194"/>
      <c r="M14" s="194"/>
      <c r="N14" s="194"/>
      <c r="O14" s="194"/>
      <c r="P14" s="194"/>
      <c r="Q14" s="217">
        <f t="shared" si="1"/>
        <v>0</v>
      </c>
      <c r="R14" s="197"/>
      <c r="S14" s="197"/>
      <c r="T14" s="197"/>
      <c r="U14" s="197"/>
      <c r="V14" s="197"/>
      <c r="W14" s="197"/>
      <c r="X14" s="197"/>
      <c r="Y14" s="197"/>
      <c r="Z14" s="197"/>
      <c r="AA14" s="197"/>
      <c r="AB14" s="197"/>
      <c r="AC14" s="197"/>
      <c r="AD14" s="217">
        <f t="shared" si="2"/>
        <v>0</v>
      </c>
      <c r="AE14" s="197"/>
      <c r="AF14" s="197"/>
      <c r="AG14" s="217">
        <f t="shared" si="3"/>
        <v>0</v>
      </c>
      <c r="AH14" s="197"/>
      <c r="AI14" s="197"/>
      <c r="AJ14" s="217">
        <f t="shared" si="4"/>
        <v>0</v>
      </c>
      <c r="AK14" s="197"/>
      <c r="AL14" s="197"/>
      <c r="AM14" s="217">
        <f t="shared" si="5"/>
        <v>0</v>
      </c>
      <c r="AN14" s="93"/>
    </row>
    <row r="15" spans="2:40">
      <c r="B15" s="87"/>
      <c r="C15" s="195"/>
      <c r="D15" s="196"/>
      <c r="E15" s="194"/>
      <c r="F15" s="194"/>
      <c r="G15" s="194"/>
      <c r="H15" s="194"/>
      <c r="I15" s="194"/>
      <c r="J15" s="194"/>
      <c r="K15" s="194"/>
      <c r="L15" s="194"/>
      <c r="M15" s="194"/>
      <c r="N15" s="194"/>
      <c r="O15" s="194"/>
      <c r="P15" s="194"/>
      <c r="Q15" s="217">
        <f t="shared" si="1"/>
        <v>0</v>
      </c>
      <c r="R15" s="197"/>
      <c r="S15" s="197"/>
      <c r="T15" s="197"/>
      <c r="U15" s="197"/>
      <c r="V15" s="197"/>
      <c r="W15" s="197"/>
      <c r="X15" s="197"/>
      <c r="Y15" s="197"/>
      <c r="Z15" s="197"/>
      <c r="AA15" s="197"/>
      <c r="AB15" s="197"/>
      <c r="AC15" s="197"/>
      <c r="AD15" s="217">
        <f t="shared" si="2"/>
        <v>0</v>
      </c>
      <c r="AE15" s="197"/>
      <c r="AF15" s="197"/>
      <c r="AG15" s="217">
        <f t="shared" si="3"/>
        <v>0</v>
      </c>
      <c r="AH15" s="197"/>
      <c r="AI15" s="197"/>
      <c r="AJ15" s="217">
        <f t="shared" si="4"/>
        <v>0</v>
      </c>
      <c r="AK15" s="197"/>
      <c r="AL15" s="197"/>
      <c r="AM15" s="217">
        <f t="shared" si="5"/>
        <v>0</v>
      </c>
      <c r="AN15" s="93"/>
    </row>
    <row r="16" spans="2:40">
      <c r="B16" s="87"/>
      <c r="C16" s="195"/>
      <c r="D16" s="196"/>
      <c r="E16" s="194"/>
      <c r="F16" s="194"/>
      <c r="G16" s="194"/>
      <c r="H16" s="194"/>
      <c r="I16" s="194"/>
      <c r="J16" s="194"/>
      <c r="K16" s="194"/>
      <c r="L16" s="194"/>
      <c r="M16" s="194"/>
      <c r="N16" s="194"/>
      <c r="O16" s="194"/>
      <c r="P16" s="194"/>
      <c r="Q16" s="217">
        <f t="shared" si="1"/>
        <v>0</v>
      </c>
      <c r="R16" s="197"/>
      <c r="S16" s="197"/>
      <c r="T16" s="197"/>
      <c r="U16" s="197"/>
      <c r="V16" s="197"/>
      <c r="W16" s="197"/>
      <c r="X16" s="197"/>
      <c r="Y16" s="197"/>
      <c r="Z16" s="197"/>
      <c r="AA16" s="197"/>
      <c r="AB16" s="197"/>
      <c r="AC16" s="197"/>
      <c r="AD16" s="217">
        <f t="shared" si="2"/>
        <v>0</v>
      </c>
      <c r="AE16" s="197"/>
      <c r="AF16" s="197"/>
      <c r="AG16" s="217">
        <f t="shared" si="3"/>
        <v>0</v>
      </c>
      <c r="AH16" s="197"/>
      <c r="AI16" s="197"/>
      <c r="AJ16" s="217">
        <f t="shared" si="4"/>
        <v>0</v>
      </c>
      <c r="AK16" s="197"/>
      <c r="AL16" s="197"/>
      <c r="AM16" s="217">
        <f t="shared" si="5"/>
        <v>0</v>
      </c>
      <c r="AN16" s="93"/>
    </row>
    <row r="17" spans="2:40">
      <c r="B17" s="87"/>
      <c r="C17" s="195"/>
      <c r="D17" s="196"/>
      <c r="E17" s="194"/>
      <c r="F17" s="194"/>
      <c r="G17" s="194"/>
      <c r="H17" s="194"/>
      <c r="I17" s="194"/>
      <c r="J17" s="194"/>
      <c r="K17" s="194"/>
      <c r="L17" s="194"/>
      <c r="M17" s="194"/>
      <c r="N17" s="194"/>
      <c r="O17" s="194"/>
      <c r="P17" s="194"/>
      <c r="Q17" s="217">
        <f t="shared" si="1"/>
        <v>0</v>
      </c>
      <c r="R17" s="197"/>
      <c r="S17" s="197"/>
      <c r="T17" s="197"/>
      <c r="U17" s="197"/>
      <c r="V17" s="197"/>
      <c r="W17" s="197"/>
      <c r="X17" s="197"/>
      <c r="Y17" s="197"/>
      <c r="Z17" s="197"/>
      <c r="AA17" s="197"/>
      <c r="AB17" s="197"/>
      <c r="AC17" s="197"/>
      <c r="AD17" s="217">
        <f t="shared" si="2"/>
        <v>0</v>
      </c>
      <c r="AE17" s="197"/>
      <c r="AF17" s="197"/>
      <c r="AG17" s="217">
        <f t="shared" si="3"/>
        <v>0</v>
      </c>
      <c r="AH17" s="197"/>
      <c r="AI17" s="197"/>
      <c r="AJ17" s="217">
        <f t="shared" si="4"/>
        <v>0</v>
      </c>
      <c r="AK17" s="197"/>
      <c r="AL17" s="197"/>
      <c r="AM17" s="217">
        <f t="shared" si="5"/>
        <v>0</v>
      </c>
      <c r="AN17" s="93"/>
    </row>
    <row r="18" spans="2:40">
      <c r="B18" s="87"/>
      <c r="C18" s="195"/>
      <c r="D18" s="196"/>
      <c r="E18" s="194"/>
      <c r="F18" s="194"/>
      <c r="G18" s="194"/>
      <c r="H18" s="194"/>
      <c r="I18" s="194"/>
      <c r="J18" s="194"/>
      <c r="K18" s="194"/>
      <c r="L18" s="194"/>
      <c r="M18" s="194"/>
      <c r="N18" s="194"/>
      <c r="O18" s="194"/>
      <c r="P18" s="194"/>
      <c r="Q18" s="217">
        <f t="shared" si="1"/>
        <v>0</v>
      </c>
      <c r="R18" s="197"/>
      <c r="S18" s="197"/>
      <c r="T18" s="197"/>
      <c r="U18" s="197"/>
      <c r="V18" s="197"/>
      <c r="W18" s="197"/>
      <c r="X18" s="197"/>
      <c r="Y18" s="197"/>
      <c r="Z18" s="197"/>
      <c r="AA18" s="197"/>
      <c r="AB18" s="197"/>
      <c r="AC18" s="197"/>
      <c r="AD18" s="217">
        <f t="shared" si="2"/>
        <v>0</v>
      </c>
      <c r="AE18" s="197"/>
      <c r="AF18" s="197"/>
      <c r="AG18" s="217">
        <f t="shared" si="3"/>
        <v>0</v>
      </c>
      <c r="AH18" s="197"/>
      <c r="AI18" s="197"/>
      <c r="AJ18" s="217">
        <f t="shared" si="4"/>
        <v>0</v>
      </c>
      <c r="AK18" s="197"/>
      <c r="AL18" s="197"/>
      <c r="AM18" s="217">
        <f t="shared" si="5"/>
        <v>0</v>
      </c>
      <c r="AN18" s="93"/>
    </row>
    <row r="19" spans="2:40">
      <c r="B19" s="87"/>
      <c r="C19" s="195"/>
      <c r="D19" s="196"/>
      <c r="E19" s="194"/>
      <c r="F19" s="194"/>
      <c r="G19" s="194"/>
      <c r="H19" s="194"/>
      <c r="I19" s="194"/>
      <c r="J19" s="194"/>
      <c r="K19" s="194"/>
      <c r="L19" s="194"/>
      <c r="M19" s="194"/>
      <c r="N19" s="194"/>
      <c r="O19" s="194"/>
      <c r="P19" s="194"/>
      <c r="Q19" s="217">
        <f t="shared" si="1"/>
        <v>0</v>
      </c>
      <c r="R19" s="197"/>
      <c r="S19" s="197"/>
      <c r="T19" s="197"/>
      <c r="U19" s="197"/>
      <c r="V19" s="197"/>
      <c r="W19" s="197"/>
      <c r="X19" s="197"/>
      <c r="Y19" s="197"/>
      <c r="Z19" s="197"/>
      <c r="AA19" s="197"/>
      <c r="AB19" s="197"/>
      <c r="AC19" s="197"/>
      <c r="AD19" s="217">
        <f t="shared" si="2"/>
        <v>0</v>
      </c>
      <c r="AE19" s="197"/>
      <c r="AF19" s="197"/>
      <c r="AG19" s="217">
        <f t="shared" si="3"/>
        <v>0</v>
      </c>
      <c r="AH19" s="197"/>
      <c r="AI19" s="197"/>
      <c r="AJ19" s="217">
        <f t="shared" si="4"/>
        <v>0</v>
      </c>
      <c r="AK19" s="197"/>
      <c r="AL19" s="197"/>
      <c r="AM19" s="217">
        <f t="shared" si="5"/>
        <v>0</v>
      </c>
      <c r="AN19" s="93"/>
    </row>
    <row r="20" spans="2:40">
      <c r="B20" s="87"/>
      <c r="C20" s="195"/>
      <c r="D20" s="196"/>
      <c r="E20" s="194"/>
      <c r="F20" s="194"/>
      <c r="G20" s="194"/>
      <c r="H20" s="194"/>
      <c r="I20" s="194"/>
      <c r="J20" s="194"/>
      <c r="K20" s="194"/>
      <c r="L20" s="194"/>
      <c r="M20" s="194"/>
      <c r="N20" s="194"/>
      <c r="O20" s="194"/>
      <c r="P20" s="194"/>
      <c r="Q20" s="217">
        <f t="shared" si="1"/>
        <v>0</v>
      </c>
      <c r="R20" s="197"/>
      <c r="S20" s="197"/>
      <c r="T20" s="197"/>
      <c r="U20" s="197"/>
      <c r="V20" s="197"/>
      <c r="W20" s="197"/>
      <c r="X20" s="197"/>
      <c r="Y20" s="197"/>
      <c r="Z20" s="197"/>
      <c r="AA20" s="197"/>
      <c r="AB20" s="197"/>
      <c r="AC20" s="197"/>
      <c r="AD20" s="217">
        <f t="shared" si="2"/>
        <v>0</v>
      </c>
      <c r="AE20" s="197"/>
      <c r="AF20" s="197"/>
      <c r="AG20" s="217">
        <f t="shared" si="3"/>
        <v>0</v>
      </c>
      <c r="AH20" s="197"/>
      <c r="AI20" s="197"/>
      <c r="AJ20" s="217">
        <f t="shared" si="4"/>
        <v>0</v>
      </c>
      <c r="AK20" s="197"/>
      <c r="AL20" s="197"/>
      <c r="AM20" s="217">
        <f t="shared" si="5"/>
        <v>0</v>
      </c>
      <c r="AN20" s="93"/>
    </row>
    <row r="21" spans="2:40">
      <c r="B21" s="87"/>
      <c r="C21" s="195"/>
      <c r="D21" s="196"/>
      <c r="E21" s="194"/>
      <c r="F21" s="194"/>
      <c r="G21" s="194"/>
      <c r="H21" s="194"/>
      <c r="I21" s="194"/>
      <c r="J21" s="194"/>
      <c r="K21" s="194"/>
      <c r="L21" s="194"/>
      <c r="M21" s="194"/>
      <c r="N21" s="194"/>
      <c r="O21" s="194"/>
      <c r="P21" s="194"/>
      <c r="Q21" s="217">
        <f t="shared" si="1"/>
        <v>0</v>
      </c>
      <c r="R21" s="197"/>
      <c r="S21" s="197"/>
      <c r="T21" s="197"/>
      <c r="U21" s="197"/>
      <c r="V21" s="197"/>
      <c r="W21" s="197"/>
      <c r="X21" s="197"/>
      <c r="Y21" s="197"/>
      <c r="Z21" s="197"/>
      <c r="AA21" s="197"/>
      <c r="AB21" s="197"/>
      <c r="AC21" s="197"/>
      <c r="AD21" s="217">
        <f t="shared" si="2"/>
        <v>0</v>
      </c>
      <c r="AE21" s="197"/>
      <c r="AF21" s="197"/>
      <c r="AG21" s="217">
        <f t="shared" si="3"/>
        <v>0</v>
      </c>
      <c r="AH21" s="197"/>
      <c r="AI21" s="197"/>
      <c r="AJ21" s="217">
        <f t="shared" si="4"/>
        <v>0</v>
      </c>
      <c r="AK21" s="197"/>
      <c r="AL21" s="197"/>
      <c r="AM21" s="217">
        <f t="shared" si="5"/>
        <v>0</v>
      </c>
      <c r="AN21" s="93"/>
    </row>
    <row r="22" spans="2:40">
      <c r="B22" s="87"/>
      <c r="C22" s="195"/>
      <c r="D22" s="196"/>
      <c r="E22" s="194"/>
      <c r="F22" s="194"/>
      <c r="G22" s="194"/>
      <c r="H22" s="194"/>
      <c r="I22" s="194"/>
      <c r="J22" s="194"/>
      <c r="K22" s="194"/>
      <c r="L22" s="194"/>
      <c r="M22" s="194"/>
      <c r="N22" s="194"/>
      <c r="O22" s="194"/>
      <c r="P22" s="194"/>
      <c r="Q22" s="217">
        <f t="shared" si="1"/>
        <v>0</v>
      </c>
      <c r="R22" s="197"/>
      <c r="S22" s="197"/>
      <c r="T22" s="197"/>
      <c r="U22" s="197"/>
      <c r="V22" s="197"/>
      <c r="W22" s="197"/>
      <c r="X22" s="197"/>
      <c r="Y22" s="197"/>
      <c r="Z22" s="197"/>
      <c r="AA22" s="197"/>
      <c r="AB22" s="197"/>
      <c r="AC22" s="197"/>
      <c r="AD22" s="217">
        <f t="shared" si="2"/>
        <v>0</v>
      </c>
      <c r="AE22" s="197"/>
      <c r="AF22" s="197"/>
      <c r="AG22" s="217">
        <f t="shared" si="3"/>
        <v>0</v>
      </c>
      <c r="AH22" s="197"/>
      <c r="AI22" s="197"/>
      <c r="AJ22" s="217">
        <f t="shared" si="4"/>
        <v>0</v>
      </c>
      <c r="AK22" s="197"/>
      <c r="AL22" s="197"/>
      <c r="AM22" s="217">
        <f t="shared" si="5"/>
        <v>0</v>
      </c>
      <c r="AN22" s="93"/>
    </row>
    <row r="23" spans="2:40">
      <c r="B23" s="87"/>
      <c r="C23" s="195"/>
      <c r="D23" s="196"/>
      <c r="E23" s="194"/>
      <c r="F23" s="194"/>
      <c r="G23" s="194"/>
      <c r="H23" s="194"/>
      <c r="I23" s="194"/>
      <c r="J23" s="194"/>
      <c r="K23" s="194"/>
      <c r="L23" s="194"/>
      <c r="M23" s="194"/>
      <c r="N23" s="194"/>
      <c r="O23" s="194"/>
      <c r="P23" s="194"/>
      <c r="Q23" s="217">
        <f t="shared" si="1"/>
        <v>0</v>
      </c>
      <c r="R23" s="197"/>
      <c r="S23" s="197"/>
      <c r="T23" s="197"/>
      <c r="U23" s="197"/>
      <c r="V23" s="197"/>
      <c r="W23" s="197"/>
      <c r="X23" s="197"/>
      <c r="Y23" s="197"/>
      <c r="Z23" s="197"/>
      <c r="AA23" s="197"/>
      <c r="AB23" s="197"/>
      <c r="AC23" s="197"/>
      <c r="AD23" s="217">
        <f t="shared" si="2"/>
        <v>0</v>
      </c>
      <c r="AE23" s="197"/>
      <c r="AF23" s="197"/>
      <c r="AG23" s="217">
        <f t="shared" si="3"/>
        <v>0</v>
      </c>
      <c r="AH23" s="197"/>
      <c r="AI23" s="197"/>
      <c r="AJ23" s="217">
        <f t="shared" si="4"/>
        <v>0</v>
      </c>
      <c r="AK23" s="197"/>
      <c r="AL23" s="197"/>
      <c r="AM23" s="217">
        <f t="shared" si="5"/>
        <v>0</v>
      </c>
      <c r="AN23" s="93"/>
    </row>
    <row r="24" spans="2:40">
      <c r="B24" s="87"/>
      <c r="C24" s="195"/>
      <c r="D24" s="196"/>
      <c r="E24" s="194"/>
      <c r="F24" s="194"/>
      <c r="G24" s="194"/>
      <c r="H24" s="194"/>
      <c r="I24" s="194"/>
      <c r="J24" s="194"/>
      <c r="K24" s="194"/>
      <c r="L24" s="194"/>
      <c r="M24" s="194"/>
      <c r="N24" s="194"/>
      <c r="O24" s="194"/>
      <c r="P24" s="194"/>
      <c r="Q24" s="217">
        <f t="shared" si="1"/>
        <v>0</v>
      </c>
      <c r="R24" s="197"/>
      <c r="S24" s="197"/>
      <c r="T24" s="197"/>
      <c r="U24" s="197"/>
      <c r="V24" s="197"/>
      <c r="W24" s="197"/>
      <c r="X24" s="197"/>
      <c r="Y24" s="197"/>
      <c r="Z24" s="197"/>
      <c r="AA24" s="197"/>
      <c r="AB24" s="197"/>
      <c r="AC24" s="197"/>
      <c r="AD24" s="217">
        <f t="shared" si="2"/>
        <v>0</v>
      </c>
      <c r="AE24" s="197"/>
      <c r="AF24" s="197"/>
      <c r="AG24" s="217">
        <f t="shared" si="3"/>
        <v>0</v>
      </c>
      <c r="AH24" s="197"/>
      <c r="AI24" s="197"/>
      <c r="AJ24" s="217">
        <f t="shared" si="4"/>
        <v>0</v>
      </c>
      <c r="AK24" s="197"/>
      <c r="AL24" s="197"/>
      <c r="AM24" s="217">
        <f t="shared" si="5"/>
        <v>0</v>
      </c>
      <c r="AN24" s="93"/>
    </row>
    <row r="25" spans="2:40" s="53" customFormat="1">
      <c r="B25" s="87"/>
      <c r="C25" s="195"/>
      <c r="D25" s="196"/>
      <c r="E25" s="194"/>
      <c r="F25" s="194"/>
      <c r="G25" s="194"/>
      <c r="H25" s="194"/>
      <c r="I25" s="194"/>
      <c r="J25" s="194"/>
      <c r="K25" s="194"/>
      <c r="L25" s="194"/>
      <c r="M25" s="194"/>
      <c r="N25" s="194"/>
      <c r="O25" s="194"/>
      <c r="P25" s="194"/>
      <c r="Q25" s="217">
        <f t="shared" si="1"/>
        <v>0</v>
      </c>
      <c r="R25" s="197"/>
      <c r="S25" s="197"/>
      <c r="T25" s="197"/>
      <c r="U25" s="197"/>
      <c r="V25" s="197"/>
      <c r="W25" s="197"/>
      <c r="X25" s="197"/>
      <c r="Y25" s="197"/>
      <c r="Z25" s="197"/>
      <c r="AA25" s="197"/>
      <c r="AB25" s="197"/>
      <c r="AC25" s="197"/>
      <c r="AD25" s="217">
        <f t="shared" si="2"/>
        <v>0</v>
      </c>
      <c r="AE25" s="197"/>
      <c r="AF25" s="197"/>
      <c r="AG25" s="217">
        <f t="shared" si="3"/>
        <v>0</v>
      </c>
      <c r="AH25" s="197"/>
      <c r="AI25" s="197"/>
      <c r="AJ25" s="217">
        <f t="shared" si="4"/>
        <v>0</v>
      </c>
      <c r="AK25" s="197"/>
      <c r="AL25" s="197"/>
      <c r="AM25" s="217">
        <f t="shared" si="5"/>
        <v>0</v>
      </c>
      <c r="AN25" s="93"/>
    </row>
    <row r="26" spans="2:40" s="53" customFormat="1">
      <c r="B26" s="87"/>
      <c r="C26" s="195"/>
      <c r="D26" s="196"/>
      <c r="E26" s="194"/>
      <c r="F26" s="194"/>
      <c r="G26" s="194"/>
      <c r="H26" s="194"/>
      <c r="I26" s="194"/>
      <c r="J26" s="194"/>
      <c r="K26" s="194"/>
      <c r="L26" s="194"/>
      <c r="M26" s="194"/>
      <c r="N26" s="194"/>
      <c r="O26" s="194"/>
      <c r="P26" s="194"/>
      <c r="Q26" s="217">
        <f t="shared" si="1"/>
        <v>0</v>
      </c>
      <c r="R26" s="197"/>
      <c r="S26" s="197"/>
      <c r="T26" s="197"/>
      <c r="U26" s="197"/>
      <c r="V26" s="197"/>
      <c r="W26" s="197"/>
      <c r="X26" s="197"/>
      <c r="Y26" s="197"/>
      <c r="Z26" s="197"/>
      <c r="AA26" s="197"/>
      <c r="AB26" s="197"/>
      <c r="AC26" s="197"/>
      <c r="AD26" s="217">
        <f t="shared" si="2"/>
        <v>0</v>
      </c>
      <c r="AE26" s="197"/>
      <c r="AF26" s="197"/>
      <c r="AG26" s="217">
        <f t="shared" si="3"/>
        <v>0</v>
      </c>
      <c r="AH26" s="197"/>
      <c r="AI26" s="197"/>
      <c r="AJ26" s="217">
        <f t="shared" si="4"/>
        <v>0</v>
      </c>
      <c r="AK26" s="197"/>
      <c r="AL26" s="197"/>
      <c r="AM26" s="217">
        <f t="shared" si="5"/>
        <v>0</v>
      </c>
      <c r="AN26" s="93"/>
    </row>
    <row r="27" spans="2:40" s="53" customFormat="1">
      <c r="B27" s="87"/>
      <c r="C27" s="195"/>
      <c r="D27" s="196"/>
      <c r="E27" s="194"/>
      <c r="F27" s="194"/>
      <c r="G27" s="194"/>
      <c r="H27" s="194"/>
      <c r="I27" s="194"/>
      <c r="J27" s="194"/>
      <c r="K27" s="194"/>
      <c r="L27" s="194"/>
      <c r="M27" s="194"/>
      <c r="N27" s="194"/>
      <c r="O27" s="194"/>
      <c r="P27" s="194"/>
      <c r="Q27" s="217">
        <f t="shared" si="1"/>
        <v>0</v>
      </c>
      <c r="R27" s="197"/>
      <c r="S27" s="197"/>
      <c r="T27" s="197"/>
      <c r="U27" s="197"/>
      <c r="V27" s="197"/>
      <c r="W27" s="197"/>
      <c r="X27" s="197"/>
      <c r="Y27" s="197"/>
      <c r="Z27" s="197"/>
      <c r="AA27" s="197"/>
      <c r="AB27" s="197"/>
      <c r="AC27" s="197"/>
      <c r="AD27" s="217">
        <f t="shared" si="2"/>
        <v>0</v>
      </c>
      <c r="AE27" s="197"/>
      <c r="AF27" s="197"/>
      <c r="AG27" s="217">
        <f t="shared" si="3"/>
        <v>0</v>
      </c>
      <c r="AH27" s="197"/>
      <c r="AI27" s="197"/>
      <c r="AJ27" s="217">
        <f t="shared" si="4"/>
        <v>0</v>
      </c>
      <c r="AK27" s="197"/>
      <c r="AL27" s="197"/>
      <c r="AM27" s="217">
        <f t="shared" si="5"/>
        <v>0</v>
      </c>
      <c r="AN27" s="93"/>
    </row>
    <row r="28" spans="2:40" s="53" customFormat="1">
      <c r="B28" s="87"/>
      <c r="C28" s="195"/>
      <c r="D28" s="196"/>
      <c r="E28" s="194"/>
      <c r="F28" s="194"/>
      <c r="G28" s="194"/>
      <c r="H28" s="194"/>
      <c r="I28" s="194"/>
      <c r="J28" s="194"/>
      <c r="K28" s="194"/>
      <c r="L28" s="194"/>
      <c r="M28" s="194"/>
      <c r="N28" s="194"/>
      <c r="O28" s="194"/>
      <c r="P28" s="194"/>
      <c r="Q28" s="217">
        <f t="shared" si="1"/>
        <v>0</v>
      </c>
      <c r="R28" s="197"/>
      <c r="S28" s="197"/>
      <c r="T28" s="197"/>
      <c r="U28" s="197"/>
      <c r="V28" s="197"/>
      <c r="W28" s="197"/>
      <c r="X28" s="197"/>
      <c r="Y28" s="197"/>
      <c r="Z28" s="197"/>
      <c r="AA28" s="197"/>
      <c r="AB28" s="197"/>
      <c r="AC28" s="197"/>
      <c r="AD28" s="217">
        <f t="shared" si="2"/>
        <v>0</v>
      </c>
      <c r="AE28" s="197"/>
      <c r="AF28" s="197"/>
      <c r="AG28" s="217">
        <f t="shared" si="3"/>
        <v>0</v>
      </c>
      <c r="AH28" s="197"/>
      <c r="AI28" s="197"/>
      <c r="AJ28" s="217">
        <f t="shared" si="4"/>
        <v>0</v>
      </c>
      <c r="AK28" s="197"/>
      <c r="AL28" s="197"/>
      <c r="AM28" s="217">
        <f t="shared" si="5"/>
        <v>0</v>
      </c>
      <c r="AN28" s="93"/>
    </row>
    <row r="29" spans="2:40" s="53" customFormat="1">
      <c r="B29" s="87"/>
      <c r="C29" s="195"/>
      <c r="D29" s="196"/>
      <c r="E29" s="194"/>
      <c r="F29" s="194"/>
      <c r="G29" s="194"/>
      <c r="H29" s="194"/>
      <c r="I29" s="194"/>
      <c r="J29" s="194"/>
      <c r="K29" s="194"/>
      <c r="L29" s="194"/>
      <c r="M29" s="194"/>
      <c r="N29" s="194"/>
      <c r="O29" s="194"/>
      <c r="P29" s="194"/>
      <c r="Q29" s="217">
        <f t="shared" si="1"/>
        <v>0</v>
      </c>
      <c r="R29" s="197"/>
      <c r="S29" s="197"/>
      <c r="T29" s="197"/>
      <c r="U29" s="197"/>
      <c r="V29" s="197"/>
      <c r="W29" s="197"/>
      <c r="X29" s="197"/>
      <c r="Y29" s="197"/>
      <c r="Z29" s="197"/>
      <c r="AA29" s="197"/>
      <c r="AB29" s="197"/>
      <c r="AC29" s="197"/>
      <c r="AD29" s="217">
        <f t="shared" si="2"/>
        <v>0</v>
      </c>
      <c r="AE29" s="197"/>
      <c r="AF29" s="197"/>
      <c r="AG29" s="217">
        <f t="shared" si="3"/>
        <v>0</v>
      </c>
      <c r="AH29" s="197"/>
      <c r="AI29" s="197"/>
      <c r="AJ29" s="217">
        <f t="shared" si="4"/>
        <v>0</v>
      </c>
      <c r="AK29" s="197"/>
      <c r="AL29" s="197"/>
      <c r="AM29" s="217">
        <f t="shared" si="5"/>
        <v>0</v>
      </c>
      <c r="AN29" s="93"/>
    </row>
    <row r="30" spans="2:40">
      <c r="B30" s="87"/>
      <c r="C30" s="288" t="s">
        <v>17</v>
      </c>
      <c r="D30" s="289"/>
      <c r="E30" s="56">
        <f t="shared" ref="E30:P30" si="6">SUM(E10:E29)</f>
        <v>0</v>
      </c>
      <c r="F30" s="56">
        <f t="shared" si="6"/>
        <v>0</v>
      </c>
      <c r="G30" s="56">
        <f t="shared" si="6"/>
        <v>0</v>
      </c>
      <c r="H30" s="56">
        <f t="shared" si="6"/>
        <v>0</v>
      </c>
      <c r="I30" s="56">
        <f t="shared" si="6"/>
        <v>0</v>
      </c>
      <c r="J30" s="56">
        <f t="shared" si="6"/>
        <v>0</v>
      </c>
      <c r="K30" s="56">
        <f t="shared" si="6"/>
        <v>0</v>
      </c>
      <c r="L30" s="56">
        <f t="shared" si="6"/>
        <v>0</v>
      </c>
      <c r="M30" s="56">
        <f t="shared" si="6"/>
        <v>0</v>
      </c>
      <c r="N30" s="56">
        <f t="shared" si="6"/>
        <v>0</v>
      </c>
      <c r="O30" s="56">
        <f t="shared" si="6"/>
        <v>0</v>
      </c>
      <c r="P30" s="56">
        <f t="shared" si="6"/>
        <v>0</v>
      </c>
      <c r="Q30" s="12">
        <f t="shared" si="1"/>
        <v>0</v>
      </c>
      <c r="R30" s="6">
        <f t="shared" ref="R30:AC30" si="7">SUM(R10:R29)</f>
        <v>0</v>
      </c>
      <c r="S30" s="6">
        <f t="shared" si="7"/>
        <v>0</v>
      </c>
      <c r="T30" s="6">
        <f t="shared" si="7"/>
        <v>0</v>
      </c>
      <c r="U30" s="6">
        <f t="shared" si="7"/>
        <v>0</v>
      </c>
      <c r="V30" s="6">
        <f t="shared" si="7"/>
        <v>0</v>
      </c>
      <c r="W30" s="6">
        <f t="shared" si="7"/>
        <v>0</v>
      </c>
      <c r="X30" s="6">
        <f t="shared" si="7"/>
        <v>0</v>
      </c>
      <c r="Y30" s="6">
        <f t="shared" si="7"/>
        <v>0</v>
      </c>
      <c r="Z30" s="6">
        <f t="shared" si="7"/>
        <v>0</v>
      </c>
      <c r="AA30" s="6">
        <f t="shared" si="7"/>
        <v>0</v>
      </c>
      <c r="AB30" s="6">
        <f t="shared" si="7"/>
        <v>0</v>
      </c>
      <c r="AC30" s="6">
        <f t="shared" si="7"/>
        <v>0</v>
      </c>
      <c r="AD30" s="12">
        <f t="shared" si="2"/>
        <v>0</v>
      </c>
      <c r="AE30" s="6">
        <f>SUM(AE10:AE29)</f>
        <v>0</v>
      </c>
      <c r="AF30" s="6">
        <f>SUM(AF10:AF29)</f>
        <v>0</v>
      </c>
      <c r="AG30" s="12">
        <f t="shared" si="3"/>
        <v>0</v>
      </c>
      <c r="AH30" s="6">
        <f>SUM(AH10:AH29)</f>
        <v>0</v>
      </c>
      <c r="AI30" s="6">
        <f>SUM(AI10:AI29)</f>
        <v>0</v>
      </c>
      <c r="AJ30" s="12">
        <f t="shared" si="4"/>
        <v>0</v>
      </c>
      <c r="AK30" s="6">
        <f>SUM(AK10:AK29)</f>
        <v>0</v>
      </c>
      <c r="AL30" s="6">
        <f>SUM(AL10:AL29)</f>
        <v>0</v>
      </c>
      <c r="AM30" s="12">
        <f t="shared" si="5"/>
        <v>0</v>
      </c>
      <c r="AN30" s="93"/>
    </row>
    <row r="31" spans="2:40" ht="15.75" thickBot="1">
      <c r="B31" s="88"/>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90"/>
    </row>
    <row r="52" spans="3:4">
      <c r="C52" s="10"/>
      <c r="D52" s="10"/>
    </row>
  </sheetData>
  <sheetProtection sheet="1" objects="1" scenarios="1"/>
  <mergeCells count="10">
    <mergeCell ref="C30:D30"/>
    <mergeCell ref="C7:C9"/>
    <mergeCell ref="R8:AD8"/>
    <mergeCell ref="C5:Q5"/>
    <mergeCell ref="AH8:AJ8"/>
    <mergeCell ref="AK8:AM8"/>
    <mergeCell ref="D7:D9"/>
    <mergeCell ref="E8:Q8"/>
    <mergeCell ref="E7:Q7"/>
    <mergeCell ref="AE8:AG8"/>
  </mergeCells>
  <dataValidations count="1">
    <dataValidation type="whole" operator="greaterThanOrEqual" allowBlank="1" showInputMessage="1" showErrorMessage="1" sqref="E10:P29 AK10:AL10 R10:AC10 AE10:AF10 AH10:AI10">
      <formula1>0</formula1>
    </dataValidation>
  </dataValidations>
  <pageMargins left="0.7" right="0.7" top="0.75" bottom="0.75" header="0.3" footer="0.3"/>
  <pageSetup paperSize="9" orientation="portrait" verticalDpi="300" r:id="rId1"/>
  <ignoredErrors>
    <ignoredError sqref="Q10" formulaRange="1"/>
    <ignoredError sqref="Q30" formula="1"/>
  </ignoredErrors>
</worksheet>
</file>

<file path=xl/worksheets/sheet5.xml><?xml version="1.0" encoding="utf-8"?>
<worksheet xmlns="http://schemas.openxmlformats.org/spreadsheetml/2006/main" xmlns:r="http://schemas.openxmlformats.org/officeDocument/2006/relationships">
  <sheetPr codeName="Feuil7">
    <tabColor rgb="FF00B050"/>
  </sheetPr>
  <dimension ref="A1:BL42"/>
  <sheetViews>
    <sheetView showGridLines="0" showRowColHeaders="0" zoomScale="85" zoomScaleNormal="85" workbookViewId="0">
      <pane xSplit="3" topLeftCell="D1" activePane="topRight" state="frozen"/>
      <selection activeCell="I35" sqref="I35"/>
      <selection pane="topRight" activeCell="C3" sqref="C3"/>
    </sheetView>
  </sheetViews>
  <sheetFormatPr baseColWidth="10" defaultRowHeight="15"/>
  <cols>
    <col min="1" max="1" width="3.5703125" style="53" customWidth="1"/>
    <col min="2" max="2" width="3.42578125" customWidth="1"/>
    <col min="3" max="3" width="35.7109375" style="54" customWidth="1"/>
    <col min="4" max="4" width="12.42578125" customWidth="1"/>
    <col min="64" max="64" width="3.42578125" customWidth="1"/>
  </cols>
  <sheetData>
    <row r="1" spans="2:64" s="53" customFormat="1" ht="15.75" thickBot="1">
      <c r="C1" s="54"/>
    </row>
    <row r="2" spans="2:64">
      <c r="B2" s="84"/>
      <c r="C2" s="158"/>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c r="B3" s="87"/>
      <c r="C3" s="83" t="s">
        <v>117</v>
      </c>
      <c r="D3" s="12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c r="B4" s="87"/>
      <c r="C4" s="145"/>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s="53" customFormat="1">
      <c r="B5" s="87"/>
      <c r="C5" s="310" t="s">
        <v>118</v>
      </c>
      <c r="D5" s="311"/>
      <c r="E5" s="311"/>
      <c r="F5" s="311"/>
      <c r="G5" s="311"/>
      <c r="H5" s="311"/>
      <c r="I5" s="311"/>
      <c r="J5" s="311"/>
      <c r="K5" s="311"/>
      <c r="L5" s="311"/>
      <c r="M5" s="311"/>
      <c r="N5" s="311"/>
      <c r="O5" s="311"/>
      <c r="P5" s="312"/>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s="53" customFormat="1">
      <c r="B6" s="87"/>
      <c r="C6" s="145"/>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135"/>
      <c r="D7" s="339" t="s">
        <v>14</v>
      </c>
      <c r="E7" s="337"/>
      <c r="F7" s="337"/>
      <c r="G7" s="337"/>
      <c r="H7" s="337"/>
      <c r="I7" s="337"/>
      <c r="J7" s="337"/>
      <c r="K7" s="337"/>
      <c r="L7" s="337"/>
      <c r="M7" s="337"/>
      <c r="N7" s="337"/>
      <c r="O7" s="337"/>
      <c r="P7" s="336" t="s">
        <v>15</v>
      </c>
      <c r="Q7" s="336"/>
      <c r="R7" s="336"/>
      <c r="S7" s="336"/>
      <c r="T7" s="336"/>
      <c r="U7" s="336"/>
      <c r="V7" s="336"/>
      <c r="W7" s="336"/>
      <c r="X7" s="336"/>
      <c r="Y7" s="336"/>
      <c r="Z7" s="336"/>
      <c r="AA7" s="336"/>
      <c r="AB7" s="339" t="s">
        <v>16</v>
      </c>
      <c r="AC7" s="337"/>
      <c r="AD7" s="337"/>
      <c r="AE7" s="337"/>
      <c r="AF7" s="337"/>
      <c r="AG7" s="337"/>
      <c r="AH7" s="337"/>
      <c r="AI7" s="337"/>
      <c r="AJ7" s="337"/>
      <c r="AK7" s="337"/>
      <c r="AL7" s="337"/>
      <c r="AM7" s="337"/>
      <c r="AN7" s="336" t="s">
        <v>22</v>
      </c>
      <c r="AO7" s="336"/>
      <c r="AP7" s="336"/>
      <c r="AQ7" s="336"/>
      <c r="AR7" s="336"/>
      <c r="AS7" s="336"/>
      <c r="AT7" s="336"/>
      <c r="AU7" s="336"/>
      <c r="AV7" s="336"/>
      <c r="AW7" s="336"/>
      <c r="AX7" s="336"/>
      <c r="AY7" s="336"/>
      <c r="AZ7" s="336" t="s">
        <v>23</v>
      </c>
      <c r="BA7" s="336"/>
      <c r="BB7" s="336"/>
      <c r="BC7" s="336"/>
      <c r="BD7" s="336"/>
      <c r="BE7" s="336"/>
      <c r="BF7" s="336"/>
      <c r="BG7" s="336"/>
      <c r="BH7" s="336"/>
      <c r="BI7" s="336"/>
      <c r="BJ7" s="336"/>
      <c r="BK7" s="336"/>
      <c r="BL7" s="93"/>
    </row>
    <row r="8" spans="2:64">
      <c r="B8" s="87"/>
      <c r="C8" s="57" t="s">
        <v>86</v>
      </c>
      <c r="D8" s="17">
        <f>CONFIG!$D$7</f>
        <v>41640</v>
      </c>
      <c r="E8" s="17">
        <f>DATE(YEAR(D8),MONTH(D8)+1,DAY(D8))</f>
        <v>41671</v>
      </c>
      <c r="F8" s="17">
        <f t="shared" ref="F8:BK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7">
        <f t="shared" si="0"/>
        <v>42005</v>
      </c>
      <c r="Q8" s="17">
        <f t="shared" si="0"/>
        <v>42036</v>
      </c>
      <c r="R8" s="17">
        <f t="shared" si="0"/>
        <v>42064</v>
      </c>
      <c r="S8" s="17">
        <f t="shared" si="0"/>
        <v>42095</v>
      </c>
      <c r="T8" s="17">
        <f t="shared" si="0"/>
        <v>42125</v>
      </c>
      <c r="U8" s="17">
        <f t="shared" si="0"/>
        <v>42156</v>
      </c>
      <c r="V8" s="17">
        <f t="shared" si="0"/>
        <v>42186</v>
      </c>
      <c r="W8" s="17">
        <f t="shared" si="0"/>
        <v>42217</v>
      </c>
      <c r="X8" s="17">
        <f t="shared" si="0"/>
        <v>42248</v>
      </c>
      <c r="Y8" s="17">
        <f t="shared" si="0"/>
        <v>42278</v>
      </c>
      <c r="Z8" s="17">
        <f t="shared" si="0"/>
        <v>42309</v>
      </c>
      <c r="AA8" s="17">
        <f t="shared" si="0"/>
        <v>42339</v>
      </c>
      <c r="AB8" s="17">
        <f t="shared" si="0"/>
        <v>42370</v>
      </c>
      <c r="AC8" s="17">
        <f t="shared" si="0"/>
        <v>42401</v>
      </c>
      <c r="AD8" s="17">
        <f t="shared" si="0"/>
        <v>42430</v>
      </c>
      <c r="AE8" s="17">
        <f t="shared" si="0"/>
        <v>42461</v>
      </c>
      <c r="AF8" s="17">
        <f t="shared" si="0"/>
        <v>42491</v>
      </c>
      <c r="AG8" s="17">
        <f t="shared" si="0"/>
        <v>42522</v>
      </c>
      <c r="AH8" s="17">
        <f t="shared" si="0"/>
        <v>42552</v>
      </c>
      <c r="AI8" s="17">
        <f t="shared" si="0"/>
        <v>42583</v>
      </c>
      <c r="AJ8" s="17">
        <f t="shared" si="0"/>
        <v>42614</v>
      </c>
      <c r="AK8" s="17">
        <f t="shared" si="0"/>
        <v>42644</v>
      </c>
      <c r="AL8" s="17">
        <f t="shared" si="0"/>
        <v>42675</v>
      </c>
      <c r="AM8" s="17">
        <f t="shared" si="0"/>
        <v>42705</v>
      </c>
      <c r="AN8" s="17">
        <f t="shared" si="0"/>
        <v>42736</v>
      </c>
      <c r="AO8" s="17">
        <f t="shared" si="0"/>
        <v>42767</v>
      </c>
      <c r="AP8" s="17">
        <f t="shared" si="0"/>
        <v>42795</v>
      </c>
      <c r="AQ8" s="17">
        <f t="shared" si="0"/>
        <v>42826</v>
      </c>
      <c r="AR8" s="17">
        <f t="shared" si="0"/>
        <v>42856</v>
      </c>
      <c r="AS8" s="17">
        <f t="shared" si="0"/>
        <v>42887</v>
      </c>
      <c r="AT8" s="17">
        <f t="shared" si="0"/>
        <v>42917</v>
      </c>
      <c r="AU8" s="17">
        <f t="shared" si="0"/>
        <v>42948</v>
      </c>
      <c r="AV8" s="17">
        <f t="shared" si="0"/>
        <v>42979</v>
      </c>
      <c r="AW8" s="17">
        <f t="shared" si="0"/>
        <v>43009</v>
      </c>
      <c r="AX8" s="17">
        <f t="shared" si="0"/>
        <v>43040</v>
      </c>
      <c r="AY8" s="17">
        <f t="shared" si="0"/>
        <v>43070</v>
      </c>
      <c r="AZ8" s="17">
        <f t="shared" si="0"/>
        <v>43101</v>
      </c>
      <c r="BA8" s="17">
        <f t="shared" si="0"/>
        <v>43132</v>
      </c>
      <c r="BB8" s="17">
        <f t="shared" si="0"/>
        <v>43160</v>
      </c>
      <c r="BC8" s="17">
        <f t="shared" si="0"/>
        <v>43191</v>
      </c>
      <c r="BD8" s="17">
        <f t="shared" si="0"/>
        <v>43221</v>
      </c>
      <c r="BE8" s="17">
        <f t="shared" si="0"/>
        <v>43252</v>
      </c>
      <c r="BF8" s="17">
        <f t="shared" si="0"/>
        <v>43282</v>
      </c>
      <c r="BG8" s="17">
        <f t="shared" si="0"/>
        <v>43313</v>
      </c>
      <c r="BH8" s="17">
        <f t="shared" si="0"/>
        <v>43344</v>
      </c>
      <c r="BI8" s="17">
        <f t="shared" si="0"/>
        <v>43374</v>
      </c>
      <c r="BJ8" s="17">
        <f t="shared" si="0"/>
        <v>43405</v>
      </c>
      <c r="BK8" s="17">
        <f t="shared" si="0"/>
        <v>43435</v>
      </c>
      <c r="BL8" s="93"/>
    </row>
    <row r="9" spans="2:64">
      <c r="B9" s="87"/>
      <c r="C9" s="215" t="str">
        <f>CONFIG!$C$14</f>
        <v>Activité de revenu 1</v>
      </c>
      <c r="D9" s="226">
        <f>((CONFIG!$G32*Commandes!D9)+IF(ROUND((D$8-CONFIG!$D$7)/31,0)&gt;=(CONFIG!$E32+CONFIG!$F32),INDEX(Commandes!$D9:'Commandes'!$BK9,,COLUMN(D$8)-COLUMN($D$8)+1-(CONFIG!$E32+CONFIG!$F32)),0)*(1-CONFIG!$G32))*CONFIG!$D32</f>
        <v>0</v>
      </c>
      <c r="E9" s="226">
        <f>((CONFIG!$G32*Commandes!E9)+IF(ROUND((E$8-CONFIG!$D$7)/31,0)&gt;=(CONFIG!$E32+CONFIG!$F32),INDEX(Commandes!$D9:'Commandes'!$BK9,,COLUMN(E$8)-COLUMN($D$8)+1-(CONFIG!$E32+CONFIG!$F32)),0)*(1-CONFIG!$G32))*CONFIG!$D32</f>
        <v>0</v>
      </c>
      <c r="F9" s="226">
        <f>((CONFIG!$G32*Commandes!F9)+IF(ROUND((F$8-CONFIG!$D$7)/31,0)&gt;=(CONFIG!$E32+CONFIG!$F32),INDEX(Commandes!$D9:'Commandes'!$BK9,,COLUMN(F$8)-COLUMN($D$8)+1-(CONFIG!$E32+CONFIG!$F32)),0)*(1-CONFIG!$G32))*CONFIG!$D32</f>
        <v>0</v>
      </c>
      <c r="G9" s="226">
        <f>((CONFIG!$G32*Commandes!G9)+IF(ROUND((G$8-CONFIG!$D$7)/31,0)&gt;=(CONFIG!$E32+CONFIG!$F32),INDEX(Commandes!$D9:'Commandes'!$BK9,,COLUMN(G$8)-COLUMN($D$8)+1-(CONFIG!$E32+CONFIG!$F32)),0)*(1-CONFIG!$G32))*CONFIG!$D32</f>
        <v>0</v>
      </c>
      <c r="H9" s="226">
        <f>((CONFIG!$G32*Commandes!H9)+IF(ROUND((H$8-CONFIG!$D$7)/31,0)&gt;=(CONFIG!$E32+CONFIG!$F32),INDEX(Commandes!$D9:'Commandes'!$BK9,,COLUMN(H$8)-COLUMN($D$8)+1-(CONFIG!$E32+CONFIG!$F32)),0)*(1-CONFIG!$G32))*CONFIG!$D32</f>
        <v>0</v>
      </c>
      <c r="I9" s="226">
        <f>((CONFIG!$G32*Commandes!I9)+IF(ROUND((I$8-CONFIG!$D$7)/31,0)&gt;=(CONFIG!$E32+CONFIG!$F32),INDEX(Commandes!$D9:'Commandes'!$BK9,,COLUMN(I$8)-COLUMN($D$8)+1-(CONFIG!$E32+CONFIG!$F32)),0)*(1-CONFIG!$G32))*CONFIG!$D32</f>
        <v>0</v>
      </c>
      <c r="J9" s="226">
        <f>((CONFIG!$G32*Commandes!J9)+IF(ROUND((J$8-CONFIG!$D$7)/31,0)&gt;=(CONFIG!$E32+CONFIG!$F32),INDEX(Commandes!$D9:'Commandes'!$BK9,,COLUMN(J$8)-COLUMN($D$8)+1-(CONFIG!$E32+CONFIG!$F32)),0)*(1-CONFIG!$G32))*CONFIG!$D32</f>
        <v>0</v>
      </c>
      <c r="K9" s="226">
        <f>((CONFIG!$G32*Commandes!K9)+IF(ROUND((K$8-CONFIG!$D$7)/31,0)&gt;=(CONFIG!$E32+CONFIG!$F32),INDEX(Commandes!$D9:'Commandes'!$BK9,,COLUMN(K$8)-COLUMN($D$8)+1-(CONFIG!$E32+CONFIG!$F32)),0)*(1-CONFIG!$G32))*CONFIG!$D32</f>
        <v>0</v>
      </c>
      <c r="L9" s="226">
        <f>((CONFIG!$G32*Commandes!L9)+IF(ROUND((L$8-CONFIG!$D$7)/31,0)&gt;=(CONFIG!$E32+CONFIG!$F32),INDEX(Commandes!$D9:'Commandes'!$BK9,,COLUMN(L$8)-COLUMN($D$8)+1-(CONFIG!$E32+CONFIG!$F32)),0)*(1-CONFIG!$G32))*CONFIG!$D32</f>
        <v>0</v>
      </c>
      <c r="M9" s="226">
        <f>((CONFIG!$G32*Commandes!M9)+IF(ROUND((M$8-CONFIG!$D$7)/31,0)&gt;=(CONFIG!$E32+CONFIG!$F32),INDEX(Commandes!$D9:'Commandes'!$BK9,,COLUMN(M$8)-COLUMN($D$8)+1-(CONFIG!$E32+CONFIG!$F32)),0)*(1-CONFIG!$G32))*CONFIG!$D32</f>
        <v>0</v>
      </c>
      <c r="N9" s="226">
        <f>((CONFIG!$G32*Commandes!N9)+IF(ROUND((N$8-CONFIG!$D$7)/31,0)&gt;=(CONFIG!$E32+CONFIG!$F32),INDEX(Commandes!$D9:'Commandes'!$BK9,,COLUMN(N$8)-COLUMN($D$8)+1-(CONFIG!$E32+CONFIG!$F32)),0)*(1-CONFIG!$G32))*CONFIG!$D32</f>
        <v>0</v>
      </c>
      <c r="O9" s="226">
        <f>((CONFIG!$G32*Commandes!O9)+IF(ROUND((O$8-CONFIG!$D$7)/31,0)&gt;=(CONFIG!$E32+CONFIG!$F32),INDEX(Commandes!$D9:'Commandes'!$BK9,,COLUMN(O$8)-COLUMN($D$8)+1-(CONFIG!$E32+CONFIG!$F32)),0)*(1-CONFIG!$G32))*CONFIG!$D32</f>
        <v>0</v>
      </c>
      <c r="P9" s="226">
        <f>((CONFIG!$G32*Commandes!P9)+IF(ROUND((P$8-CONFIG!$D$7)/31,0)&gt;=(CONFIG!$E32+CONFIG!$F32),INDEX(Commandes!$D9:'Commandes'!$BK9,,COLUMN(P$8)-COLUMN($D$8)+1-(CONFIG!$E32+CONFIG!$F32)),0)*(1-CONFIG!$G32))*CONFIG!$D32</f>
        <v>0</v>
      </c>
      <c r="Q9" s="226">
        <f>((CONFIG!$G32*Commandes!Q9)+IF(ROUND((Q$8-CONFIG!$D$7)/31,0)&gt;=(CONFIG!$E32+CONFIG!$F32),INDEX(Commandes!$D9:'Commandes'!$BK9,,COLUMN(Q$8)-COLUMN($D$8)+1-(CONFIG!$E32+CONFIG!$F32)),0)*(1-CONFIG!$G32))*CONFIG!$D32</f>
        <v>0</v>
      </c>
      <c r="R9" s="226">
        <f>((CONFIG!$G32*Commandes!R9)+IF(ROUND((R$8-CONFIG!$D$7)/31,0)&gt;=(CONFIG!$E32+CONFIG!$F32),INDEX(Commandes!$D9:'Commandes'!$BK9,,COLUMN(R$8)-COLUMN($D$8)+1-(CONFIG!$E32+CONFIG!$F32)),0)*(1-CONFIG!$G32))*CONFIG!$D32</f>
        <v>0</v>
      </c>
      <c r="S9" s="226">
        <f>((CONFIG!$G32*Commandes!S9)+IF(ROUND((S$8-CONFIG!$D$7)/31,0)&gt;=(CONFIG!$E32+CONFIG!$F32),INDEX(Commandes!$D9:'Commandes'!$BK9,,COLUMN(S$8)-COLUMN($D$8)+1-(CONFIG!$E32+CONFIG!$F32)),0)*(1-CONFIG!$G32))*CONFIG!$D32</f>
        <v>0</v>
      </c>
      <c r="T9" s="226">
        <f>((CONFIG!$G32*Commandes!T9)+IF(ROUND((T$8-CONFIG!$D$7)/31,0)&gt;=(CONFIG!$E32+CONFIG!$F32),INDEX(Commandes!$D9:'Commandes'!$BK9,,COLUMN(T$8)-COLUMN($D$8)+1-(CONFIG!$E32+CONFIG!$F32)),0)*(1-CONFIG!$G32))*CONFIG!$D32</f>
        <v>0</v>
      </c>
      <c r="U9" s="226">
        <f>((CONFIG!$G32*Commandes!U9)+IF(ROUND((U$8-CONFIG!$D$7)/31,0)&gt;=(CONFIG!$E32+CONFIG!$F32),INDEX(Commandes!$D9:'Commandes'!$BK9,,COLUMN(U$8)-COLUMN($D$8)+1-(CONFIG!$E32+CONFIG!$F32)),0)*(1-CONFIG!$G32))*CONFIG!$D32</f>
        <v>0</v>
      </c>
      <c r="V9" s="226">
        <f>((CONFIG!$G32*Commandes!V9)+IF(ROUND((V$8-CONFIG!$D$7)/31,0)&gt;=(CONFIG!$E32+CONFIG!$F32),INDEX(Commandes!$D9:'Commandes'!$BK9,,COLUMN(V$8)-COLUMN($D$8)+1-(CONFIG!$E32+CONFIG!$F32)),0)*(1-CONFIG!$G32))*CONFIG!$D32</f>
        <v>0</v>
      </c>
      <c r="W9" s="226">
        <f>((CONFIG!$G32*Commandes!W9)+IF(ROUND((W$8-CONFIG!$D$7)/31,0)&gt;=(CONFIG!$E32+CONFIG!$F32),INDEX(Commandes!$D9:'Commandes'!$BK9,,COLUMN(W$8)-COLUMN($D$8)+1-(CONFIG!$E32+CONFIG!$F32)),0)*(1-CONFIG!$G32))*CONFIG!$D32</f>
        <v>0</v>
      </c>
      <c r="X9" s="226">
        <f>((CONFIG!$G32*Commandes!X9)+IF(ROUND((X$8-CONFIG!$D$7)/31,0)&gt;=(CONFIG!$E32+CONFIG!$F32),INDEX(Commandes!$D9:'Commandes'!$BK9,,COLUMN(X$8)-COLUMN($D$8)+1-(CONFIG!$E32+CONFIG!$F32)),0)*(1-CONFIG!$G32))*CONFIG!$D32</f>
        <v>0</v>
      </c>
      <c r="Y9" s="226">
        <f>((CONFIG!$G32*Commandes!Y9)+IF(ROUND((Y$8-CONFIG!$D$7)/31,0)&gt;=(CONFIG!$E32+CONFIG!$F32),INDEX(Commandes!$D9:'Commandes'!$BK9,,COLUMN(Y$8)-COLUMN($D$8)+1-(CONFIG!$E32+CONFIG!$F32)),0)*(1-CONFIG!$G32))*CONFIG!$D32</f>
        <v>0</v>
      </c>
      <c r="Z9" s="226">
        <f>((CONFIG!$G32*Commandes!Z9)+IF(ROUND((Z$8-CONFIG!$D$7)/31,0)&gt;=(CONFIG!$E32+CONFIG!$F32),INDEX(Commandes!$D9:'Commandes'!$BK9,,COLUMN(Z$8)-COLUMN($D$8)+1-(CONFIG!$E32+CONFIG!$F32)),0)*(1-CONFIG!$G32))*CONFIG!$D32</f>
        <v>0</v>
      </c>
      <c r="AA9" s="226">
        <f>((CONFIG!$G32*Commandes!AA9)+IF(ROUND((AA$8-CONFIG!$D$7)/31,0)&gt;=(CONFIG!$E32+CONFIG!$F32),INDEX(Commandes!$D9:'Commandes'!$BK9,,COLUMN(AA$8)-COLUMN($D$8)+1-(CONFIG!$E32+CONFIG!$F32)),0)*(1-CONFIG!$G32))*CONFIG!$D32</f>
        <v>0</v>
      </c>
      <c r="AB9" s="226">
        <f>((CONFIG!$G32*Commandes!AB9)+IF(ROUND((AB$8-CONFIG!$D$7)/31,0)&gt;=(CONFIG!$E32+CONFIG!$F32),INDEX(Commandes!$D9:'Commandes'!$BK9,,COLUMN(AB$8)-COLUMN($D$8)+1-(CONFIG!$E32+CONFIG!$F32)),0)*(1-CONFIG!$G32))*CONFIG!$D32</f>
        <v>0</v>
      </c>
      <c r="AC9" s="226">
        <f>((CONFIG!$G32*Commandes!AC9)+IF(ROUND((AC$8-CONFIG!$D$7)/31,0)&gt;=(CONFIG!$E32+CONFIG!$F32),INDEX(Commandes!$D9:'Commandes'!$BK9,,COLUMN(AC$8)-COLUMN($D$8)+1-(CONFIG!$E32+CONFIG!$F32)),0)*(1-CONFIG!$G32))*CONFIG!$D32</f>
        <v>0</v>
      </c>
      <c r="AD9" s="226">
        <f>((CONFIG!$G32*Commandes!AD9)+IF(ROUND((AD$8-CONFIG!$D$7)/31,0)&gt;=(CONFIG!$E32+CONFIG!$F32),INDEX(Commandes!$D9:'Commandes'!$BK9,,COLUMN(AD$8)-COLUMN($D$8)+1-(CONFIG!$E32+CONFIG!$F32)),0)*(1-CONFIG!$G32))*CONFIG!$D32</f>
        <v>0</v>
      </c>
      <c r="AE9" s="226">
        <f>((CONFIG!$G32*Commandes!AE9)+IF(ROUND((AE$8-CONFIG!$D$7)/31,0)&gt;=(CONFIG!$E32+CONFIG!$F32),INDEX(Commandes!$D9:'Commandes'!$BK9,,COLUMN(AE$8)-COLUMN($D$8)+1-(CONFIG!$E32+CONFIG!$F32)),0)*(1-CONFIG!$G32))*CONFIG!$D32</f>
        <v>0</v>
      </c>
      <c r="AF9" s="226">
        <f>((CONFIG!$G32*Commandes!AF9)+IF(ROUND((AF$8-CONFIG!$D$7)/31,0)&gt;=(CONFIG!$E32+CONFIG!$F32),INDEX(Commandes!$D9:'Commandes'!$BK9,,COLUMN(AF$8)-COLUMN($D$8)+1-(CONFIG!$E32+CONFIG!$F32)),0)*(1-CONFIG!$G32))*CONFIG!$D32</f>
        <v>0</v>
      </c>
      <c r="AG9" s="226">
        <f>((CONFIG!$G32*Commandes!AG9)+IF(ROUND((AG$8-CONFIG!$D$7)/31,0)&gt;=(CONFIG!$E32+CONFIG!$F32),INDEX(Commandes!$D9:'Commandes'!$BK9,,COLUMN(AG$8)-COLUMN($D$8)+1-(CONFIG!$E32+CONFIG!$F32)),0)*(1-CONFIG!$G32))*CONFIG!$D32</f>
        <v>0</v>
      </c>
      <c r="AH9" s="226">
        <f>((CONFIG!$G32*Commandes!AH9)+IF(ROUND((AH$8-CONFIG!$D$7)/31,0)&gt;=(CONFIG!$E32+CONFIG!$F32),INDEX(Commandes!$D9:'Commandes'!$BK9,,COLUMN(AH$8)-COLUMN($D$8)+1-(CONFIG!$E32+CONFIG!$F32)),0)*(1-CONFIG!$G32))*CONFIG!$D32</f>
        <v>0</v>
      </c>
      <c r="AI9" s="226">
        <f>((CONFIG!$G32*Commandes!AI9)+IF(ROUND((AI$8-CONFIG!$D$7)/31,0)&gt;=(CONFIG!$E32+CONFIG!$F32),INDEX(Commandes!$D9:'Commandes'!$BK9,,COLUMN(AI$8)-COLUMN($D$8)+1-(CONFIG!$E32+CONFIG!$F32)),0)*(1-CONFIG!$G32))*CONFIG!$D32</f>
        <v>0</v>
      </c>
      <c r="AJ9" s="226">
        <f>((CONFIG!$G32*Commandes!AJ9)+IF(ROUND((AJ$8-CONFIG!$D$7)/31,0)&gt;=(CONFIG!$E32+CONFIG!$F32),INDEX(Commandes!$D9:'Commandes'!$BK9,,COLUMN(AJ$8)-COLUMN($D$8)+1-(CONFIG!$E32+CONFIG!$F32)),0)*(1-CONFIG!$G32))*CONFIG!$D32</f>
        <v>0</v>
      </c>
      <c r="AK9" s="226">
        <f>((CONFIG!$G32*Commandes!AK9)+IF(ROUND((AK$8-CONFIG!$D$7)/31,0)&gt;=(CONFIG!$E32+CONFIG!$F32),INDEX(Commandes!$D9:'Commandes'!$BK9,,COLUMN(AK$8)-COLUMN($D$8)+1-(CONFIG!$E32+CONFIG!$F32)),0)*(1-CONFIG!$G32))*CONFIG!$D32</f>
        <v>0</v>
      </c>
      <c r="AL9" s="226">
        <f>((CONFIG!$G32*Commandes!AL9)+IF(ROUND((AL$8-CONFIG!$D$7)/31,0)&gt;=(CONFIG!$E32+CONFIG!$F32),INDEX(Commandes!$D9:'Commandes'!$BK9,,COLUMN(AL$8)-COLUMN($D$8)+1-(CONFIG!$E32+CONFIG!$F32)),0)*(1-CONFIG!$G32))*CONFIG!$D32</f>
        <v>0</v>
      </c>
      <c r="AM9" s="226">
        <f>((CONFIG!$G32*Commandes!AM9)+IF(ROUND((AM$8-CONFIG!$D$7)/31,0)&gt;=(CONFIG!$E32+CONFIG!$F32),INDEX(Commandes!$D9:'Commandes'!$BK9,,COLUMN(AM$8)-COLUMN($D$8)+1-(CONFIG!$E32+CONFIG!$F32)),0)*(1-CONFIG!$G32))*CONFIG!$D32</f>
        <v>0</v>
      </c>
      <c r="AN9" s="226">
        <f>((CONFIG!$G32*Commandes!AN9)+IF(ROUND((AN$8-CONFIG!$D$7)/31,0)&gt;=(CONFIG!$E32+CONFIG!$F32),INDEX(Commandes!$D9:'Commandes'!$BK9,,COLUMN(AN$8)-COLUMN($D$8)+1-(CONFIG!$E32+CONFIG!$F32)),0)*(1-CONFIG!$G32))*CONFIG!$D32</f>
        <v>0</v>
      </c>
      <c r="AO9" s="226">
        <f>((CONFIG!$G32*Commandes!AO9)+IF(ROUND((AO$8-CONFIG!$D$7)/31,0)&gt;=(CONFIG!$E32+CONFIG!$F32),INDEX(Commandes!$D9:'Commandes'!$BK9,,COLUMN(AO$8)-COLUMN($D$8)+1-(CONFIG!$E32+CONFIG!$F32)),0)*(1-CONFIG!$G32))*CONFIG!$D32</f>
        <v>0</v>
      </c>
      <c r="AP9" s="226">
        <f>((CONFIG!$G32*Commandes!AP9)+IF(ROUND((AP$8-CONFIG!$D$7)/31,0)&gt;=(CONFIG!$E32+CONFIG!$F32),INDEX(Commandes!$D9:'Commandes'!$BK9,,COLUMN(AP$8)-COLUMN($D$8)+1-(CONFIG!$E32+CONFIG!$F32)),0)*(1-CONFIG!$G32))*CONFIG!$D32</f>
        <v>0</v>
      </c>
      <c r="AQ9" s="226">
        <f>((CONFIG!$G32*Commandes!AQ9)+IF(ROUND((AQ$8-CONFIG!$D$7)/31,0)&gt;=(CONFIG!$E32+CONFIG!$F32),INDEX(Commandes!$D9:'Commandes'!$BK9,,COLUMN(AQ$8)-COLUMN($D$8)+1-(CONFIG!$E32+CONFIG!$F32)),0)*(1-CONFIG!$G32))*CONFIG!$D32</f>
        <v>0</v>
      </c>
      <c r="AR9" s="226">
        <f>((CONFIG!$G32*Commandes!AR9)+IF(ROUND((AR$8-CONFIG!$D$7)/31,0)&gt;=(CONFIG!$E32+CONFIG!$F32),INDEX(Commandes!$D9:'Commandes'!$BK9,,COLUMN(AR$8)-COLUMN($D$8)+1-(CONFIG!$E32+CONFIG!$F32)),0)*(1-CONFIG!$G32))*CONFIG!$D32</f>
        <v>0</v>
      </c>
      <c r="AS9" s="226">
        <f>((CONFIG!$G32*Commandes!AS9)+IF(ROUND((AS$8-CONFIG!$D$7)/31,0)&gt;=(CONFIG!$E32+CONFIG!$F32),INDEX(Commandes!$D9:'Commandes'!$BK9,,COLUMN(AS$8)-COLUMN($D$8)+1-(CONFIG!$E32+CONFIG!$F32)),0)*(1-CONFIG!$G32))*CONFIG!$D32</f>
        <v>0</v>
      </c>
      <c r="AT9" s="226">
        <f>((CONFIG!$G32*Commandes!AT9)+IF(ROUND((AT$8-CONFIG!$D$7)/31,0)&gt;=(CONFIG!$E32+CONFIG!$F32),INDEX(Commandes!$D9:'Commandes'!$BK9,,COLUMN(AT$8)-COLUMN($D$8)+1-(CONFIG!$E32+CONFIG!$F32)),0)*(1-CONFIG!$G32))*CONFIG!$D32</f>
        <v>0</v>
      </c>
      <c r="AU9" s="226">
        <f>((CONFIG!$G32*Commandes!AU9)+IF(ROUND((AU$8-CONFIG!$D$7)/31,0)&gt;=(CONFIG!$E32+CONFIG!$F32),INDEX(Commandes!$D9:'Commandes'!$BK9,,COLUMN(AU$8)-COLUMN($D$8)+1-(CONFIG!$E32+CONFIG!$F32)),0)*(1-CONFIG!$G32))*CONFIG!$D32</f>
        <v>0</v>
      </c>
      <c r="AV9" s="226">
        <f>((CONFIG!$G32*Commandes!AV9)+IF(ROUND((AV$8-CONFIG!$D$7)/31,0)&gt;=(CONFIG!$E32+CONFIG!$F32),INDEX(Commandes!$D9:'Commandes'!$BK9,,COLUMN(AV$8)-COLUMN($D$8)+1-(CONFIG!$E32+CONFIG!$F32)),0)*(1-CONFIG!$G32))*CONFIG!$D32</f>
        <v>0</v>
      </c>
      <c r="AW9" s="226">
        <f>((CONFIG!$G32*Commandes!AW9)+IF(ROUND((AW$8-CONFIG!$D$7)/31,0)&gt;=(CONFIG!$E32+CONFIG!$F32),INDEX(Commandes!$D9:'Commandes'!$BK9,,COLUMN(AW$8)-COLUMN($D$8)+1-(CONFIG!$E32+CONFIG!$F32)),0)*(1-CONFIG!$G32))*CONFIG!$D32</f>
        <v>0</v>
      </c>
      <c r="AX9" s="226">
        <f>((CONFIG!$G32*Commandes!AX9)+IF(ROUND((AX$8-CONFIG!$D$7)/31,0)&gt;=(CONFIG!$E32+CONFIG!$F32),INDEX(Commandes!$D9:'Commandes'!$BK9,,COLUMN(AX$8)-COLUMN($D$8)+1-(CONFIG!$E32+CONFIG!$F32)),0)*(1-CONFIG!$G32))*CONFIG!$D32</f>
        <v>0</v>
      </c>
      <c r="AY9" s="226">
        <f>((CONFIG!$G32*Commandes!AY9)+IF(ROUND((AY$8-CONFIG!$D$7)/31,0)&gt;=(CONFIG!$E32+CONFIG!$F32),INDEX(Commandes!$D9:'Commandes'!$BK9,,COLUMN(AY$8)-COLUMN($D$8)+1-(CONFIG!$E32+CONFIG!$F32)),0)*(1-CONFIG!$G32))*CONFIG!$D32</f>
        <v>0</v>
      </c>
      <c r="AZ9" s="226">
        <f>((CONFIG!$G32*Commandes!AZ9)+IF(ROUND((AZ$8-CONFIG!$D$7)/31,0)&gt;=(CONFIG!$E32+CONFIG!$F32),INDEX(Commandes!$D9:'Commandes'!$BK9,,COLUMN(AZ$8)-COLUMN($D$8)+1-(CONFIG!$E32+CONFIG!$F32)),0)*(1-CONFIG!$G32))*CONFIG!$D32</f>
        <v>0</v>
      </c>
      <c r="BA9" s="226">
        <f>((CONFIG!$G32*Commandes!BA9)+IF(ROUND((BA$8-CONFIG!$D$7)/31,0)&gt;=(CONFIG!$E32+CONFIG!$F32),INDEX(Commandes!$D9:'Commandes'!$BK9,,COLUMN(BA$8)-COLUMN($D$8)+1-(CONFIG!$E32+CONFIG!$F32)),0)*(1-CONFIG!$G32))*CONFIG!$D32</f>
        <v>0</v>
      </c>
      <c r="BB9" s="226">
        <f>((CONFIG!$G32*Commandes!BB9)+IF(ROUND((BB$8-CONFIG!$D$7)/31,0)&gt;=(CONFIG!$E32+CONFIG!$F32),INDEX(Commandes!$D9:'Commandes'!$BK9,,COLUMN(BB$8)-COLUMN($D$8)+1-(CONFIG!$E32+CONFIG!$F32)),0)*(1-CONFIG!$G32))*CONFIG!$D32</f>
        <v>0</v>
      </c>
      <c r="BC9" s="226">
        <f>((CONFIG!$G32*Commandes!BC9)+IF(ROUND((BC$8-CONFIG!$D$7)/31,0)&gt;=(CONFIG!$E32+CONFIG!$F32),INDEX(Commandes!$D9:'Commandes'!$BK9,,COLUMN(BC$8)-COLUMN($D$8)+1-(CONFIG!$E32+CONFIG!$F32)),0)*(1-CONFIG!$G32))*CONFIG!$D32</f>
        <v>0</v>
      </c>
      <c r="BD9" s="226">
        <f>((CONFIG!$G32*Commandes!BD9)+IF(ROUND((BD$8-CONFIG!$D$7)/31,0)&gt;=(CONFIG!$E32+CONFIG!$F32),INDEX(Commandes!$D9:'Commandes'!$BK9,,COLUMN(BD$8)-COLUMN($D$8)+1-(CONFIG!$E32+CONFIG!$F32)),0)*(1-CONFIG!$G32))*CONFIG!$D32</f>
        <v>0</v>
      </c>
      <c r="BE9" s="226">
        <f>((CONFIG!$G32*Commandes!BE9)+IF(ROUND((BE$8-CONFIG!$D$7)/31,0)&gt;=(CONFIG!$E32+CONFIG!$F32),INDEX(Commandes!$D9:'Commandes'!$BK9,,COLUMN(BE$8)-COLUMN($D$8)+1-(CONFIG!$E32+CONFIG!$F32)),0)*(1-CONFIG!$G32))*CONFIG!$D32</f>
        <v>0</v>
      </c>
      <c r="BF9" s="226">
        <f>((CONFIG!$G32*Commandes!BF9)+IF(ROUND((BF$8-CONFIG!$D$7)/31,0)&gt;=(CONFIG!$E32+CONFIG!$F32),INDEX(Commandes!$D9:'Commandes'!$BK9,,COLUMN(BF$8)-COLUMN($D$8)+1-(CONFIG!$E32+CONFIG!$F32)),0)*(1-CONFIG!$G32))*CONFIG!$D32</f>
        <v>0</v>
      </c>
      <c r="BG9" s="226">
        <f>((CONFIG!$G32*Commandes!BG9)+IF(ROUND((BG$8-CONFIG!$D$7)/31,0)&gt;=(CONFIG!$E32+CONFIG!$F32),INDEX(Commandes!$D9:'Commandes'!$BK9,,COLUMN(BG$8)-COLUMN($D$8)+1-(CONFIG!$E32+CONFIG!$F32)),0)*(1-CONFIG!$G32))*CONFIG!$D32</f>
        <v>0</v>
      </c>
      <c r="BH9" s="226">
        <f>((CONFIG!$G32*Commandes!BH9)+IF(ROUND((BH$8-CONFIG!$D$7)/31,0)&gt;=(CONFIG!$E32+CONFIG!$F32),INDEX(Commandes!$D9:'Commandes'!$BK9,,COLUMN(BH$8)-COLUMN($D$8)+1-(CONFIG!$E32+CONFIG!$F32)),0)*(1-CONFIG!$G32))*CONFIG!$D32</f>
        <v>0</v>
      </c>
      <c r="BI9" s="226">
        <f>((CONFIG!$G32*Commandes!BI9)+IF(ROUND((BI$8-CONFIG!$D$7)/31,0)&gt;=(CONFIG!$E32+CONFIG!$F32),INDEX(Commandes!$D9:'Commandes'!$BK9,,COLUMN(BI$8)-COLUMN($D$8)+1-(CONFIG!$E32+CONFIG!$F32)),0)*(1-CONFIG!$G32))*CONFIG!$D32</f>
        <v>0</v>
      </c>
      <c r="BJ9" s="226">
        <f>((CONFIG!$G32*Commandes!BJ9)+IF(ROUND((BJ$8-CONFIG!$D$7)/31,0)&gt;=(CONFIG!$E32+CONFIG!$F32),INDEX(Commandes!$D9:'Commandes'!$BK9,,COLUMN(BJ$8)-COLUMN($D$8)+1-(CONFIG!$E32+CONFIG!$F32)),0)*(1-CONFIG!$G32))*CONFIG!$D32</f>
        <v>0</v>
      </c>
      <c r="BK9" s="226">
        <f>((CONFIG!$G32*Commandes!BK9)+IF(ROUND((BK$8-CONFIG!$D$7)/31,0)&gt;=(CONFIG!$E32+CONFIG!$F32),INDEX(Commandes!$D9:'Commandes'!$BK9,,COLUMN(BK$8)-COLUMN($D$8)+1-(CONFIG!$E32+CONFIG!$F32)),0)*(1-CONFIG!$G32))*CONFIG!$D32</f>
        <v>0</v>
      </c>
      <c r="BL9" s="93"/>
    </row>
    <row r="10" spans="2:64">
      <c r="B10" s="87"/>
      <c r="C10" s="215" t="str">
        <f>CONFIG!$C$15</f>
        <v>Activité de revenu 2</v>
      </c>
      <c r="D10" s="226">
        <f>((CONFIG!$G33*Commandes!D10)+IF(ROUND((D$8-CONFIG!$D$7)/31,0)&gt;=(CONFIG!$E33+CONFIG!$F33),INDEX(Commandes!$D10:'Commandes'!$BK10,,COLUMN(D$8)-COLUMN($D$8)+1-(CONFIG!$E33+CONFIG!$F33)),0)*(1-CONFIG!$G33))*CONFIG!$D33</f>
        <v>0</v>
      </c>
      <c r="E10" s="226">
        <f>((CONFIG!$G33*Commandes!E10)+IF(ROUND((E$8-CONFIG!$D$7)/31,0)&gt;=(CONFIG!$E33+CONFIG!$F33),INDEX(Commandes!$D10:'Commandes'!$BK10,,COLUMN(E$8)-COLUMN($D$8)+1-(CONFIG!$E33+CONFIG!$F33)),0)*(1-CONFIG!$G33))*CONFIG!$D33</f>
        <v>0</v>
      </c>
      <c r="F10" s="226">
        <f>((CONFIG!$G33*Commandes!F10)+IF(ROUND((F$8-CONFIG!$D$7)/31,0)&gt;=(CONFIG!$E33+CONFIG!$F33),INDEX(Commandes!$D10:'Commandes'!$BK10,,COLUMN(F$8)-COLUMN($D$8)+1-(CONFIG!$E33+CONFIG!$F33)),0)*(1-CONFIG!$G33))*CONFIG!$D33</f>
        <v>0</v>
      </c>
      <c r="G10" s="226">
        <f>((CONFIG!$G33*Commandes!G10)+IF(ROUND((G$8-CONFIG!$D$7)/31,0)&gt;=(CONFIG!$E33+CONFIG!$F33),INDEX(Commandes!$D10:'Commandes'!$BK10,,COLUMN(G$8)-COLUMN($D$8)+1-(CONFIG!$E33+CONFIG!$F33)),0)*(1-CONFIG!$G33))*CONFIG!$D33</f>
        <v>0</v>
      </c>
      <c r="H10" s="226">
        <f>((CONFIG!$G33*Commandes!H10)+IF(ROUND((H$8-CONFIG!$D$7)/31,0)&gt;=(CONFIG!$E33+CONFIG!$F33),INDEX(Commandes!$D10:'Commandes'!$BK10,,COLUMN(H$8)-COLUMN($D$8)+1-(CONFIG!$E33+CONFIG!$F33)),0)*(1-CONFIG!$G33))*CONFIG!$D33</f>
        <v>0</v>
      </c>
      <c r="I10" s="226">
        <f>((CONFIG!$G33*Commandes!I10)+IF(ROUND((I$8-CONFIG!$D$7)/31,0)&gt;=(CONFIG!$E33+CONFIG!$F33),INDEX(Commandes!$D10:'Commandes'!$BK10,,COLUMN(I$8)-COLUMN($D$8)+1-(CONFIG!$E33+CONFIG!$F33)),0)*(1-CONFIG!$G33))*CONFIG!$D33</f>
        <v>0</v>
      </c>
      <c r="J10" s="226">
        <f>((CONFIG!$G33*Commandes!J10)+IF(ROUND((J$8-CONFIG!$D$7)/31,0)&gt;=(CONFIG!$E33+CONFIG!$F33),INDEX(Commandes!$D10:'Commandes'!$BK10,,COLUMN(J$8)-COLUMN($D$8)+1-(CONFIG!$E33+CONFIG!$F33)),0)*(1-CONFIG!$G33))*CONFIG!$D33</f>
        <v>0</v>
      </c>
      <c r="K10" s="226">
        <f>((CONFIG!$G33*Commandes!K10)+IF(ROUND((K$8-CONFIG!$D$7)/31,0)&gt;=(CONFIG!$E33+CONFIG!$F33),INDEX(Commandes!$D10:'Commandes'!$BK10,,COLUMN(K$8)-COLUMN($D$8)+1-(CONFIG!$E33+CONFIG!$F33)),0)*(1-CONFIG!$G33))*CONFIG!$D33</f>
        <v>0</v>
      </c>
      <c r="L10" s="226">
        <f>((CONFIG!$G33*Commandes!L10)+IF(ROUND((L$8-CONFIG!$D$7)/31,0)&gt;=(CONFIG!$E33+CONFIG!$F33),INDEX(Commandes!$D10:'Commandes'!$BK10,,COLUMN(L$8)-COLUMN($D$8)+1-(CONFIG!$E33+CONFIG!$F33)),0)*(1-CONFIG!$G33))*CONFIG!$D33</f>
        <v>0</v>
      </c>
      <c r="M10" s="226">
        <f>((CONFIG!$G33*Commandes!M10)+IF(ROUND((M$8-CONFIG!$D$7)/31,0)&gt;=(CONFIG!$E33+CONFIG!$F33),INDEX(Commandes!$D10:'Commandes'!$BK10,,COLUMN(M$8)-COLUMN($D$8)+1-(CONFIG!$E33+CONFIG!$F33)),0)*(1-CONFIG!$G33))*CONFIG!$D33</f>
        <v>0</v>
      </c>
      <c r="N10" s="226">
        <f>((CONFIG!$G33*Commandes!N10)+IF(ROUND((N$8-CONFIG!$D$7)/31,0)&gt;=(CONFIG!$E33+CONFIG!$F33),INDEX(Commandes!$D10:'Commandes'!$BK10,,COLUMN(N$8)-COLUMN($D$8)+1-(CONFIG!$E33+CONFIG!$F33)),0)*(1-CONFIG!$G33))*CONFIG!$D33</f>
        <v>0</v>
      </c>
      <c r="O10" s="226">
        <f>((CONFIG!$G33*Commandes!O10)+IF(ROUND((O$8-CONFIG!$D$7)/31,0)&gt;=(CONFIG!$E33+CONFIG!$F33),INDEX(Commandes!$D10:'Commandes'!$BK10,,COLUMN(O$8)-COLUMN($D$8)+1-(CONFIG!$E33+CONFIG!$F33)),0)*(1-CONFIG!$G33))*CONFIG!$D33</f>
        <v>0</v>
      </c>
      <c r="P10" s="226">
        <f>((CONFIG!$G33*Commandes!P10)+IF(ROUND((P$8-CONFIG!$D$7)/31,0)&gt;=(CONFIG!$E33+CONFIG!$F33),INDEX(Commandes!$D10:'Commandes'!$BK10,,COLUMN(P$8)-COLUMN($D$8)+1-(CONFIG!$E33+CONFIG!$F33)),0)*(1-CONFIG!$G33))*CONFIG!$D33</f>
        <v>0</v>
      </c>
      <c r="Q10" s="226">
        <f>((CONFIG!$G33*Commandes!Q10)+IF(ROUND((Q$8-CONFIG!$D$7)/31,0)&gt;=(CONFIG!$E33+CONFIG!$F33),INDEX(Commandes!$D10:'Commandes'!$BK10,,COLUMN(Q$8)-COLUMN($D$8)+1-(CONFIG!$E33+CONFIG!$F33)),0)*(1-CONFIG!$G33))*CONFIG!$D33</f>
        <v>0</v>
      </c>
      <c r="R10" s="226">
        <f>((CONFIG!$G33*Commandes!R10)+IF(ROUND((R$8-CONFIG!$D$7)/31,0)&gt;=(CONFIG!$E33+CONFIG!$F33),INDEX(Commandes!$D10:'Commandes'!$BK10,,COLUMN(R$8)-COLUMN($D$8)+1-(CONFIG!$E33+CONFIG!$F33)),0)*(1-CONFIG!$G33))*CONFIG!$D33</f>
        <v>0</v>
      </c>
      <c r="S10" s="226">
        <f>((CONFIG!$G33*Commandes!S10)+IF(ROUND((S$8-CONFIG!$D$7)/31,0)&gt;=(CONFIG!$E33+CONFIG!$F33),INDEX(Commandes!$D10:'Commandes'!$BK10,,COLUMN(S$8)-COLUMN($D$8)+1-(CONFIG!$E33+CONFIG!$F33)),0)*(1-CONFIG!$G33))*CONFIG!$D33</f>
        <v>0</v>
      </c>
      <c r="T10" s="226">
        <f>((CONFIG!$G33*Commandes!T10)+IF(ROUND((T$8-CONFIG!$D$7)/31,0)&gt;=(CONFIG!$E33+CONFIG!$F33),INDEX(Commandes!$D10:'Commandes'!$BK10,,COLUMN(T$8)-COLUMN($D$8)+1-(CONFIG!$E33+CONFIG!$F33)),0)*(1-CONFIG!$G33))*CONFIG!$D33</f>
        <v>0</v>
      </c>
      <c r="U10" s="226">
        <f>((CONFIG!$G33*Commandes!U10)+IF(ROUND((U$8-CONFIG!$D$7)/31,0)&gt;=(CONFIG!$E33+CONFIG!$F33),INDEX(Commandes!$D10:'Commandes'!$BK10,,COLUMN(U$8)-COLUMN($D$8)+1-(CONFIG!$E33+CONFIG!$F33)),0)*(1-CONFIG!$G33))*CONFIG!$D33</f>
        <v>0</v>
      </c>
      <c r="V10" s="226">
        <f>((CONFIG!$G33*Commandes!V10)+IF(ROUND((V$8-CONFIG!$D$7)/31,0)&gt;=(CONFIG!$E33+CONFIG!$F33),INDEX(Commandes!$D10:'Commandes'!$BK10,,COLUMN(V$8)-COLUMN($D$8)+1-(CONFIG!$E33+CONFIG!$F33)),0)*(1-CONFIG!$G33))*CONFIG!$D33</f>
        <v>0</v>
      </c>
      <c r="W10" s="226">
        <f>((CONFIG!$G33*Commandes!W10)+IF(ROUND((W$8-CONFIG!$D$7)/31,0)&gt;=(CONFIG!$E33+CONFIG!$F33),INDEX(Commandes!$D10:'Commandes'!$BK10,,COLUMN(W$8)-COLUMN($D$8)+1-(CONFIG!$E33+CONFIG!$F33)),0)*(1-CONFIG!$G33))*CONFIG!$D33</f>
        <v>0</v>
      </c>
      <c r="X10" s="226">
        <f>((CONFIG!$G33*Commandes!X10)+IF(ROUND((X$8-CONFIG!$D$7)/31,0)&gt;=(CONFIG!$E33+CONFIG!$F33),INDEX(Commandes!$D10:'Commandes'!$BK10,,COLUMN(X$8)-COLUMN($D$8)+1-(CONFIG!$E33+CONFIG!$F33)),0)*(1-CONFIG!$G33))*CONFIG!$D33</f>
        <v>0</v>
      </c>
      <c r="Y10" s="226">
        <f>((CONFIG!$G33*Commandes!Y10)+IF(ROUND((Y$8-CONFIG!$D$7)/31,0)&gt;=(CONFIG!$E33+CONFIG!$F33),INDEX(Commandes!$D10:'Commandes'!$BK10,,COLUMN(Y$8)-COLUMN($D$8)+1-(CONFIG!$E33+CONFIG!$F33)),0)*(1-CONFIG!$G33))*CONFIG!$D33</f>
        <v>0</v>
      </c>
      <c r="Z10" s="226">
        <f>((CONFIG!$G33*Commandes!Z10)+IF(ROUND((Z$8-CONFIG!$D$7)/31,0)&gt;=(CONFIG!$E33+CONFIG!$F33),INDEX(Commandes!$D10:'Commandes'!$BK10,,COLUMN(Z$8)-COLUMN($D$8)+1-(CONFIG!$E33+CONFIG!$F33)),0)*(1-CONFIG!$G33))*CONFIG!$D33</f>
        <v>0</v>
      </c>
      <c r="AA10" s="226">
        <f>((CONFIG!$G33*Commandes!AA10)+IF(ROUND((AA$8-CONFIG!$D$7)/31,0)&gt;=(CONFIG!$E33+CONFIG!$F33),INDEX(Commandes!$D10:'Commandes'!$BK10,,COLUMN(AA$8)-COLUMN($D$8)+1-(CONFIG!$E33+CONFIG!$F33)),0)*(1-CONFIG!$G33))*CONFIG!$D33</f>
        <v>0</v>
      </c>
      <c r="AB10" s="226">
        <f>((CONFIG!$G33*Commandes!AB10)+IF(ROUND((AB$8-CONFIG!$D$7)/31,0)&gt;=(CONFIG!$E33+CONFIG!$F33),INDEX(Commandes!$D10:'Commandes'!$BK10,,COLUMN(AB$8)-COLUMN($D$8)+1-(CONFIG!$E33+CONFIG!$F33)),0)*(1-CONFIG!$G33))*CONFIG!$D33</f>
        <v>0</v>
      </c>
      <c r="AC10" s="226">
        <f>((CONFIG!$G33*Commandes!AC10)+IF(ROUND((AC$8-CONFIG!$D$7)/31,0)&gt;=(CONFIG!$E33+CONFIG!$F33),INDEX(Commandes!$D10:'Commandes'!$BK10,,COLUMN(AC$8)-COLUMN($D$8)+1-(CONFIG!$E33+CONFIG!$F33)),0)*(1-CONFIG!$G33))*CONFIG!$D33</f>
        <v>0</v>
      </c>
      <c r="AD10" s="226">
        <f>((CONFIG!$G33*Commandes!AD10)+IF(ROUND((AD$8-CONFIG!$D$7)/31,0)&gt;=(CONFIG!$E33+CONFIG!$F33),INDEX(Commandes!$D10:'Commandes'!$BK10,,COLUMN(AD$8)-COLUMN($D$8)+1-(CONFIG!$E33+CONFIG!$F33)),0)*(1-CONFIG!$G33))*CONFIG!$D33</f>
        <v>0</v>
      </c>
      <c r="AE10" s="226">
        <f>((CONFIG!$G33*Commandes!AE10)+IF(ROUND((AE$8-CONFIG!$D$7)/31,0)&gt;=(CONFIG!$E33+CONFIG!$F33),INDEX(Commandes!$D10:'Commandes'!$BK10,,COLUMN(AE$8)-COLUMN($D$8)+1-(CONFIG!$E33+CONFIG!$F33)),0)*(1-CONFIG!$G33))*CONFIG!$D33</f>
        <v>0</v>
      </c>
      <c r="AF10" s="226">
        <f>((CONFIG!$G33*Commandes!AF10)+IF(ROUND((AF$8-CONFIG!$D$7)/31,0)&gt;=(CONFIG!$E33+CONFIG!$F33),INDEX(Commandes!$D10:'Commandes'!$BK10,,COLUMN(AF$8)-COLUMN($D$8)+1-(CONFIG!$E33+CONFIG!$F33)),0)*(1-CONFIG!$G33))*CONFIG!$D33</f>
        <v>0</v>
      </c>
      <c r="AG10" s="226">
        <f>((CONFIG!$G33*Commandes!AG10)+IF(ROUND((AG$8-CONFIG!$D$7)/31,0)&gt;=(CONFIG!$E33+CONFIG!$F33),INDEX(Commandes!$D10:'Commandes'!$BK10,,COLUMN(AG$8)-COLUMN($D$8)+1-(CONFIG!$E33+CONFIG!$F33)),0)*(1-CONFIG!$G33))*CONFIG!$D33</f>
        <v>0</v>
      </c>
      <c r="AH10" s="226">
        <f>((CONFIG!$G33*Commandes!AH10)+IF(ROUND((AH$8-CONFIG!$D$7)/31,0)&gt;=(CONFIG!$E33+CONFIG!$F33),INDEX(Commandes!$D10:'Commandes'!$BK10,,COLUMN(AH$8)-COLUMN($D$8)+1-(CONFIG!$E33+CONFIG!$F33)),0)*(1-CONFIG!$G33))*CONFIG!$D33</f>
        <v>0</v>
      </c>
      <c r="AI10" s="226">
        <f>((CONFIG!$G33*Commandes!AI10)+IF(ROUND((AI$8-CONFIG!$D$7)/31,0)&gt;=(CONFIG!$E33+CONFIG!$F33),INDEX(Commandes!$D10:'Commandes'!$BK10,,COLUMN(AI$8)-COLUMN($D$8)+1-(CONFIG!$E33+CONFIG!$F33)),0)*(1-CONFIG!$G33))*CONFIG!$D33</f>
        <v>0</v>
      </c>
      <c r="AJ10" s="226">
        <f>((CONFIG!$G33*Commandes!AJ10)+IF(ROUND((AJ$8-CONFIG!$D$7)/31,0)&gt;=(CONFIG!$E33+CONFIG!$F33),INDEX(Commandes!$D10:'Commandes'!$BK10,,COLUMN(AJ$8)-COLUMN($D$8)+1-(CONFIG!$E33+CONFIG!$F33)),0)*(1-CONFIG!$G33))*CONFIG!$D33</f>
        <v>0</v>
      </c>
      <c r="AK10" s="226">
        <f>((CONFIG!$G33*Commandes!AK10)+IF(ROUND((AK$8-CONFIG!$D$7)/31,0)&gt;=(CONFIG!$E33+CONFIG!$F33),INDEX(Commandes!$D10:'Commandes'!$BK10,,COLUMN(AK$8)-COLUMN($D$8)+1-(CONFIG!$E33+CONFIG!$F33)),0)*(1-CONFIG!$G33))*CONFIG!$D33</f>
        <v>0</v>
      </c>
      <c r="AL10" s="226">
        <f>((CONFIG!$G33*Commandes!AL10)+IF(ROUND((AL$8-CONFIG!$D$7)/31,0)&gt;=(CONFIG!$E33+CONFIG!$F33),INDEX(Commandes!$D10:'Commandes'!$BK10,,COLUMN(AL$8)-COLUMN($D$8)+1-(CONFIG!$E33+CONFIG!$F33)),0)*(1-CONFIG!$G33))*CONFIG!$D33</f>
        <v>0</v>
      </c>
      <c r="AM10" s="226">
        <f>((CONFIG!$G33*Commandes!AM10)+IF(ROUND((AM$8-CONFIG!$D$7)/31,0)&gt;=(CONFIG!$E33+CONFIG!$F33),INDEX(Commandes!$D10:'Commandes'!$BK10,,COLUMN(AM$8)-COLUMN($D$8)+1-(CONFIG!$E33+CONFIG!$F33)),0)*(1-CONFIG!$G33))*CONFIG!$D33</f>
        <v>0</v>
      </c>
      <c r="AN10" s="226">
        <f>((CONFIG!$G33*Commandes!AN10)+IF(ROUND((AN$8-CONFIG!$D$7)/31,0)&gt;=(CONFIG!$E33+CONFIG!$F33),INDEX(Commandes!$D10:'Commandes'!$BK10,,COLUMN(AN$8)-COLUMN($D$8)+1-(CONFIG!$E33+CONFIG!$F33)),0)*(1-CONFIG!$G33))*CONFIG!$D33</f>
        <v>0</v>
      </c>
      <c r="AO10" s="226">
        <f>((CONFIG!$G33*Commandes!AO10)+IF(ROUND((AO$8-CONFIG!$D$7)/31,0)&gt;=(CONFIG!$E33+CONFIG!$F33),INDEX(Commandes!$D10:'Commandes'!$BK10,,COLUMN(AO$8)-COLUMN($D$8)+1-(CONFIG!$E33+CONFIG!$F33)),0)*(1-CONFIG!$G33))*CONFIG!$D33</f>
        <v>0</v>
      </c>
      <c r="AP10" s="226">
        <f>((CONFIG!$G33*Commandes!AP10)+IF(ROUND((AP$8-CONFIG!$D$7)/31,0)&gt;=(CONFIG!$E33+CONFIG!$F33),INDEX(Commandes!$D10:'Commandes'!$BK10,,COLUMN(AP$8)-COLUMN($D$8)+1-(CONFIG!$E33+CONFIG!$F33)),0)*(1-CONFIG!$G33))*CONFIG!$D33</f>
        <v>0</v>
      </c>
      <c r="AQ10" s="226">
        <f>((CONFIG!$G33*Commandes!AQ10)+IF(ROUND((AQ$8-CONFIG!$D$7)/31,0)&gt;=(CONFIG!$E33+CONFIG!$F33),INDEX(Commandes!$D10:'Commandes'!$BK10,,COLUMN(AQ$8)-COLUMN($D$8)+1-(CONFIG!$E33+CONFIG!$F33)),0)*(1-CONFIG!$G33))*CONFIG!$D33</f>
        <v>0</v>
      </c>
      <c r="AR10" s="226">
        <f>((CONFIG!$G33*Commandes!AR10)+IF(ROUND((AR$8-CONFIG!$D$7)/31,0)&gt;=(CONFIG!$E33+CONFIG!$F33),INDEX(Commandes!$D10:'Commandes'!$BK10,,COLUMN(AR$8)-COLUMN($D$8)+1-(CONFIG!$E33+CONFIG!$F33)),0)*(1-CONFIG!$G33))*CONFIG!$D33</f>
        <v>0</v>
      </c>
      <c r="AS10" s="226">
        <f>((CONFIG!$G33*Commandes!AS10)+IF(ROUND((AS$8-CONFIG!$D$7)/31,0)&gt;=(CONFIG!$E33+CONFIG!$F33),INDEX(Commandes!$D10:'Commandes'!$BK10,,COLUMN(AS$8)-COLUMN($D$8)+1-(CONFIG!$E33+CONFIG!$F33)),0)*(1-CONFIG!$G33))*CONFIG!$D33</f>
        <v>0</v>
      </c>
      <c r="AT10" s="226">
        <f>((CONFIG!$G33*Commandes!AT10)+IF(ROUND((AT$8-CONFIG!$D$7)/31,0)&gt;=(CONFIG!$E33+CONFIG!$F33),INDEX(Commandes!$D10:'Commandes'!$BK10,,COLUMN(AT$8)-COLUMN($D$8)+1-(CONFIG!$E33+CONFIG!$F33)),0)*(1-CONFIG!$G33))*CONFIG!$D33</f>
        <v>0</v>
      </c>
      <c r="AU10" s="226">
        <f>((CONFIG!$G33*Commandes!AU10)+IF(ROUND((AU$8-CONFIG!$D$7)/31,0)&gt;=(CONFIG!$E33+CONFIG!$F33),INDEX(Commandes!$D10:'Commandes'!$BK10,,COLUMN(AU$8)-COLUMN($D$8)+1-(CONFIG!$E33+CONFIG!$F33)),0)*(1-CONFIG!$G33))*CONFIG!$D33</f>
        <v>0</v>
      </c>
      <c r="AV10" s="226">
        <f>((CONFIG!$G33*Commandes!AV10)+IF(ROUND((AV$8-CONFIG!$D$7)/31,0)&gt;=(CONFIG!$E33+CONFIG!$F33),INDEX(Commandes!$D10:'Commandes'!$BK10,,COLUMN(AV$8)-COLUMN($D$8)+1-(CONFIG!$E33+CONFIG!$F33)),0)*(1-CONFIG!$G33))*CONFIG!$D33</f>
        <v>0</v>
      </c>
      <c r="AW10" s="226">
        <f>((CONFIG!$G33*Commandes!AW10)+IF(ROUND((AW$8-CONFIG!$D$7)/31,0)&gt;=(CONFIG!$E33+CONFIG!$F33),INDEX(Commandes!$D10:'Commandes'!$BK10,,COLUMN(AW$8)-COLUMN($D$8)+1-(CONFIG!$E33+CONFIG!$F33)),0)*(1-CONFIG!$G33))*CONFIG!$D33</f>
        <v>0</v>
      </c>
      <c r="AX10" s="226">
        <f>((CONFIG!$G33*Commandes!AX10)+IF(ROUND((AX$8-CONFIG!$D$7)/31,0)&gt;=(CONFIG!$E33+CONFIG!$F33),INDEX(Commandes!$D10:'Commandes'!$BK10,,COLUMN(AX$8)-COLUMN($D$8)+1-(CONFIG!$E33+CONFIG!$F33)),0)*(1-CONFIG!$G33))*CONFIG!$D33</f>
        <v>0</v>
      </c>
      <c r="AY10" s="226">
        <f>((CONFIG!$G33*Commandes!AY10)+IF(ROUND((AY$8-CONFIG!$D$7)/31,0)&gt;=(CONFIG!$E33+CONFIG!$F33),INDEX(Commandes!$D10:'Commandes'!$BK10,,COLUMN(AY$8)-COLUMN($D$8)+1-(CONFIG!$E33+CONFIG!$F33)),0)*(1-CONFIG!$G33))*CONFIG!$D33</f>
        <v>0</v>
      </c>
      <c r="AZ10" s="226">
        <f>((CONFIG!$G33*Commandes!AZ10)+IF(ROUND((AZ$8-CONFIG!$D$7)/31,0)&gt;=(CONFIG!$E33+CONFIG!$F33),INDEX(Commandes!$D10:'Commandes'!$BK10,,COLUMN(AZ$8)-COLUMN($D$8)+1-(CONFIG!$E33+CONFIG!$F33)),0)*(1-CONFIG!$G33))*CONFIG!$D33</f>
        <v>0</v>
      </c>
      <c r="BA10" s="226">
        <f>((CONFIG!$G33*Commandes!BA10)+IF(ROUND((BA$8-CONFIG!$D$7)/31,0)&gt;=(CONFIG!$E33+CONFIG!$F33),INDEX(Commandes!$D10:'Commandes'!$BK10,,COLUMN(BA$8)-COLUMN($D$8)+1-(CONFIG!$E33+CONFIG!$F33)),0)*(1-CONFIG!$G33))*CONFIG!$D33</f>
        <v>0</v>
      </c>
      <c r="BB10" s="226">
        <f>((CONFIG!$G33*Commandes!BB10)+IF(ROUND((BB$8-CONFIG!$D$7)/31,0)&gt;=(CONFIG!$E33+CONFIG!$F33),INDEX(Commandes!$D10:'Commandes'!$BK10,,COLUMN(BB$8)-COLUMN($D$8)+1-(CONFIG!$E33+CONFIG!$F33)),0)*(1-CONFIG!$G33))*CONFIG!$D33</f>
        <v>0</v>
      </c>
      <c r="BC10" s="226">
        <f>((CONFIG!$G33*Commandes!BC10)+IF(ROUND((BC$8-CONFIG!$D$7)/31,0)&gt;=(CONFIG!$E33+CONFIG!$F33),INDEX(Commandes!$D10:'Commandes'!$BK10,,COLUMN(BC$8)-COLUMN($D$8)+1-(CONFIG!$E33+CONFIG!$F33)),0)*(1-CONFIG!$G33))*CONFIG!$D33</f>
        <v>0</v>
      </c>
      <c r="BD10" s="226">
        <f>((CONFIG!$G33*Commandes!BD10)+IF(ROUND((BD$8-CONFIG!$D$7)/31,0)&gt;=(CONFIG!$E33+CONFIG!$F33),INDEX(Commandes!$D10:'Commandes'!$BK10,,COLUMN(BD$8)-COLUMN($D$8)+1-(CONFIG!$E33+CONFIG!$F33)),0)*(1-CONFIG!$G33))*CONFIG!$D33</f>
        <v>0</v>
      </c>
      <c r="BE10" s="226">
        <f>((CONFIG!$G33*Commandes!BE10)+IF(ROUND((BE$8-CONFIG!$D$7)/31,0)&gt;=(CONFIG!$E33+CONFIG!$F33),INDEX(Commandes!$D10:'Commandes'!$BK10,,COLUMN(BE$8)-COLUMN($D$8)+1-(CONFIG!$E33+CONFIG!$F33)),0)*(1-CONFIG!$G33))*CONFIG!$D33</f>
        <v>0</v>
      </c>
      <c r="BF10" s="226">
        <f>((CONFIG!$G33*Commandes!BF10)+IF(ROUND((BF$8-CONFIG!$D$7)/31,0)&gt;=(CONFIG!$E33+CONFIG!$F33),INDEX(Commandes!$D10:'Commandes'!$BK10,,COLUMN(BF$8)-COLUMN($D$8)+1-(CONFIG!$E33+CONFIG!$F33)),0)*(1-CONFIG!$G33))*CONFIG!$D33</f>
        <v>0</v>
      </c>
      <c r="BG10" s="226">
        <f>((CONFIG!$G33*Commandes!BG10)+IF(ROUND((BG$8-CONFIG!$D$7)/31,0)&gt;=(CONFIG!$E33+CONFIG!$F33),INDEX(Commandes!$D10:'Commandes'!$BK10,,COLUMN(BG$8)-COLUMN($D$8)+1-(CONFIG!$E33+CONFIG!$F33)),0)*(1-CONFIG!$G33))*CONFIG!$D33</f>
        <v>0</v>
      </c>
      <c r="BH10" s="226">
        <f>((CONFIG!$G33*Commandes!BH10)+IF(ROUND((BH$8-CONFIG!$D$7)/31,0)&gt;=(CONFIG!$E33+CONFIG!$F33),INDEX(Commandes!$D10:'Commandes'!$BK10,,COLUMN(BH$8)-COLUMN($D$8)+1-(CONFIG!$E33+CONFIG!$F33)),0)*(1-CONFIG!$G33))*CONFIG!$D33</f>
        <v>0</v>
      </c>
      <c r="BI10" s="226">
        <f>((CONFIG!$G33*Commandes!BI10)+IF(ROUND((BI$8-CONFIG!$D$7)/31,0)&gt;=(CONFIG!$E33+CONFIG!$F33),INDEX(Commandes!$D10:'Commandes'!$BK10,,COLUMN(BI$8)-COLUMN($D$8)+1-(CONFIG!$E33+CONFIG!$F33)),0)*(1-CONFIG!$G33))*CONFIG!$D33</f>
        <v>0</v>
      </c>
      <c r="BJ10" s="226">
        <f>((CONFIG!$G33*Commandes!BJ10)+IF(ROUND((BJ$8-CONFIG!$D$7)/31,0)&gt;=(CONFIG!$E33+CONFIG!$F33),INDEX(Commandes!$D10:'Commandes'!$BK10,,COLUMN(BJ$8)-COLUMN($D$8)+1-(CONFIG!$E33+CONFIG!$F33)),0)*(1-CONFIG!$G33))*CONFIG!$D33</f>
        <v>0</v>
      </c>
      <c r="BK10" s="226">
        <f>((CONFIG!$G33*Commandes!BK10)+IF(ROUND((BK$8-CONFIG!$D$7)/31,0)&gt;=(CONFIG!$E33+CONFIG!$F33),INDEX(Commandes!$D10:'Commandes'!$BK10,,COLUMN(BK$8)-COLUMN($D$8)+1-(CONFIG!$E33+CONFIG!$F33)),0)*(1-CONFIG!$G33))*CONFIG!$D33</f>
        <v>0</v>
      </c>
      <c r="BL10" s="93"/>
    </row>
    <row r="11" spans="2:64">
      <c r="B11" s="87"/>
      <c r="C11" s="215" t="str">
        <f>CONFIG!$C$16</f>
        <v>ETC …</v>
      </c>
      <c r="D11" s="226">
        <f>((CONFIG!$G34*Commandes!D11)+IF(ROUND((D$8-CONFIG!$D$7)/31,0)&gt;=(CONFIG!$E34+CONFIG!$F34),INDEX(Commandes!$D11:'Commandes'!$BK11,,COLUMN(D$8)-COLUMN($D$8)+1-(CONFIG!$E34+CONFIG!$F34)),0)*(1-CONFIG!$G34))*CONFIG!$D34</f>
        <v>0</v>
      </c>
      <c r="E11" s="226">
        <f>((CONFIG!$G34*Commandes!E11)+IF(ROUND((E$8-CONFIG!$D$7)/31,0)&gt;=(CONFIG!$E34+CONFIG!$F34),INDEX(Commandes!$D11:'Commandes'!$BK11,,COLUMN(E$8)-COLUMN($D$8)+1-(CONFIG!$E34+CONFIG!$F34)),0)*(1-CONFIG!$G34))*CONFIG!$D34</f>
        <v>0</v>
      </c>
      <c r="F11" s="226">
        <f>((CONFIG!$G34*Commandes!F11)+IF(ROUND((F$8-CONFIG!$D$7)/31,0)&gt;=(CONFIG!$E34+CONFIG!$F34),INDEX(Commandes!$D11:'Commandes'!$BK11,,COLUMN(F$8)-COLUMN($D$8)+1-(CONFIG!$E34+CONFIG!$F34)),0)*(1-CONFIG!$G34))*CONFIG!$D34</f>
        <v>0</v>
      </c>
      <c r="G11" s="226">
        <f>((CONFIG!$G34*Commandes!G11)+IF(ROUND((G$8-CONFIG!$D$7)/31,0)&gt;=(CONFIG!$E34+CONFIG!$F34),INDEX(Commandes!$D11:'Commandes'!$BK11,,COLUMN(G$8)-COLUMN($D$8)+1-(CONFIG!$E34+CONFIG!$F34)),0)*(1-CONFIG!$G34))*CONFIG!$D34</f>
        <v>0</v>
      </c>
      <c r="H11" s="226">
        <f>((CONFIG!$G34*Commandes!H11)+IF(ROUND((H$8-CONFIG!$D$7)/31,0)&gt;=(CONFIG!$E34+CONFIG!$F34),INDEX(Commandes!$D11:'Commandes'!$BK11,,COLUMN(H$8)-COLUMN($D$8)+1-(CONFIG!$E34+CONFIG!$F34)),0)*(1-CONFIG!$G34))*CONFIG!$D34</f>
        <v>0</v>
      </c>
      <c r="I11" s="226">
        <f>((CONFIG!$G34*Commandes!I11)+IF(ROUND((I$8-CONFIG!$D$7)/31,0)&gt;=(CONFIG!$E34+CONFIG!$F34),INDEX(Commandes!$D11:'Commandes'!$BK11,,COLUMN(I$8)-COLUMN($D$8)+1-(CONFIG!$E34+CONFIG!$F34)),0)*(1-CONFIG!$G34))*CONFIG!$D34</f>
        <v>0</v>
      </c>
      <c r="J11" s="226">
        <f>((CONFIG!$G34*Commandes!J11)+IF(ROUND((J$8-CONFIG!$D$7)/31,0)&gt;=(CONFIG!$E34+CONFIG!$F34),INDEX(Commandes!$D11:'Commandes'!$BK11,,COLUMN(J$8)-COLUMN($D$8)+1-(CONFIG!$E34+CONFIG!$F34)),0)*(1-CONFIG!$G34))*CONFIG!$D34</f>
        <v>0</v>
      </c>
      <c r="K11" s="226">
        <f>((CONFIG!$G34*Commandes!K11)+IF(ROUND((K$8-CONFIG!$D$7)/31,0)&gt;=(CONFIG!$E34+CONFIG!$F34),INDEX(Commandes!$D11:'Commandes'!$BK11,,COLUMN(K$8)-COLUMN($D$8)+1-(CONFIG!$E34+CONFIG!$F34)),0)*(1-CONFIG!$G34))*CONFIG!$D34</f>
        <v>0</v>
      </c>
      <c r="L11" s="226">
        <f>((CONFIG!$G34*Commandes!L11)+IF(ROUND((L$8-CONFIG!$D$7)/31,0)&gt;=(CONFIG!$E34+CONFIG!$F34),INDEX(Commandes!$D11:'Commandes'!$BK11,,COLUMN(L$8)-COLUMN($D$8)+1-(CONFIG!$E34+CONFIG!$F34)),0)*(1-CONFIG!$G34))*CONFIG!$D34</f>
        <v>0</v>
      </c>
      <c r="M11" s="226">
        <f>((CONFIG!$G34*Commandes!M11)+IF(ROUND((M$8-CONFIG!$D$7)/31,0)&gt;=(CONFIG!$E34+CONFIG!$F34),INDEX(Commandes!$D11:'Commandes'!$BK11,,COLUMN(M$8)-COLUMN($D$8)+1-(CONFIG!$E34+CONFIG!$F34)),0)*(1-CONFIG!$G34))*CONFIG!$D34</f>
        <v>0</v>
      </c>
      <c r="N11" s="226">
        <f>((CONFIG!$G34*Commandes!N11)+IF(ROUND((N$8-CONFIG!$D$7)/31,0)&gt;=(CONFIG!$E34+CONFIG!$F34),INDEX(Commandes!$D11:'Commandes'!$BK11,,COLUMN(N$8)-COLUMN($D$8)+1-(CONFIG!$E34+CONFIG!$F34)),0)*(1-CONFIG!$G34))*CONFIG!$D34</f>
        <v>0</v>
      </c>
      <c r="O11" s="226">
        <f>((CONFIG!$G34*Commandes!O11)+IF(ROUND((O$8-CONFIG!$D$7)/31,0)&gt;=(CONFIG!$E34+CONFIG!$F34),INDEX(Commandes!$D11:'Commandes'!$BK11,,COLUMN(O$8)-COLUMN($D$8)+1-(CONFIG!$E34+CONFIG!$F34)),0)*(1-CONFIG!$G34))*CONFIG!$D34</f>
        <v>0</v>
      </c>
      <c r="P11" s="226">
        <f>((CONFIG!$G34*Commandes!P11)+IF(ROUND((P$8-CONFIG!$D$7)/31,0)&gt;=(CONFIG!$E34+CONFIG!$F34),INDEX(Commandes!$D11:'Commandes'!$BK11,,COLUMN(P$8)-COLUMN($D$8)+1-(CONFIG!$E34+CONFIG!$F34)),0)*(1-CONFIG!$G34))*CONFIG!$D34</f>
        <v>0</v>
      </c>
      <c r="Q11" s="226">
        <f>((CONFIG!$G34*Commandes!Q11)+IF(ROUND((Q$8-CONFIG!$D$7)/31,0)&gt;=(CONFIG!$E34+CONFIG!$F34),INDEX(Commandes!$D11:'Commandes'!$BK11,,COLUMN(Q$8)-COLUMN($D$8)+1-(CONFIG!$E34+CONFIG!$F34)),0)*(1-CONFIG!$G34))*CONFIG!$D34</f>
        <v>0</v>
      </c>
      <c r="R11" s="226">
        <f>((CONFIG!$G34*Commandes!R11)+IF(ROUND((R$8-CONFIG!$D$7)/31,0)&gt;=(CONFIG!$E34+CONFIG!$F34),INDEX(Commandes!$D11:'Commandes'!$BK11,,COLUMN(R$8)-COLUMN($D$8)+1-(CONFIG!$E34+CONFIG!$F34)),0)*(1-CONFIG!$G34))*CONFIG!$D34</f>
        <v>0</v>
      </c>
      <c r="S11" s="226">
        <f>((CONFIG!$G34*Commandes!S11)+IF(ROUND((S$8-CONFIG!$D$7)/31,0)&gt;=(CONFIG!$E34+CONFIG!$F34),INDEX(Commandes!$D11:'Commandes'!$BK11,,COLUMN(S$8)-COLUMN($D$8)+1-(CONFIG!$E34+CONFIG!$F34)),0)*(1-CONFIG!$G34))*CONFIG!$D34</f>
        <v>0</v>
      </c>
      <c r="T11" s="226">
        <f>((CONFIG!$G34*Commandes!T11)+IF(ROUND((T$8-CONFIG!$D$7)/31,0)&gt;=(CONFIG!$E34+CONFIG!$F34),INDEX(Commandes!$D11:'Commandes'!$BK11,,COLUMN(T$8)-COLUMN($D$8)+1-(CONFIG!$E34+CONFIG!$F34)),0)*(1-CONFIG!$G34))*CONFIG!$D34</f>
        <v>0</v>
      </c>
      <c r="U11" s="226">
        <f>((CONFIG!$G34*Commandes!U11)+IF(ROUND((U$8-CONFIG!$D$7)/31,0)&gt;=(CONFIG!$E34+CONFIG!$F34),INDEX(Commandes!$D11:'Commandes'!$BK11,,COLUMN(U$8)-COLUMN($D$8)+1-(CONFIG!$E34+CONFIG!$F34)),0)*(1-CONFIG!$G34))*CONFIG!$D34</f>
        <v>0</v>
      </c>
      <c r="V11" s="226">
        <f>((CONFIG!$G34*Commandes!V11)+IF(ROUND((V$8-CONFIG!$D$7)/31,0)&gt;=(CONFIG!$E34+CONFIG!$F34),INDEX(Commandes!$D11:'Commandes'!$BK11,,COLUMN(V$8)-COLUMN($D$8)+1-(CONFIG!$E34+CONFIG!$F34)),0)*(1-CONFIG!$G34))*CONFIG!$D34</f>
        <v>0</v>
      </c>
      <c r="W11" s="226">
        <f>((CONFIG!$G34*Commandes!W11)+IF(ROUND((W$8-CONFIG!$D$7)/31,0)&gt;=(CONFIG!$E34+CONFIG!$F34),INDEX(Commandes!$D11:'Commandes'!$BK11,,COLUMN(W$8)-COLUMN($D$8)+1-(CONFIG!$E34+CONFIG!$F34)),0)*(1-CONFIG!$G34))*CONFIG!$D34</f>
        <v>0</v>
      </c>
      <c r="X11" s="226">
        <f>((CONFIG!$G34*Commandes!X11)+IF(ROUND((X$8-CONFIG!$D$7)/31,0)&gt;=(CONFIG!$E34+CONFIG!$F34),INDEX(Commandes!$D11:'Commandes'!$BK11,,COLUMN(X$8)-COLUMN($D$8)+1-(CONFIG!$E34+CONFIG!$F34)),0)*(1-CONFIG!$G34))*CONFIG!$D34</f>
        <v>0</v>
      </c>
      <c r="Y11" s="226">
        <f>((CONFIG!$G34*Commandes!Y11)+IF(ROUND((Y$8-CONFIG!$D$7)/31,0)&gt;=(CONFIG!$E34+CONFIG!$F34),INDEX(Commandes!$D11:'Commandes'!$BK11,,COLUMN(Y$8)-COLUMN($D$8)+1-(CONFIG!$E34+CONFIG!$F34)),0)*(1-CONFIG!$G34))*CONFIG!$D34</f>
        <v>0</v>
      </c>
      <c r="Z11" s="226">
        <f>((CONFIG!$G34*Commandes!Z11)+IF(ROUND((Z$8-CONFIG!$D$7)/31,0)&gt;=(CONFIG!$E34+CONFIG!$F34),INDEX(Commandes!$D11:'Commandes'!$BK11,,COLUMN(Z$8)-COLUMN($D$8)+1-(CONFIG!$E34+CONFIG!$F34)),0)*(1-CONFIG!$G34))*CONFIG!$D34</f>
        <v>0</v>
      </c>
      <c r="AA11" s="226">
        <f>((CONFIG!$G34*Commandes!AA11)+IF(ROUND((AA$8-CONFIG!$D$7)/31,0)&gt;=(CONFIG!$E34+CONFIG!$F34),INDEX(Commandes!$D11:'Commandes'!$BK11,,COLUMN(AA$8)-COLUMN($D$8)+1-(CONFIG!$E34+CONFIG!$F34)),0)*(1-CONFIG!$G34))*CONFIG!$D34</f>
        <v>0</v>
      </c>
      <c r="AB11" s="226">
        <f>((CONFIG!$G34*Commandes!AB11)+IF(ROUND((AB$8-CONFIG!$D$7)/31,0)&gt;=(CONFIG!$E34+CONFIG!$F34),INDEX(Commandes!$D11:'Commandes'!$BK11,,COLUMN(AB$8)-COLUMN($D$8)+1-(CONFIG!$E34+CONFIG!$F34)),0)*(1-CONFIG!$G34))*CONFIG!$D34</f>
        <v>0</v>
      </c>
      <c r="AC11" s="226">
        <f>((CONFIG!$G34*Commandes!AC11)+IF(ROUND((AC$8-CONFIG!$D$7)/31,0)&gt;=(CONFIG!$E34+CONFIG!$F34),INDEX(Commandes!$D11:'Commandes'!$BK11,,COLUMN(AC$8)-COLUMN($D$8)+1-(CONFIG!$E34+CONFIG!$F34)),0)*(1-CONFIG!$G34))*CONFIG!$D34</f>
        <v>0</v>
      </c>
      <c r="AD11" s="226">
        <f>((CONFIG!$G34*Commandes!AD11)+IF(ROUND((AD$8-CONFIG!$D$7)/31,0)&gt;=(CONFIG!$E34+CONFIG!$F34),INDEX(Commandes!$D11:'Commandes'!$BK11,,COLUMN(AD$8)-COLUMN($D$8)+1-(CONFIG!$E34+CONFIG!$F34)),0)*(1-CONFIG!$G34))*CONFIG!$D34</f>
        <v>0</v>
      </c>
      <c r="AE11" s="226">
        <f>((CONFIG!$G34*Commandes!AE11)+IF(ROUND((AE$8-CONFIG!$D$7)/31,0)&gt;=(CONFIG!$E34+CONFIG!$F34),INDEX(Commandes!$D11:'Commandes'!$BK11,,COLUMN(AE$8)-COLUMN($D$8)+1-(CONFIG!$E34+CONFIG!$F34)),0)*(1-CONFIG!$G34))*CONFIG!$D34</f>
        <v>0</v>
      </c>
      <c r="AF11" s="226">
        <f>((CONFIG!$G34*Commandes!AF11)+IF(ROUND((AF$8-CONFIG!$D$7)/31,0)&gt;=(CONFIG!$E34+CONFIG!$F34),INDEX(Commandes!$D11:'Commandes'!$BK11,,COLUMN(AF$8)-COLUMN($D$8)+1-(CONFIG!$E34+CONFIG!$F34)),0)*(1-CONFIG!$G34))*CONFIG!$D34</f>
        <v>0</v>
      </c>
      <c r="AG11" s="226">
        <f>((CONFIG!$G34*Commandes!AG11)+IF(ROUND((AG$8-CONFIG!$D$7)/31,0)&gt;=(CONFIG!$E34+CONFIG!$F34),INDEX(Commandes!$D11:'Commandes'!$BK11,,COLUMN(AG$8)-COLUMN($D$8)+1-(CONFIG!$E34+CONFIG!$F34)),0)*(1-CONFIG!$G34))*CONFIG!$D34</f>
        <v>0</v>
      </c>
      <c r="AH11" s="226">
        <f>((CONFIG!$G34*Commandes!AH11)+IF(ROUND((AH$8-CONFIG!$D$7)/31,0)&gt;=(CONFIG!$E34+CONFIG!$F34),INDEX(Commandes!$D11:'Commandes'!$BK11,,COLUMN(AH$8)-COLUMN($D$8)+1-(CONFIG!$E34+CONFIG!$F34)),0)*(1-CONFIG!$G34))*CONFIG!$D34</f>
        <v>0</v>
      </c>
      <c r="AI11" s="226">
        <f>((CONFIG!$G34*Commandes!AI11)+IF(ROUND((AI$8-CONFIG!$D$7)/31,0)&gt;=(CONFIG!$E34+CONFIG!$F34),INDEX(Commandes!$D11:'Commandes'!$BK11,,COLUMN(AI$8)-COLUMN($D$8)+1-(CONFIG!$E34+CONFIG!$F34)),0)*(1-CONFIG!$G34))*CONFIG!$D34</f>
        <v>0</v>
      </c>
      <c r="AJ11" s="226">
        <f>((CONFIG!$G34*Commandes!AJ11)+IF(ROUND((AJ$8-CONFIG!$D$7)/31,0)&gt;=(CONFIG!$E34+CONFIG!$F34),INDEX(Commandes!$D11:'Commandes'!$BK11,,COLUMN(AJ$8)-COLUMN($D$8)+1-(CONFIG!$E34+CONFIG!$F34)),0)*(1-CONFIG!$G34))*CONFIG!$D34</f>
        <v>0</v>
      </c>
      <c r="AK11" s="226">
        <f>((CONFIG!$G34*Commandes!AK11)+IF(ROUND((AK$8-CONFIG!$D$7)/31,0)&gt;=(CONFIG!$E34+CONFIG!$F34),INDEX(Commandes!$D11:'Commandes'!$BK11,,COLUMN(AK$8)-COLUMN($D$8)+1-(CONFIG!$E34+CONFIG!$F34)),0)*(1-CONFIG!$G34))*CONFIG!$D34</f>
        <v>0</v>
      </c>
      <c r="AL11" s="226">
        <f>((CONFIG!$G34*Commandes!AL11)+IF(ROUND((AL$8-CONFIG!$D$7)/31,0)&gt;=(CONFIG!$E34+CONFIG!$F34),INDEX(Commandes!$D11:'Commandes'!$BK11,,COLUMN(AL$8)-COLUMN($D$8)+1-(CONFIG!$E34+CONFIG!$F34)),0)*(1-CONFIG!$G34))*CONFIG!$D34</f>
        <v>0</v>
      </c>
      <c r="AM11" s="226">
        <f>((CONFIG!$G34*Commandes!AM11)+IF(ROUND((AM$8-CONFIG!$D$7)/31,0)&gt;=(CONFIG!$E34+CONFIG!$F34),INDEX(Commandes!$D11:'Commandes'!$BK11,,COLUMN(AM$8)-COLUMN($D$8)+1-(CONFIG!$E34+CONFIG!$F34)),0)*(1-CONFIG!$G34))*CONFIG!$D34</f>
        <v>0</v>
      </c>
      <c r="AN11" s="226">
        <f>((CONFIG!$G34*Commandes!AN11)+IF(ROUND((AN$8-CONFIG!$D$7)/31,0)&gt;=(CONFIG!$E34+CONFIG!$F34),INDEX(Commandes!$D11:'Commandes'!$BK11,,COLUMN(AN$8)-COLUMN($D$8)+1-(CONFIG!$E34+CONFIG!$F34)),0)*(1-CONFIG!$G34))*CONFIG!$D34</f>
        <v>0</v>
      </c>
      <c r="AO11" s="226">
        <f>((CONFIG!$G34*Commandes!AO11)+IF(ROUND((AO$8-CONFIG!$D$7)/31,0)&gt;=(CONFIG!$E34+CONFIG!$F34),INDEX(Commandes!$D11:'Commandes'!$BK11,,COLUMN(AO$8)-COLUMN($D$8)+1-(CONFIG!$E34+CONFIG!$F34)),0)*(1-CONFIG!$G34))*CONFIG!$D34</f>
        <v>0</v>
      </c>
      <c r="AP11" s="226">
        <f>((CONFIG!$G34*Commandes!AP11)+IF(ROUND((AP$8-CONFIG!$D$7)/31,0)&gt;=(CONFIG!$E34+CONFIG!$F34),INDEX(Commandes!$D11:'Commandes'!$BK11,,COLUMN(AP$8)-COLUMN($D$8)+1-(CONFIG!$E34+CONFIG!$F34)),0)*(1-CONFIG!$G34))*CONFIG!$D34</f>
        <v>0</v>
      </c>
      <c r="AQ11" s="226">
        <f>((CONFIG!$G34*Commandes!AQ11)+IF(ROUND((AQ$8-CONFIG!$D$7)/31,0)&gt;=(CONFIG!$E34+CONFIG!$F34),INDEX(Commandes!$D11:'Commandes'!$BK11,,COLUMN(AQ$8)-COLUMN($D$8)+1-(CONFIG!$E34+CONFIG!$F34)),0)*(1-CONFIG!$G34))*CONFIG!$D34</f>
        <v>0</v>
      </c>
      <c r="AR11" s="226">
        <f>((CONFIG!$G34*Commandes!AR11)+IF(ROUND((AR$8-CONFIG!$D$7)/31,0)&gt;=(CONFIG!$E34+CONFIG!$F34),INDEX(Commandes!$D11:'Commandes'!$BK11,,COLUMN(AR$8)-COLUMN($D$8)+1-(CONFIG!$E34+CONFIG!$F34)),0)*(1-CONFIG!$G34))*CONFIG!$D34</f>
        <v>0</v>
      </c>
      <c r="AS11" s="226">
        <f>((CONFIG!$G34*Commandes!AS11)+IF(ROUND((AS$8-CONFIG!$D$7)/31,0)&gt;=(CONFIG!$E34+CONFIG!$F34),INDEX(Commandes!$D11:'Commandes'!$BK11,,COLUMN(AS$8)-COLUMN($D$8)+1-(CONFIG!$E34+CONFIG!$F34)),0)*(1-CONFIG!$G34))*CONFIG!$D34</f>
        <v>0</v>
      </c>
      <c r="AT11" s="226">
        <f>((CONFIG!$G34*Commandes!AT11)+IF(ROUND((AT$8-CONFIG!$D$7)/31,0)&gt;=(CONFIG!$E34+CONFIG!$F34),INDEX(Commandes!$D11:'Commandes'!$BK11,,COLUMN(AT$8)-COLUMN($D$8)+1-(CONFIG!$E34+CONFIG!$F34)),0)*(1-CONFIG!$G34))*CONFIG!$D34</f>
        <v>0</v>
      </c>
      <c r="AU11" s="226">
        <f>((CONFIG!$G34*Commandes!AU11)+IF(ROUND((AU$8-CONFIG!$D$7)/31,0)&gt;=(CONFIG!$E34+CONFIG!$F34),INDEX(Commandes!$D11:'Commandes'!$BK11,,COLUMN(AU$8)-COLUMN($D$8)+1-(CONFIG!$E34+CONFIG!$F34)),0)*(1-CONFIG!$G34))*CONFIG!$D34</f>
        <v>0</v>
      </c>
      <c r="AV11" s="226">
        <f>((CONFIG!$G34*Commandes!AV11)+IF(ROUND((AV$8-CONFIG!$D$7)/31,0)&gt;=(CONFIG!$E34+CONFIG!$F34),INDEX(Commandes!$D11:'Commandes'!$BK11,,COLUMN(AV$8)-COLUMN($D$8)+1-(CONFIG!$E34+CONFIG!$F34)),0)*(1-CONFIG!$G34))*CONFIG!$D34</f>
        <v>0</v>
      </c>
      <c r="AW11" s="226">
        <f>((CONFIG!$G34*Commandes!AW11)+IF(ROUND((AW$8-CONFIG!$D$7)/31,0)&gt;=(CONFIG!$E34+CONFIG!$F34),INDEX(Commandes!$D11:'Commandes'!$BK11,,COLUMN(AW$8)-COLUMN($D$8)+1-(CONFIG!$E34+CONFIG!$F34)),0)*(1-CONFIG!$G34))*CONFIG!$D34</f>
        <v>0</v>
      </c>
      <c r="AX11" s="226">
        <f>((CONFIG!$G34*Commandes!AX11)+IF(ROUND((AX$8-CONFIG!$D$7)/31,0)&gt;=(CONFIG!$E34+CONFIG!$F34),INDEX(Commandes!$D11:'Commandes'!$BK11,,COLUMN(AX$8)-COLUMN($D$8)+1-(CONFIG!$E34+CONFIG!$F34)),0)*(1-CONFIG!$G34))*CONFIG!$D34</f>
        <v>0</v>
      </c>
      <c r="AY11" s="226">
        <f>((CONFIG!$G34*Commandes!AY11)+IF(ROUND((AY$8-CONFIG!$D$7)/31,0)&gt;=(CONFIG!$E34+CONFIG!$F34),INDEX(Commandes!$D11:'Commandes'!$BK11,,COLUMN(AY$8)-COLUMN($D$8)+1-(CONFIG!$E34+CONFIG!$F34)),0)*(1-CONFIG!$G34))*CONFIG!$D34</f>
        <v>0</v>
      </c>
      <c r="AZ11" s="226">
        <f>((CONFIG!$G34*Commandes!AZ11)+IF(ROUND((AZ$8-CONFIG!$D$7)/31,0)&gt;=(CONFIG!$E34+CONFIG!$F34),INDEX(Commandes!$D11:'Commandes'!$BK11,,COLUMN(AZ$8)-COLUMN($D$8)+1-(CONFIG!$E34+CONFIG!$F34)),0)*(1-CONFIG!$G34))*CONFIG!$D34</f>
        <v>0</v>
      </c>
      <c r="BA11" s="226">
        <f>((CONFIG!$G34*Commandes!BA11)+IF(ROUND((BA$8-CONFIG!$D$7)/31,0)&gt;=(CONFIG!$E34+CONFIG!$F34),INDEX(Commandes!$D11:'Commandes'!$BK11,,COLUMN(BA$8)-COLUMN($D$8)+1-(CONFIG!$E34+CONFIG!$F34)),0)*(1-CONFIG!$G34))*CONFIG!$D34</f>
        <v>0</v>
      </c>
      <c r="BB11" s="226">
        <f>((CONFIG!$G34*Commandes!BB11)+IF(ROUND((BB$8-CONFIG!$D$7)/31,0)&gt;=(CONFIG!$E34+CONFIG!$F34),INDEX(Commandes!$D11:'Commandes'!$BK11,,COLUMN(BB$8)-COLUMN($D$8)+1-(CONFIG!$E34+CONFIG!$F34)),0)*(1-CONFIG!$G34))*CONFIG!$D34</f>
        <v>0</v>
      </c>
      <c r="BC11" s="226">
        <f>((CONFIG!$G34*Commandes!BC11)+IF(ROUND((BC$8-CONFIG!$D$7)/31,0)&gt;=(CONFIG!$E34+CONFIG!$F34),INDEX(Commandes!$D11:'Commandes'!$BK11,,COLUMN(BC$8)-COLUMN($D$8)+1-(CONFIG!$E34+CONFIG!$F34)),0)*(1-CONFIG!$G34))*CONFIG!$D34</f>
        <v>0</v>
      </c>
      <c r="BD11" s="226">
        <f>((CONFIG!$G34*Commandes!BD11)+IF(ROUND((BD$8-CONFIG!$D$7)/31,0)&gt;=(CONFIG!$E34+CONFIG!$F34),INDEX(Commandes!$D11:'Commandes'!$BK11,,COLUMN(BD$8)-COLUMN($D$8)+1-(CONFIG!$E34+CONFIG!$F34)),0)*(1-CONFIG!$G34))*CONFIG!$D34</f>
        <v>0</v>
      </c>
      <c r="BE11" s="226">
        <f>((CONFIG!$G34*Commandes!BE11)+IF(ROUND((BE$8-CONFIG!$D$7)/31,0)&gt;=(CONFIG!$E34+CONFIG!$F34),INDEX(Commandes!$D11:'Commandes'!$BK11,,COLUMN(BE$8)-COLUMN($D$8)+1-(CONFIG!$E34+CONFIG!$F34)),0)*(1-CONFIG!$G34))*CONFIG!$D34</f>
        <v>0</v>
      </c>
      <c r="BF11" s="226">
        <f>((CONFIG!$G34*Commandes!BF11)+IF(ROUND((BF$8-CONFIG!$D$7)/31,0)&gt;=(CONFIG!$E34+CONFIG!$F34),INDEX(Commandes!$D11:'Commandes'!$BK11,,COLUMN(BF$8)-COLUMN($D$8)+1-(CONFIG!$E34+CONFIG!$F34)),0)*(1-CONFIG!$G34))*CONFIG!$D34</f>
        <v>0</v>
      </c>
      <c r="BG11" s="226">
        <f>((CONFIG!$G34*Commandes!BG11)+IF(ROUND((BG$8-CONFIG!$D$7)/31,0)&gt;=(CONFIG!$E34+CONFIG!$F34),INDEX(Commandes!$D11:'Commandes'!$BK11,,COLUMN(BG$8)-COLUMN($D$8)+1-(CONFIG!$E34+CONFIG!$F34)),0)*(1-CONFIG!$G34))*CONFIG!$D34</f>
        <v>0</v>
      </c>
      <c r="BH11" s="226">
        <f>((CONFIG!$G34*Commandes!BH11)+IF(ROUND((BH$8-CONFIG!$D$7)/31,0)&gt;=(CONFIG!$E34+CONFIG!$F34),INDEX(Commandes!$D11:'Commandes'!$BK11,,COLUMN(BH$8)-COLUMN($D$8)+1-(CONFIG!$E34+CONFIG!$F34)),0)*(1-CONFIG!$G34))*CONFIG!$D34</f>
        <v>0</v>
      </c>
      <c r="BI11" s="226">
        <f>((CONFIG!$G34*Commandes!BI11)+IF(ROUND((BI$8-CONFIG!$D$7)/31,0)&gt;=(CONFIG!$E34+CONFIG!$F34),INDEX(Commandes!$D11:'Commandes'!$BK11,,COLUMN(BI$8)-COLUMN($D$8)+1-(CONFIG!$E34+CONFIG!$F34)),0)*(1-CONFIG!$G34))*CONFIG!$D34</f>
        <v>0</v>
      </c>
      <c r="BJ11" s="226">
        <f>((CONFIG!$G34*Commandes!BJ11)+IF(ROUND((BJ$8-CONFIG!$D$7)/31,0)&gt;=(CONFIG!$E34+CONFIG!$F34),INDEX(Commandes!$D11:'Commandes'!$BK11,,COLUMN(BJ$8)-COLUMN($D$8)+1-(CONFIG!$E34+CONFIG!$F34)),0)*(1-CONFIG!$G34))*CONFIG!$D34</f>
        <v>0</v>
      </c>
      <c r="BK11" s="226">
        <f>((CONFIG!$G34*Commandes!BK11)+IF(ROUND((BK$8-CONFIG!$D$7)/31,0)&gt;=(CONFIG!$E34+CONFIG!$F34),INDEX(Commandes!$D11:'Commandes'!$BK11,,COLUMN(BK$8)-COLUMN($D$8)+1-(CONFIG!$E34+CONFIG!$F34)),0)*(1-CONFIG!$G34))*CONFIG!$D34</f>
        <v>0</v>
      </c>
      <c r="BL11" s="93"/>
    </row>
    <row r="12" spans="2:64">
      <c r="B12" s="87"/>
      <c r="C12" s="215">
        <f>CONFIG!$C$17</f>
        <v>0</v>
      </c>
      <c r="D12" s="226">
        <f>((CONFIG!$G35*Commandes!D12)+IF(ROUND((D$8-CONFIG!$D$7)/31,0)&gt;=(CONFIG!$E35+CONFIG!$F35),INDEX(Commandes!$D12:'Commandes'!$BK12,,COLUMN(D$8)-COLUMN($D$8)+1-(CONFIG!$E35+CONFIG!$F35)),0)*(1-CONFIG!$G35))*CONFIG!$D35</f>
        <v>0</v>
      </c>
      <c r="E12" s="226">
        <f>((CONFIG!$G35*Commandes!E12)+IF(ROUND((E$8-CONFIG!$D$7)/31,0)&gt;=(CONFIG!$E35+CONFIG!$F35),INDEX(Commandes!$D12:'Commandes'!$BK12,,COLUMN(E$8)-COLUMN($D$8)+1-(CONFIG!$E35+CONFIG!$F35)),0)*(1-CONFIG!$G35))*CONFIG!$D35</f>
        <v>0</v>
      </c>
      <c r="F12" s="226">
        <f>((CONFIG!$G35*Commandes!F12)+IF(ROUND((F$8-CONFIG!$D$7)/31,0)&gt;=(CONFIG!$E35+CONFIG!$F35),INDEX(Commandes!$D12:'Commandes'!$BK12,,COLUMN(F$8)-COLUMN($D$8)+1-(CONFIG!$E35+CONFIG!$F35)),0)*(1-CONFIG!$G35))*CONFIG!$D35</f>
        <v>0</v>
      </c>
      <c r="G12" s="226">
        <f>((CONFIG!$G35*Commandes!G12)+IF(ROUND((G$8-CONFIG!$D$7)/31,0)&gt;=(CONFIG!$E35+CONFIG!$F35),INDEX(Commandes!$D12:'Commandes'!$BK12,,COLUMN(G$8)-COLUMN($D$8)+1-(CONFIG!$E35+CONFIG!$F35)),0)*(1-CONFIG!$G35))*CONFIG!$D35</f>
        <v>0</v>
      </c>
      <c r="H12" s="226">
        <f>((CONFIG!$G35*Commandes!H12)+IF(ROUND((H$8-CONFIG!$D$7)/31,0)&gt;=(CONFIG!$E35+CONFIG!$F35),INDEX(Commandes!$D12:'Commandes'!$BK12,,COLUMN(H$8)-COLUMN($D$8)+1-(CONFIG!$E35+CONFIG!$F35)),0)*(1-CONFIG!$G35))*CONFIG!$D35</f>
        <v>0</v>
      </c>
      <c r="I12" s="226">
        <f>((CONFIG!$G35*Commandes!I12)+IF(ROUND((I$8-CONFIG!$D$7)/31,0)&gt;=(CONFIG!$E35+CONFIG!$F35),INDEX(Commandes!$D12:'Commandes'!$BK12,,COLUMN(I$8)-COLUMN($D$8)+1-(CONFIG!$E35+CONFIG!$F35)),0)*(1-CONFIG!$G35))*CONFIG!$D35</f>
        <v>0</v>
      </c>
      <c r="J12" s="226">
        <f>((CONFIG!$G35*Commandes!J12)+IF(ROUND((J$8-CONFIG!$D$7)/31,0)&gt;=(CONFIG!$E35+CONFIG!$F35),INDEX(Commandes!$D12:'Commandes'!$BK12,,COLUMN(J$8)-COLUMN($D$8)+1-(CONFIG!$E35+CONFIG!$F35)),0)*(1-CONFIG!$G35))*CONFIG!$D35</f>
        <v>0</v>
      </c>
      <c r="K12" s="226">
        <f>((CONFIG!$G35*Commandes!K12)+IF(ROUND((K$8-CONFIG!$D$7)/31,0)&gt;=(CONFIG!$E35+CONFIG!$F35),INDEX(Commandes!$D12:'Commandes'!$BK12,,COLUMN(K$8)-COLUMN($D$8)+1-(CONFIG!$E35+CONFIG!$F35)),0)*(1-CONFIG!$G35))*CONFIG!$D35</f>
        <v>0</v>
      </c>
      <c r="L12" s="226">
        <f>((CONFIG!$G35*Commandes!L12)+IF(ROUND((L$8-CONFIG!$D$7)/31,0)&gt;=(CONFIG!$E35+CONFIG!$F35),INDEX(Commandes!$D12:'Commandes'!$BK12,,COLUMN(L$8)-COLUMN($D$8)+1-(CONFIG!$E35+CONFIG!$F35)),0)*(1-CONFIG!$G35))*CONFIG!$D35</f>
        <v>0</v>
      </c>
      <c r="M12" s="226">
        <f>((CONFIG!$G35*Commandes!M12)+IF(ROUND((M$8-CONFIG!$D$7)/31,0)&gt;=(CONFIG!$E35+CONFIG!$F35),INDEX(Commandes!$D12:'Commandes'!$BK12,,COLUMN(M$8)-COLUMN($D$8)+1-(CONFIG!$E35+CONFIG!$F35)),0)*(1-CONFIG!$G35))*CONFIG!$D35</f>
        <v>0</v>
      </c>
      <c r="N12" s="226">
        <f>((CONFIG!$G35*Commandes!N12)+IF(ROUND((N$8-CONFIG!$D$7)/31,0)&gt;=(CONFIG!$E35+CONFIG!$F35),INDEX(Commandes!$D12:'Commandes'!$BK12,,COLUMN(N$8)-COLUMN($D$8)+1-(CONFIG!$E35+CONFIG!$F35)),0)*(1-CONFIG!$G35))*CONFIG!$D35</f>
        <v>0</v>
      </c>
      <c r="O12" s="226">
        <f>((CONFIG!$G35*Commandes!O12)+IF(ROUND((O$8-CONFIG!$D$7)/31,0)&gt;=(CONFIG!$E35+CONFIG!$F35),INDEX(Commandes!$D12:'Commandes'!$BK12,,COLUMN(O$8)-COLUMN($D$8)+1-(CONFIG!$E35+CONFIG!$F35)),0)*(1-CONFIG!$G35))*CONFIG!$D35</f>
        <v>0</v>
      </c>
      <c r="P12" s="226">
        <f>((CONFIG!$G35*Commandes!P12)+IF(ROUND((P$8-CONFIG!$D$7)/31,0)&gt;=(CONFIG!$E35+CONFIG!$F35),INDEX(Commandes!$D12:'Commandes'!$BK12,,COLUMN(P$8)-COLUMN($D$8)+1-(CONFIG!$E35+CONFIG!$F35)),0)*(1-CONFIG!$G35))*CONFIG!$D35</f>
        <v>0</v>
      </c>
      <c r="Q12" s="226">
        <f>((CONFIG!$G35*Commandes!Q12)+IF(ROUND((Q$8-CONFIG!$D$7)/31,0)&gt;=(CONFIG!$E35+CONFIG!$F35),INDEX(Commandes!$D12:'Commandes'!$BK12,,COLUMN(Q$8)-COLUMN($D$8)+1-(CONFIG!$E35+CONFIG!$F35)),0)*(1-CONFIG!$G35))*CONFIG!$D35</f>
        <v>0</v>
      </c>
      <c r="R12" s="226">
        <f>((CONFIG!$G35*Commandes!R12)+IF(ROUND((R$8-CONFIG!$D$7)/31,0)&gt;=(CONFIG!$E35+CONFIG!$F35),INDEX(Commandes!$D12:'Commandes'!$BK12,,COLUMN(R$8)-COLUMN($D$8)+1-(CONFIG!$E35+CONFIG!$F35)),0)*(1-CONFIG!$G35))*CONFIG!$D35</f>
        <v>0</v>
      </c>
      <c r="S12" s="226">
        <f>((CONFIG!$G35*Commandes!S12)+IF(ROUND((S$8-CONFIG!$D$7)/31,0)&gt;=(CONFIG!$E35+CONFIG!$F35),INDEX(Commandes!$D12:'Commandes'!$BK12,,COLUMN(S$8)-COLUMN($D$8)+1-(CONFIG!$E35+CONFIG!$F35)),0)*(1-CONFIG!$G35))*CONFIG!$D35</f>
        <v>0</v>
      </c>
      <c r="T12" s="226">
        <f>((CONFIG!$G35*Commandes!T12)+IF(ROUND((T$8-CONFIG!$D$7)/31,0)&gt;=(CONFIG!$E35+CONFIG!$F35),INDEX(Commandes!$D12:'Commandes'!$BK12,,COLUMN(T$8)-COLUMN($D$8)+1-(CONFIG!$E35+CONFIG!$F35)),0)*(1-CONFIG!$G35))*CONFIG!$D35</f>
        <v>0</v>
      </c>
      <c r="U12" s="226">
        <f>((CONFIG!$G35*Commandes!U12)+IF(ROUND((U$8-CONFIG!$D$7)/31,0)&gt;=(CONFIG!$E35+CONFIG!$F35),INDEX(Commandes!$D12:'Commandes'!$BK12,,COLUMN(U$8)-COLUMN($D$8)+1-(CONFIG!$E35+CONFIG!$F35)),0)*(1-CONFIG!$G35))*CONFIG!$D35</f>
        <v>0</v>
      </c>
      <c r="V12" s="226">
        <f>((CONFIG!$G35*Commandes!V12)+IF(ROUND((V$8-CONFIG!$D$7)/31,0)&gt;=(CONFIG!$E35+CONFIG!$F35),INDEX(Commandes!$D12:'Commandes'!$BK12,,COLUMN(V$8)-COLUMN($D$8)+1-(CONFIG!$E35+CONFIG!$F35)),0)*(1-CONFIG!$G35))*CONFIG!$D35</f>
        <v>0</v>
      </c>
      <c r="W12" s="226">
        <f>((CONFIG!$G35*Commandes!W12)+IF(ROUND((W$8-CONFIG!$D$7)/31,0)&gt;=(CONFIG!$E35+CONFIG!$F35),INDEX(Commandes!$D12:'Commandes'!$BK12,,COLUMN(W$8)-COLUMN($D$8)+1-(CONFIG!$E35+CONFIG!$F35)),0)*(1-CONFIG!$G35))*CONFIG!$D35</f>
        <v>0</v>
      </c>
      <c r="X12" s="226">
        <f>((CONFIG!$G35*Commandes!X12)+IF(ROUND((X$8-CONFIG!$D$7)/31,0)&gt;=(CONFIG!$E35+CONFIG!$F35),INDEX(Commandes!$D12:'Commandes'!$BK12,,COLUMN(X$8)-COLUMN($D$8)+1-(CONFIG!$E35+CONFIG!$F35)),0)*(1-CONFIG!$G35))*CONFIG!$D35</f>
        <v>0</v>
      </c>
      <c r="Y12" s="226">
        <f>((CONFIG!$G35*Commandes!Y12)+IF(ROUND((Y$8-CONFIG!$D$7)/31,0)&gt;=(CONFIG!$E35+CONFIG!$F35),INDEX(Commandes!$D12:'Commandes'!$BK12,,COLUMN(Y$8)-COLUMN($D$8)+1-(CONFIG!$E35+CONFIG!$F35)),0)*(1-CONFIG!$G35))*CONFIG!$D35</f>
        <v>0</v>
      </c>
      <c r="Z12" s="226">
        <f>((CONFIG!$G35*Commandes!Z12)+IF(ROUND((Z$8-CONFIG!$D$7)/31,0)&gt;=(CONFIG!$E35+CONFIG!$F35),INDEX(Commandes!$D12:'Commandes'!$BK12,,COLUMN(Z$8)-COLUMN($D$8)+1-(CONFIG!$E35+CONFIG!$F35)),0)*(1-CONFIG!$G35))*CONFIG!$D35</f>
        <v>0</v>
      </c>
      <c r="AA12" s="226">
        <f>((CONFIG!$G35*Commandes!AA12)+IF(ROUND((AA$8-CONFIG!$D$7)/31,0)&gt;=(CONFIG!$E35+CONFIG!$F35),INDEX(Commandes!$D12:'Commandes'!$BK12,,COLUMN(AA$8)-COLUMN($D$8)+1-(CONFIG!$E35+CONFIG!$F35)),0)*(1-CONFIG!$G35))*CONFIG!$D35</f>
        <v>0</v>
      </c>
      <c r="AB12" s="226">
        <f>((CONFIG!$G35*Commandes!AB12)+IF(ROUND((AB$8-CONFIG!$D$7)/31,0)&gt;=(CONFIG!$E35+CONFIG!$F35),INDEX(Commandes!$D12:'Commandes'!$BK12,,COLUMN(AB$8)-COLUMN($D$8)+1-(CONFIG!$E35+CONFIG!$F35)),0)*(1-CONFIG!$G35))*CONFIG!$D35</f>
        <v>0</v>
      </c>
      <c r="AC12" s="226">
        <f>((CONFIG!$G35*Commandes!AC12)+IF(ROUND((AC$8-CONFIG!$D$7)/31,0)&gt;=(CONFIG!$E35+CONFIG!$F35),INDEX(Commandes!$D12:'Commandes'!$BK12,,COLUMN(AC$8)-COLUMN($D$8)+1-(CONFIG!$E35+CONFIG!$F35)),0)*(1-CONFIG!$G35))*CONFIG!$D35</f>
        <v>0</v>
      </c>
      <c r="AD12" s="226">
        <f>((CONFIG!$G35*Commandes!AD12)+IF(ROUND((AD$8-CONFIG!$D$7)/31,0)&gt;=(CONFIG!$E35+CONFIG!$F35),INDEX(Commandes!$D12:'Commandes'!$BK12,,COLUMN(AD$8)-COLUMN($D$8)+1-(CONFIG!$E35+CONFIG!$F35)),0)*(1-CONFIG!$G35))*CONFIG!$D35</f>
        <v>0</v>
      </c>
      <c r="AE12" s="226">
        <f>((CONFIG!$G35*Commandes!AE12)+IF(ROUND((AE$8-CONFIG!$D$7)/31,0)&gt;=(CONFIG!$E35+CONFIG!$F35),INDEX(Commandes!$D12:'Commandes'!$BK12,,COLUMN(AE$8)-COLUMN($D$8)+1-(CONFIG!$E35+CONFIG!$F35)),0)*(1-CONFIG!$G35))*CONFIG!$D35</f>
        <v>0</v>
      </c>
      <c r="AF12" s="226">
        <f>((CONFIG!$G35*Commandes!AF12)+IF(ROUND((AF$8-CONFIG!$D$7)/31,0)&gt;=(CONFIG!$E35+CONFIG!$F35),INDEX(Commandes!$D12:'Commandes'!$BK12,,COLUMN(AF$8)-COLUMN($D$8)+1-(CONFIG!$E35+CONFIG!$F35)),0)*(1-CONFIG!$G35))*CONFIG!$D35</f>
        <v>0</v>
      </c>
      <c r="AG12" s="226">
        <f>((CONFIG!$G35*Commandes!AG12)+IF(ROUND((AG$8-CONFIG!$D$7)/31,0)&gt;=(CONFIG!$E35+CONFIG!$F35),INDEX(Commandes!$D12:'Commandes'!$BK12,,COLUMN(AG$8)-COLUMN($D$8)+1-(CONFIG!$E35+CONFIG!$F35)),0)*(1-CONFIG!$G35))*CONFIG!$D35</f>
        <v>0</v>
      </c>
      <c r="AH12" s="226">
        <f>((CONFIG!$G35*Commandes!AH12)+IF(ROUND((AH$8-CONFIG!$D$7)/31,0)&gt;=(CONFIG!$E35+CONFIG!$F35),INDEX(Commandes!$D12:'Commandes'!$BK12,,COLUMN(AH$8)-COLUMN($D$8)+1-(CONFIG!$E35+CONFIG!$F35)),0)*(1-CONFIG!$G35))*CONFIG!$D35</f>
        <v>0</v>
      </c>
      <c r="AI12" s="226">
        <f>((CONFIG!$G35*Commandes!AI12)+IF(ROUND((AI$8-CONFIG!$D$7)/31,0)&gt;=(CONFIG!$E35+CONFIG!$F35),INDEX(Commandes!$D12:'Commandes'!$BK12,,COLUMN(AI$8)-COLUMN($D$8)+1-(CONFIG!$E35+CONFIG!$F35)),0)*(1-CONFIG!$G35))*CONFIG!$D35</f>
        <v>0</v>
      </c>
      <c r="AJ12" s="226">
        <f>((CONFIG!$G35*Commandes!AJ12)+IF(ROUND((AJ$8-CONFIG!$D$7)/31,0)&gt;=(CONFIG!$E35+CONFIG!$F35),INDEX(Commandes!$D12:'Commandes'!$BK12,,COLUMN(AJ$8)-COLUMN($D$8)+1-(CONFIG!$E35+CONFIG!$F35)),0)*(1-CONFIG!$G35))*CONFIG!$D35</f>
        <v>0</v>
      </c>
      <c r="AK12" s="226">
        <f>((CONFIG!$G35*Commandes!AK12)+IF(ROUND((AK$8-CONFIG!$D$7)/31,0)&gt;=(CONFIG!$E35+CONFIG!$F35),INDEX(Commandes!$D12:'Commandes'!$BK12,,COLUMN(AK$8)-COLUMN($D$8)+1-(CONFIG!$E35+CONFIG!$F35)),0)*(1-CONFIG!$G35))*CONFIG!$D35</f>
        <v>0</v>
      </c>
      <c r="AL12" s="226">
        <f>((CONFIG!$G35*Commandes!AL12)+IF(ROUND((AL$8-CONFIG!$D$7)/31,0)&gt;=(CONFIG!$E35+CONFIG!$F35),INDEX(Commandes!$D12:'Commandes'!$BK12,,COLUMN(AL$8)-COLUMN($D$8)+1-(CONFIG!$E35+CONFIG!$F35)),0)*(1-CONFIG!$G35))*CONFIG!$D35</f>
        <v>0</v>
      </c>
      <c r="AM12" s="226">
        <f>((CONFIG!$G35*Commandes!AM12)+IF(ROUND((AM$8-CONFIG!$D$7)/31,0)&gt;=(CONFIG!$E35+CONFIG!$F35),INDEX(Commandes!$D12:'Commandes'!$BK12,,COLUMN(AM$8)-COLUMN($D$8)+1-(CONFIG!$E35+CONFIG!$F35)),0)*(1-CONFIG!$G35))*CONFIG!$D35</f>
        <v>0</v>
      </c>
      <c r="AN12" s="226">
        <f>((CONFIG!$G35*Commandes!AN12)+IF(ROUND((AN$8-CONFIG!$D$7)/31,0)&gt;=(CONFIG!$E35+CONFIG!$F35),INDEX(Commandes!$D12:'Commandes'!$BK12,,COLUMN(AN$8)-COLUMN($D$8)+1-(CONFIG!$E35+CONFIG!$F35)),0)*(1-CONFIG!$G35))*CONFIG!$D35</f>
        <v>0</v>
      </c>
      <c r="AO12" s="226">
        <f>((CONFIG!$G35*Commandes!AO12)+IF(ROUND((AO$8-CONFIG!$D$7)/31,0)&gt;=(CONFIG!$E35+CONFIG!$F35),INDEX(Commandes!$D12:'Commandes'!$BK12,,COLUMN(AO$8)-COLUMN($D$8)+1-(CONFIG!$E35+CONFIG!$F35)),0)*(1-CONFIG!$G35))*CONFIG!$D35</f>
        <v>0</v>
      </c>
      <c r="AP12" s="226">
        <f>((CONFIG!$G35*Commandes!AP12)+IF(ROUND((AP$8-CONFIG!$D$7)/31,0)&gt;=(CONFIG!$E35+CONFIG!$F35),INDEX(Commandes!$D12:'Commandes'!$BK12,,COLUMN(AP$8)-COLUMN($D$8)+1-(CONFIG!$E35+CONFIG!$F35)),0)*(1-CONFIG!$G35))*CONFIG!$D35</f>
        <v>0</v>
      </c>
      <c r="AQ12" s="226">
        <f>((CONFIG!$G35*Commandes!AQ12)+IF(ROUND((AQ$8-CONFIG!$D$7)/31,0)&gt;=(CONFIG!$E35+CONFIG!$F35),INDEX(Commandes!$D12:'Commandes'!$BK12,,COLUMN(AQ$8)-COLUMN($D$8)+1-(CONFIG!$E35+CONFIG!$F35)),0)*(1-CONFIG!$G35))*CONFIG!$D35</f>
        <v>0</v>
      </c>
      <c r="AR12" s="226">
        <f>((CONFIG!$G35*Commandes!AR12)+IF(ROUND((AR$8-CONFIG!$D$7)/31,0)&gt;=(CONFIG!$E35+CONFIG!$F35),INDEX(Commandes!$D12:'Commandes'!$BK12,,COLUMN(AR$8)-COLUMN($D$8)+1-(CONFIG!$E35+CONFIG!$F35)),0)*(1-CONFIG!$G35))*CONFIG!$D35</f>
        <v>0</v>
      </c>
      <c r="AS12" s="226">
        <f>((CONFIG!$G35*Commandes!AS12)+IF(ROUND((AS$8-CONFIG!$D$7)/31,0)&gt;=(CONFIG!$E35+CONFIG!$F35),INDEX(Commandes!$D12:'Commandes'!$BK12,,COLUMN(AS$8)-COLUMN($D$8)+1-(CONFIG!$E35+CONFIG!$F35)),0)*(1-CONFIG!$G35))*CONFIG!$D35</f>
        <v>0</v>
      </c>
      <c r="AT12" s="226">
        <f>((CONFIG!$G35*Commandes!AT12)+IF(ROUND((AT$8-CONFIG!$D$7)/31,0)&gt;=(CONFIG!$E35+CONFIG!$F35),INDEX(Commandes!$D12:'Commandes'!$BK12,,COLUMN(AT$8)-COLUMN($D$8)+1-(CONFIG!$E35+CONFIG!$F35)),0)*(1-CONFIG!$G35))*CONFIG!$D35</f>
        <v>0</v>
      </c>
      <c r="AU12" s="226">
        <f>((CONFIG!$G35*Commandes!AU12)+IF(ROUND((AU$8-CONFIG!$D$7)/31,0)&gt;=(CONFIG!$E35+CONFIG!$F35),INDEX(Commandes!$D12:'Commandes'!$BK12,,COLUMN(AU$8)-COLUMN($D$8)+1-(CONFIG!$E35+CONFIG!$F35)),0)*(1-CONFIG!$G35))*CONFIG!$D35</f>
        <v>0</v>
      </c>
      <c r="AV12" s="226">
        <f>((CONFIG!$G35*Commandes!AV12)+IF(ROUND((AV$8-CONFIG!$D$7)/31,0)&gt;=(CONFIG!$E35+CONFIG!$F35),INDEX(Commandes!$D12:'Commandes'!$BK12,,COLUMN(AV$8)-COLUMN($D$8)+1-(CONFIG!$E35+CONFIG!$F35)),0)*(1-CONFIG!$G35))*CONFIG!$D35</f>
        <v>0</v>
      </c>
      <c r="AW12" s="226">
        <f>((CONFIG!$G35*Commandes!AW12)+IF(ROUND((AW$8-CONFIG!$D$7)/31,0)&gt;=(CONFIG!$E35+CONFIG!$F35),INDEX(Commandes!$D12:'Commandes'!$BK12,,COLUMN(AW$8)-COLUMN($D$8)+1-(CONFIG!$E35+CONFIG!$F35)),0)*(1-CONFIG!$G35))*CONFIG!$D35</f>
        <v>0</v>
      </c>
      <c r="AX12" s="226">
        <f>((CONFIG!$G35*Commandes!AX12)+IF(ROUND((AX$8-CONFIG!$D$7)/31,0)&gt;=(CONFIG!$E35+CONFIG!$F35),INDEX(Commandes!$D12:'Commandes'!$BK12,,COLUMN(AX$8)-COLUMN($D$8)+1-(CONFIG!$E35+CONFIG!$F35)),0)*(1-CONFIG!$G35))*CONFIG!$D35</f>
        <v>0</v>
      </c>
      <c r="AY12" s="226">
        <f>((CONFIG!$G35*Commandes!AY12)+IF(ROUND((AY$8-CONFIG!$D$7)/31,0)&gt;=(CONFIG!$E35+CONFIG!$F35),INDEX(Commandes!$D12:'Commandes'!$BK12,,COLUMN(AY$8)-COLUMN($D$8)+1-(CONFIG!$E35+CONFIG!$F35)),0)*(1-CONFIG!$G35))*CONFIG!$D35</f>
        <v>0</v>
      </c>
      <c r="AZ12" s="226">
        <f>((CONFIG!$G35*Commandes!AZ12)+IF(ROUND((AZ$8-CONFIG!$D$7)/31,0)&gt;=(CONFIG!$E35+CONFIG!$F35),INDEX(Commandes!$D12:'Commandes'!$BK12,,COLUMN(AZ$8)-COLUMN($D$8)+1-(CONFIG!$E35+CONFIG!$F35)),0)*(1-CONFIG!$G35))*CONFIG!$D35</f>
        <v>0</v>
      </c>
      <c r="BA12" s="226">
        <f>((CONFIG!$G35*Commandes!BA12)+IF(ROUND((BA$8-CONFIG!$D$7)/31,0)&gt;=(CONFIG!$E35+CONFIG!$F35),INDEX(Commandes!$D12:'Commandes'!$BK12,,COLUMN(BA$8)-COLUMN($D$8)+1-(CONFIG!$E35+CONFIG!$F35)),0)*(1-CONFIG!$G35))*CONFIG!$D35</f>
        <v>0</v>
      </c>
      <c r="BB12" s="226">
        <f>((CONFIG!$G35*Commandes!BB12)+IF(ROUND((BB$8-CONFIG!$D$7)/31,0)&gt;=(CONFIG!$E35+CONFIG!$F35),INDEX(Commandes!$D12:'Commandes'!$BK12,,COLUMN(BB$8)-COLUMN($D$8)+1-(CONFIG!$E35+CONFIG!$F35)),0)*(1-CONFIG!$G35))*CONFIG!$D35</f>
        <v>0</v>
      </c>
      <c r="BC12" s="226">
        <f>((CONFIG!$G35*Commandes!BC12)+IF(ROUND((BC$8-CONFIG!$D$7)/31,0)&gt;=(CONFIG!$E35+CONFIG!$F35),INDEX(Commandes!$D12:'Commandes'!$BK12,,COLUMN(BC$8)-COLUMN($D$8)+1-(CONFIG!$E35+CONFIG!$F35)),0)*(1-CONFIG!$G35))*CONFIG!$D35</f>
        <v>0</v>
      </c>
      <c r="BD12" s="226">
        <f>((CONFIG!$G35*Commandes!BD12)+IF(ROUND((BD$8-CONFIG!$D$7)/31,0)&gt;=(CONFIG!$E35+CONFIG!$F35),INDEX(Commandes!$D12:'Commandes'!$BK12,,COLUMN(BD$8)-COLUMN($D$8)+1-(CONFIG!$E35+CONFIG!$F35)),0)*(1-CONFIG!$G35))*CONFIG!$D35</f>
        <v>0</v>
      </c>
      <c r="BE12" s="226">
        <f>((CONFIG!$G35*Commandes!BE12)+IF(ROUND((BE$8-CONFIG!$D$7)/31,0)&gt;=(CONFIG!$E35+CONFIG!$F35),INDEX(Commandes!$D12:'Commandes'!$BK12,,COLUMN(BE$8)-COLUMN($D$8)+1-(CONFIG!$E35+CONFIG!$F35)),0)*(1-CONFIG!$G35))*CONFIG!$D35</f>
        <v>0</v>
      </c>
      <c r="BF12" s="226">
        <f>((CONFIG!$G35*Commandes!BF12)+IF(ROUND((BF$8-CONFIG!$D$7)/31,0)&gt;=(CONFIG!$E35+CONFIG!$F35),INDEX(Commandes!$D12:'Commandes'!$BK12,,COLUMN(BF$8)-COLUMN($D$8)+1-(CONFIG!$E35+CONFIG!$F35)),0)*(1-CONFIG!$G35))*CONFIG!$D35</f>
        <v>0</v>
      </c>
      <c r="BG12" s="226">
        <f>((CONFIG!$G35*Commandes!BG12)+IF(ROUND((BG$8-CONFIG!$D$7)/31,0)&gt;=(CONFIG!$E35+CONFIG!$F35),INDEX(Commandes!$D12:'Commandes'!$BK12,,COLUMN(BG$8)-COLUMN($D$8)+1-(CONFIG!$E35+CONFIG!$F35)),0)*(1-CONFIG!$G35))*CONFIG!$D35</f>
        <v>0</v>
      </c>
      <c r="BH12" s="226">
        <f>((CONFIG!$G35*Commandes!BH12)+IF(ROUND((BH$8-CONFIG!$D$7)/31,0)&gt;=(CONFIG!$E35+CONFIG!$F35),INDEX(Commandes!$D12:'Commandes'!$BK12,,COLUMN(BH$8)-COLUMN($D$8)+1-(CONFIG!$E35+CONFIG!$F35)),0)*(1-CONFIG!$G35))*CONFIG!$D35</f>
        <v>0</v>
      </c>
      <c r="BI12" s="226">
        <f>((CONFIG!$G35*Commandes!BI12)+IF(ROUND((BI$8-CONFIG!$D$7)/31,0)&gt;=(CONFIG!$E35+CONFIG!$F35),INDEX(Commandes!$D12:'Commandes'!$BK12,,COLUMN(BI$8)-COLUMN($D$8)+1-(CONFIG!$E35+CONFIG!$F35)),0)*(1-CONFIG!$G35))*CONFIG!$D35</f>
        <v>0</v>
      </c>
      <c r="BJ12" s="226">
        <f>((CONFIG!$G35*Commandes!BJ12)+IF(ROUND((BJ$8-CONFIG!$D$7)/31,0)&gt;=(CONFIG!$E35+CONFIG!$F35),INDEX(Commandes!$D12:'Commandes'!$BK12,,COLUMN(BJ$8)-COLUMN($D$8)+1-(CONFIG!$E35+CONFIG!$F35)),0)*(1-CONFIG!$G35))*CONFIG!$D35</f>
        <v>0</v>
      </c>
      <c r="BK12" s="226">
        <f>((CONFIG!$G35*Commandes!BK12)+IF(ROUND((BK$8-CONFIG!$D$7)/31,0)&gt;=(CONFIG!$E35+CONFIG!$F35),INDEX(Commandes!$D12:'Commandes'!$BK12,,COLUMN(BK$8)-COLUMN($D$8)+1-(CONFIG!$E35+CONFIG!$F35)),0)*(1-CONFIG!$G35))*CONFIG!$D35</f>
        <v>0</v>
      </c>
      <c r="BL12" s="93"/>
    </row>
    <row r="13" spans="2:64">
      <c r="B13" s="87"/>
      <c r="C13" s="215">
        <f>CONFIG!$C$18</f>
        <v>0</v>
      </c>
      <c r="D13" s="226">
        <f>((CONFIG!$G36*Commandes!D13)+IF(ROUND((D$8-CONFIG!$D$7)/31,0)&gt;=(CONFIG!$E36+CONFIG!$F36),INDEX(Commandes!$D13:'Commandes'!$BK13,,COLUMN(D$8)-COLUMN($D$8)+1-(CONFIG!$E36+CONFIG!$F36)),0)*(1-CONFIG!$G36))*CONFIG!$D36</f>
        <v>0</v>
      </c>
      <c r="E13" s="226">
        <f>((CONFIG!$G36*Commandes!E13)+IF(ROUND((E$8-CONFIG!$D$7)/31,0)&gt;=(CONFIG!$E36+CONFIG!$F36),INDEX(Commandes!$D13:'Commandes'!$BK13,,COLUMN(E$8)-COLUMN($D$8)+1-(CONFIG!$E36+CONFIG!$F36)),0)*(1-CONFIG!$G36))*CONFIG!$D36</f>
        <v>0</v>
      </c>
      <c r="F13" s="226">
        <f>((CONFIG!$G36*Commandes!F13)+IF(ROUND((F$8-CONFIG!$D$7)/31,0)&gt;=(CONFIG!$E36+CONFIG!$F36),INDEX(Commandes!$D13:'Commandes'!$BK13,,COLUMN(F$8)-COLUMN($D$8)+1-(CONFIG!$E36+CONFIG!$F36)),0)*(1-CONFIG!$G36))*CONFIG!$D36</f>
        <v>0</v>
      </c>
      <c r="G13" s="226">
        <f>((CONFIG!$G36*Commandes!G13)+IF(ROUND((G$8-CONFIG!$D$7)/31,0)&gt;=(CONFIG!$E36+CONFIG!$F36),INDEX(Commandes!$D13:'Commandes'!$BK13,,COLUMN(G$8)-COLUMN($D$8)+1-(CONFIG!$E36+CONFIG!$F36)),0)*(1-CONFIG!$G36))*CONFIG!$D36</f>
        <v>0</v>
      </c>
      <c r="H13" s="226">
        <f>((CONFIG!$G36*Commandes!H13)+IF(ROUND((H$8-CONFIG!$D$7)/31,0)&gt;=(CONFIG!$E36+CONFIG!$F36),INDEX(Commandes!$D13:'Commandes'!$BK13,,COLUMN(H$8)-COLUMN($D$8)+1-(CONFIG!$E36+CONFIG!$F36)),0)*(1-CONFIG!$G36))*CONFIG!$D36</f>
        <v>0</v>
      </c>
      <c r="I13" s="226">
        <f>((CONFIG!$G36*Commandes!I13)+IF(ROUND((I$8-CONFIG!$D$7)/31,0)&gt;=(CONFIG!$E36+CONFIG!$F36),INDEX(Commandes!$D13:'Commandes'!$BK13,,COLUMN(I$8)-COLUMN($D$8)+1-(CONFIG!$E36+CONFIG!$F36)),0)*(1-CONFIG!$G36))*CONFIG!$D36</f>
        <v>0</v>
      </c>
      <c r="J13" s="226">
        <f>((CONFIG!$G36*Commandes!J13)+IF(ROUND((J$8-CONFIG!$D$7)/31,0)&gt;=(CONFIG!$E36+CONFIG!$F36),INDEX(Commandes!$D13:'Commandes'!$BK13,,COLUMN(J$8)-COLUMN($D$8)+1-(CONFIG!$E36+CONFIG!$F36)),0)*(1-CONFIG!$G36))*CONFIG!$D36</f>
        <v>0</v>
      </c>
      <c r="K13" s="226">
        <f>((CONFIG!$G36*Commandes!K13)+IF(ROUND((K$8-CONFIG!$D$7)/31,0)&gt;=(CONFIG!$E36+CONFIG!$F36),INDEX(Commandes!$D13:'Commandes'!$BK13,,COLUMN(K$8)-COLUMN($D$8)+1-(CONFIG!$E36+CONFIG!$F36)),0)*(1-CONFIG!$G36))*CONFIG!$D36</f>
        <v>0</v>
      </c>
      <c r="L13" s="226">
        <f>((CONFIG!$G36*Commandes!L13)+IF(ROUND((L$8-CONFIG!$D$7)/31,0)&gt;=(CONFIG!$E36+CONFIG!$F36),INDEX(Commandes!$D13:'Commandes'!$BK13,,COLUMN(L$8)-COLUMN($D$8)+1-(CONFIG!$E36+CONFIG!$F36)),0)*(1-CONFIG!$G36))*CONFIG!$D36</f>
        <v>0</v>
      </c>
      <c r="M13" s="226">
        <f>((CONFIG!$G36*Commandes!M13)+IF(ROUND((M$8-CONFIG!$D$7)/31,0)&gt;=(CONFIG!$E36+CONFIG!$F36),INDEX(Commandes!$D13:'Commandes'!$BK13,,COLUMN(M$8)-COLUMN($D$8)+1-(CONFIG!$E36+CONFIG!$F36)),0)*(1-CONFIG!$G36))*CONFIG!$D36</f>
        <v>0</v>
      </c>
      <c r="N13" s="226">
        <f>((CONFIG!$G36*Commandes!N13)+IF(ROUND((N$8-CONFIG!$D$7)/31,0)&gt;=(CONFIG!$E36+CONFIG!$F36),INDEX(Commandes!$D13:'Commandes'!$BK13,,COLUMN(N$8)-COLUMN($D$8)+1-(CONFIG!$E36+CONFIG!$F36)),0)*(1-CONFIG!$G36))*CONFIG!$D36</f>
        <v>0</v>
      </c>
      <c r="O13" s="226">
        <f>((CONFIG!$G36*Commandes!O13)+IF(ROUND((O$8-CONFIG!$D$7)/31,0)&gt;=(CONFIG!$E36+CONFIG!$F36),INDEX(Commandes!$D13:'Commandes'!$BK13,,COLUMN(O$8)-COLUMN($D$8)+1-(CONFIG!$E36+CONFIG!$F36)),0)*(1-CONFIG!$G36))*CONFIG!$D36</f>
        <v>0</v>
      </c>
      <c r="P13" s="226">
        <f>((CONFIG!$G36*Commandes!P13)+IF(ROUND((P$8-CONFIG!$D$7)/31,0)&gt;=(CONFIG!$E36+CONFIG!$F36),INDEX(Commandes!$D13:'Commandes'!$BK13,,COLUMN(P$8)-COLUMN($D$8)+1-(CONFIG!$E36+CONFIG!$F36)),0)*(1-CONFIG!$G36))*CONFIG!$D36</f>
        <v>0</v>
      </c>
      <c r="Q13" s="226">
        <f>((CONFIG!$G36*Commandes!Q13)+IF(ROUND((Q$8-CONFIG!$D$7)/31,0)&gt;=(CONFIG!$E36+CONFIG!$F36),INDEX(Commandes!$D13:'Commandes'!$BK13,,COLUMN(Q$8)-COLUMN($D$8)+1-(CONFIG!$E36+CONFIG!$F36)),0)*(1-CONFIG!$G36))*CONFIG!$D36</f>
        <v>0</v>
      </c>
      <c r="R13" s="226">
        <f>((CONFIG!$G36*Commandes!R13)+IF(ROUND((R$8-CONFIG!$D$7)/31,0)&gt;=(CONFIG!$E36+CONFIG!$F36),INDEX(Commandes!$D13:'Commandes'!$BK13,,COLUMN(R$8)-COLUMN($D$8)+1-(CONFIG!$E36+CONFIG!$F36)),0)*(1-CONFIG!$G36))*CONFIG!$D36</f>
        <v>0</v>
      </c>
      <c r="S13" s="226">
        <f>((CONFIG!$G36*Commandes!S13)+IF(ROUND((S$8-CONFIG!$D$7)/31,0)&gt;=(CONFIG!$E36+CONFIG!$F36),INDEX(Commandes!$D13:'Commandes'!$BK13,,COLUMN(S$8)-COLUMN($D$8)+1-(CONFIG!$E36+CONFIG!$F36)),0)*(1-CONFIG!$G36))*CONFIG!$D36</f>
        <v>0</v>
      </c>
      <c r="T13" s="226">
        <f>((CONFIG!$G36*Commandes!T13)+IF(ROUND((T$8-CONFIG!$D$7)/31,0)&gt;=(CONFIG!$E36+CONFIG!$F36),INDEX(Commandes!$D13:'Commandes'!$BK13,,COLUMN(T$8)-COLUMN($D$8)+1-(CONFIG!$E36+CONFIG!$F36)),0)*(1-CONFIG!$G36))*CONFIG!$D36</f>
        <v>0</v>
      </c>
      <c r="U13" s="226">
        <f>((CONFIG!$G36*Commandes!U13)+IF(ROUND((U$8-CONFIG!$D$7)/31,0)&gt;=(CONFIG!$E36+CONFIG!$F36),INDEX(Commandes!$D13:'Commandes'!$BK13,,COLUMN(U$8)-COLUMN($D$8)+1-(CONFIG!$E36+CONFIG!$F36)),0)*(1-CONFIG!$G36))*CONFIG!$D36</f>
        <v>0</v>
      </c>
      <c r="V13" s="226">
        <f>((CONFIG!$G36*Commandes!V13)+IF(ROUND((V$8-CONFIG!$D$7)/31,0)&gt;=(CONFIG!$E36+CONFIG!$F36),INDEX(Commandes!$D13:'Commandes'!$BK13,,COLUMN(V$8)-COLUMN($D$8)+1-(CONFIG!$E36+CONFIG!$F36)),0)*(1-CONFIG!$G36))*CONFIG!$D36</f>
        <v>0</v>
      </c>
      <c r="W13" s="226">
        <f>((CONFIG!$G36*Commandes!W13)+IF(ROUND((W$8-CONFIG!$D$7)/31,0)&gt;=(CONFIG!$E36+CONFIG!$F36),INDEX(Commandes!$D13:'Commandes'!$BK13,,COLUMN(W$8)-COLUMN($D$8)+1-(CONFIG!$E36+CONFIG!$F36)),0)*(1-CONFIG!$G36))*CONFIG!$D36</f>
        <v>0</v>
      </c>
      <c r="X13" s="226">
        <f>((CONFIG!$G36*Commandes!X13)+IF(ROUND((X$8-CONFIG!$D$7)/31,0)&gt;=(CONFIG!$E36+CONFIG!$F36),INDEX(Commandes!$D13:'Commandes'!$BK13,,COLUMN(X$8)-COLUMN($D$8)+1-(CONFIG!$E36+CONFIG!$F36)),0)*(1-CONFIG!$G36))*CONFIG!$D36</f>
        <v>0</v>
      </c>
      <c r="Y13" s="226">
        <f>((CONFIG!$G36*Commandes!Y13)+IF(ROUND((Y$8-CONFIG!$D$7)/31,0)&gt;=(CONFIG!$E36+CONFIG!$F36),INDEX(Commandes!$D13:'Commandes'!$BK13,,COLUMN(Y$8)-COLUMN($D$8)+1-(CONFIG!$E36+CONFIG!$F36)),0)*(1-CONFIG!$G36))*CONFIG!$D36</f>
        <v>0</v>
      </c>
      <c r="Z13" s="226">
        <f>((CONFIG!$G36*Commandes!Z13)+IF(ROUND((Z$8-CONFIG!$D$7)/31,0)&gt;=(CONFIG!$E36+CONFIG!$F36),INDEX(Commandes!$D13:'Commandes'!$BK13,,COLUMN(Z$8)-COLUMN($D$8)+1-(CONFIG!$E36+CONFIG!$F36)),0)*(1-CONFIG!$G36))*CONFIG!$D36</f>
        <v>0</v>
      </c>
      <c r="AA13" s="226">
        <f>((CONFIG!$G36*Commandes!AA13)+IF(ROUND((AA$8-CONFIG!$D$7)/31,0)&gt;=(CONFIG!$E36+CONFIG!$F36),INDEX(Commandes!$D13:'Commandes'!$BK13,,COLUMN(AA$8)-COLUMN($D$8)+1-(CONFIG!$E36+CONFIG!$F36)),0)*(1-CONFIG!$G36))*CONFIG!$D36</f>
        <v>0</v>
      </c>
      <c r="AB13" s="226">
        <f>((CONFIG!$G36*Commandes!AB13)+IF(ROUND((AB$8-CONFIG!$D$7)/31,0)&gt;=(CONFIG!$E36+CONFIG!$F36),INDEX(Commandes!$D13:'Commandes'!$BK13,,COLUMN(AB$8)-COLUMN($D$8)+1-(CONFIG!$E36+CONFIG!$F36)),0)*(1-CONFIG!$G36))*CONFIG!$D36</f>
        <v>0</v>
      </c>
      <c r="AC13" s="226">
        <f>((CONFIG!$G36*Commandes!AC13)+IF(ROUND((AC$8-CONFIG!$D$7)/31,0)&gt;=(CONFIG!$E36+CONFIG!$F36),INDEX(Commandes!$D13:'Commandes'!$BK13,,COLUMN(AC$8)-COLUMN($D$8)+1-(CONFIG!$E36+CONFIG!$F36)),0)*(1-CONFIG!$G36))*CONFIG!$D36</f>
        <v>0</v>
      </c>
      <c r="AD13" s="226">
        <f>((CONFIG!$G36*Commandes!AD13)+IF(ROUND((AD$8-CONFIG!$D$7)/31,0)&gt;=(CONFIG!$E36+CONFIG!$F36),INDEX(Commandes!$D13:'Commandes'!$BK13,,COLUMN(AD$8)-COLUMN($D$8)+1-(CONFIG!$E36+CONFIG!$F36)),0)*(1-CONFIG!$G36))*CONFIG!$D36</f>
        <v>0</v>
      </c>
      <c r="AE13" s="226">
        <f>((CONFIG!$G36*Commandes!AE13)+IF(ROUND((AE$8-CONFIG!$D$7)/31,0)&gt;=(CONFIG!$E36+CONFIG!$F36),INDEX(Commandes!$D13:'Commandes'!$BK13,,COLUMN(AE$8)-COLUMN($D$8)+1-(CONFIG!$E36+CONFIG!$F36)),0)*(1-CONFIG!$G36))*CONFIG!$D36</f>
        <v>0</v>
      </c>
      <c r="AF13" s="226">
        <f>((CONFIG!$G36*Commandes!AF13)+IF(ROUND((AF$8-CONFIG!$D$7)/31,0)&gt;=(CONFIG!$E36+CONFIG!$F36),INDEX(Commandes!$D13:'Commandes'!$BK13,,COLUMN(AF$8)-COLUMN($D$8)+1-(CONFIG!$E36+CONFIG!$F36)),0)*(1-CONFIG!$G36))*CONFIG!$D36</f>
        <v>0</v>
      </c>
      <c r="AG13" s="226">
        <f>((CONFIG!$G36*Commandes!AG13)+IF(ROUND((AG$8-CONFIG!$D$7)/31,0)&gt;=(CONFIG!$E36+CONFIG!$F36),INDEX(Commandes!$D13:'Commandes'!$BK13,,COLUMN(AG$8)-COLUMN($D$8)+1-(CONFIG!$E36+CONFIG!$F36)),0)*(1-CONFIG!$G36))*CONFIG!$D36</f>
        <v>0</v>
      </c>
      <c r="AH13" s="226">
        <f>((CONFIG!$G36*Commandes!AH13)+IF(ROUND((AH$8-CONFIG!$D$7)/31,0)&gt;=(CONFIG!$E36+CONFIG!$F36),INDEX(Commandes!$D13:'Commandes'!$BK13,,COLUMN(AH$8)-COLUMN($D$8)+1-(CONFIG!$E36+CONFIG!$F36)),0)*(1-CONFIG!$G36))*CONFIG!$D36</f>
        <v>0</v>
      </c>
      <c r="AI13" s="226">
        <f>((CONFIG!$G36*Commandes!AI13)+IF(ROUND((AI$8-CONFIG!$D$7)/31,0)&gt;=(CONFIG!$E36+CONFIG!$F36),INDEX(Commandes!$D13:'Commandes'!$BK13,,COLUMN(AI$8)-COLUMN($D$8)+1-(CONFIG!$E36+CONFIG!$F36)),0)*(1-CONFIG!$G36))*CONFIG!$D36</f>
        <v>0</v>
      </c>
      <c r="AJ13" s="226">
        <f>((CONFIG!$G36*Commandes!AJ13)+IF(ROUND((AJ$8-CONFIG!$D$7)/31,0)&gt;=(CONFIG!$E36+CONFIG!$F36),INDEX(Commandes!$D13:'Commandes'!$BK13,,COLUMN(AJ$8)-COLUMN($D$8)+1-(CONFIG!$E36+CONFIG!$F36)),0)*(1-CONFIG!$G36))*CONFIG!$D36</f>
        <v>0</v>
      </c>
      <c r="AK13" s="226">
        <f>((CONFIG!$G36*Commandes!AK13)+IF(ROUND((AK$8-CONFIG!$D$7)/31,0)&gt;=(CONFIG!$E36+CONFIG!$F36),INDEX(Commandes!$D13:'Commandes'!$BK13,,COLUMN(AK$8)-COLUMN($D$8)+1-(CONFIG!$E36+CONFIG!$F36)),0)*(1-CONFIG!$G36))*CONFIG!$D36</f>
        <v>0</v>
      </c>
      <c r="AL13" s="226">
        <f>((CONFIG!$G36*Commandes!AL13)+IF(ROUND((AL$8-CONFIG!$D$7)/31,0)&gt;=(CONFIG!$E36+CONFIG!$F36),INDEX(Commandes!$D13:'Commandes'!$BK13,,COLUMN(AL$8)-COLUMN($D$8)+1-(CONFIG!$E36+CONFIG!$F36)),0)*(1-CONFIG!$G36))*CONFIG!$D36</f>
        <v>0</v>
      </c>
      <c r="AM13" s="226">
        <f>((CONFIG!$G36*Commandes!AM13)+IF(ROUND((AM$8-CONFIG!$D$7)/31,0)&gt;=(CONFIG!$E36+CONFIG!$F36),INDEX(Commandes!$D13:'Commandes'!$BK13,,COLUMN(AM$8)-COLUMN($D$8)+1-(CONFIG!$E36+CONFIG!$F36)),0)*(1-CONFIG!$G36))*CONFIG!$D36</f>
        <v>0</v>
      </c>
      <c r="AN13" s="226">
        <f>((CONFIG!$G36*Commandes!AN13)+IF(ROUND((AN$8-CONFIG!$D$7)/31,0)&gt;=(CONFIG!$E36+CONFIG!$F36),INDEX(Commandes!$D13:'Commandes'!$BK13,,COLUMN(AN$8)-COLUMN($D$8)+1-(CONFIG!$E36+CONFIG!$F36)),0)*(1-CONFIG!$G36))*CONFIG!$D36</f>
        <v>0</v>
      </c>
      <c r="AO13" s="226">
        <f>((CONFIG!$G36*Commandes!AO13)+IF(ROUND((AO$8-CONFIG!$D$7)/31,0)&gt;=(CONFIG!$E36+CONFIG!$F36),INDEX(Commandes!$D13:'Commandes'!$BK13,,COLUMN(AO$8)-COLUMN($D$8)+1-(CONFIG!$E36+CONFIG!$F36)),0)*(1-CONFIG!$G36))*CONFIG!$D36</f>
        <v>0</v>
      </c>
      <c r="AP13" s="226">
        <f>((CONFIG!$G36*Commandes!AP13)+IF(ROUND((AP$8-CONFIG!$D$7)/31,0)&gt;=(CONFIG!$E36+CONFIG!$F36),INDEX(Commandes!$D13:'Commandes'!$BK13,,COLUMN(AP$8)-COLUMN($D$8)+1-(CONFIG!$E36+CONFIG!$F36)),0)*(1-CONFIG!$G36))*CONFIG!$D36</f>
        <v>0</v>
      </c>
      <c r="AQ13" s="226">
        <f>((CONFIG!$G36*Commandes!AQ13)+IF(ROUND((AQ$8-CONFIG!$D$7)/31,0)&gt;=(CONFIG!$E36+CONFIG!$F36),INDEX(Commandes!$D13:'Commandes'!$BK13,,COLUMN(AQ$8)-COLUMN($D$8)+1-(CONFIG!$E36+CONFIG!$F36)),0)*(1-CONFIG!$G36))*CONFIG!$D36</f>
        <v>0</v>
      </c>
      <c r="AR13" s="226">
        <f>((CONFIG!$G36*Commandes!AR13)+IF(ROUND((AR$8-CONFIG!$D$7)/31,0)&gt;=(CONFIG!$E36+CONFIG!$F36),INDEX(Commandes!$D13:'Commandes'!$BK13,,COLUMN(AR$8)-COLUMN($D$8)+1-(CONFIG!$E36+CONFIG!$F36)),0)*(1-CONFIG!$G36))*CONFIG!$D36</f>
        <v>0</v>
      </c>
      <c r="AS13" s="226">
        <f>((CONFIG!$G36*Commandes!AS13)+IF(ROUND((AS$8-CONFIG!$D$7)/31,0)&gt;=(CONFIG!$E36+CONFIG!$F36),INDEX(Commandes!$D13:'Commandes'!$BK13,,COLUMN(AS$8)-COLUMN($D$8)+1-(CONFIG!$E36+CONFIG!$F36)),0)*(1-CONFIG!$G36))*CONFIG!$D36</f>
        <v>0</v>
      </c>
      <c r="AT13" s="226">
        <f>((CONFIG!$G36*Commandes!AT13)+IF(ROUND((AT$8-CONFIG!$D$7)/31,0)&gt;=(CONFIG!$E36+CONFIG!$F36),INDEX(Commandes!$D13:'Commandes'!$BK13,,COLUMN(AT$8)-COLUMN($D$8)+1-(CONFIG!$E36+CONFIG!$F36)),0)*(1-CONFIG!$G36))*CONFIG!$D36</f>
        <v>0</v>
      </c>
      <c r="AU13" s="226">
        <f>((CONFIG!$G36*Commandes!AU13)+IF(ROUND((AU$8-CONFIG!$D$7)/31,0)&gt;=(CONFIG!$E36+CONFIG!$F36),INDEX(Commandes!$D13:'Commandes'!$BK13,,COLUMN(AU$8)-COLUMN($D$8)+1-(CONFIG!$E36+CONFIG!$F36)),0)*(1-CONFIG!$G36))*CONFIG!$D36</f>
        <v>0</v>
      </c>
      <c r="AV13" s="226">
        <f>((CONFIG!$G36*Commandes!AV13)+IF(ROUND((AV$8-CONFIG!$D$7)/31,0)&gt;=(CONFIG!$E36+CONFIG!$F36),INDEX(Commandes!$D13:'Commandes'!$BK13,,COLUMN(AV$8)-COLUMN($D$8)+1-(CONFIG!$E36+CONFIG!$F36)),0)*(1-CONFIG!$G36))*CONFIG!$D36</f>
        <v>0</v>
      </c>
      <c r="AW13" s="226">
        <f>((CONFIG!$G36*Commandes!AW13)+IF(ROUND((AW$8-CONFIG!$D$7)/31,0)&gt;=(CONFIG!$E36+CONFIG!$F36),INDEX(Commandes!$D13:'Commandes'!$BK13,,COLUMN(AW$8)-COLUMN($D$8)+1-(CONFIG!$E36+CONFIG!$F36)),0)*(1-CONFIG!$G36))*CONFIG!$D36</f>
        <v>0</v>
      </c>
      <c r="AX13" s="226">
        <f>((CONFIG!$G36*Commandes!AX13)+IF(ROUND((AX$8-CONFIG!$D$7)/31,0)&gt;=(CONFIG!$E36+CONFIG!$F36),INDEX(Commandes!$D13:'Commandes'!$BK13,,COLUMN(AX$8)-COLUMN($D$8)+1-(CONFIG!$E36+CONFIG!$F36)),0)*(1-CONFIG!$G36))*CONFIG!$D36</f>
        <v>0</v>
      </c>
      <c r="AY13" s="226">
        <f>((CONFIG!$G36*Commandes!AY13)+IF(ROUND((AY$8-CONFIG!$D$7)/31,0)&gt;=(CONFIG!$E36+CONFIG!$F36),INDEX(Commandes!$D13:'Commandes'!$BK13,,COLUMN(AY$8)-COLUMN($D$8)+1-(CONFIG!$E36+CONFIG!$F36)),0)*(1-CONFIG!$G36))*CONFIG!$D36</f>
        <v>0</v>
      </c>
      <c r="AZ13" s="226">
        <f>((CONFIG!$G36*Commandes!AZ13)+IF(ROUND((AZ$8-CONFIG!$D$7)/31,0)&gt;=(CONFIG!$E36+CONFIG!$F36),INDEX(Commandes!$D13:'Commandes'!$BK13,,COLUMN(AZ$8)-COLUMN($D$8)+1-(CONFIG!$E36+CONFIG!$F36)),0)*(1-CONFIG!$G36))*CONFIG!$D36</f>
        <v>0</v>
      </c>
      <c r="BA13" s="226">
        <f>((CONFIG!$G36*Commandes!BA13)+IF(ROUND((BA$8-CONFIG!$D$7)/31,0)&gt;=(CONFIG!$E36+CONFIG!$F36),INDEX(Commandes!$D13:'Commandes'!$BK13,,COLUMN(BA$8)-COLUMN($D$8)+1-(CONFIG!$E36+CONFIG!$F36)),0)*(1-CONFIG!$G36))*CONFIG!$D36</f>
        <v>0</v>
      </c>
      <c r="BB13" s="226">
        <f>((CONFIG!$G36*Commandes!BB13)+IF(ROUND((BB$8-CONFIG!$D$7)/31,0)&gt;=(CONFIG!$E36+CONFIG!$F36),INDEX(Commandes!$D13:'Commandes'!$BK13,,COLUMN(BB$8)-COLUMN($D$8)+1-(CONFIG!$E36+CONFIG!$F36)),0)*(1-CONFIG!$G36))*CONFIG!$D36</f>
        <v>0</v>
      </c>
      <c r="BC13" s="226">
        <f>((CONFIG!$G36*Commandes!BC13)+IF(ROUND((BC$8-CONFIG!$D$7)/31,0)&gt;=(CONFIG!$E36+CONFIG!$F36),INDEX(Commandes!$D13:'Commandes'!$BK13,,COLUMN(BC$8)-COLUMN($D$8)+1-(CONFIG!$E36+CONFIG!$F36)),0)*(1-CONFIG!$G36))*CONFIG!$D36</f>
        <v>0</v>
      </c>
      <c r="BD13" s="226">
        <f>((CONFIG!$G36*Commandes!BD13)+IF(ROUND((BD$8-CONFIG!$D$7)/31,0)&gt;=(CONFIG!$E36+CONFIG!$F36),INDEX(Commandes!$D13:'Commandes'!$BK13,,COLUMN(BD$8)-COLUMN($D$8)+1-(CONFIG!$E36+CONFIG!$F36)),0)*(1-CONFIG!$G36))*CONFIG!$D36</f>
        <v>0</v>
      </c>
      <c r="BE13" s="226">
        <f>((CONFIG!$G36*Commandes!BE13)+IF(ROUND((BE$8-CONFIG!$D$7)/31,0)&gt;=(CONFIG!$E36+CONFIG!$F36),INDEX(Commandes!$D13:'Commandes'!$BK13,,COLUMN(BE$8)-COLUMN($D$8)+1-(CONFIG!$E36+CONFIG!$F36)),0)*(1-CONFIG!$G36))*CONFIG!$D36</f>
        <v>0</v>
      </c>
      <c r="BF13" s="226">
        <f>((CONFIG!$G36*Commandes!BF13)+IF(ROUND((BF$8-CONFIG!$D$7)/31,0)&gt;=(CONFIG!$E36+CONFIG!$F36),INDEX(Commandes!$D13:'Commandes'!$BK13,,COLUMN(BF$8)-COLUMN($D$8)+1-(CONFIG!$E36+CONFIG!$F36)),0)*(1-CONFIG!$G36))*CONFIG!$D36</f>
        <v>0</v>
      </c>
      <c r="BG13" s="226">
        <f>((CONFIG!$G36*Commandes!BG13)+IF(ROUND((BG$8-CONFIG!$D$7)/31,0)&gt;=(CONFIG!$E36+CONFIG!$F36),INDEX(Commandes!$D13:'Commandes'!$BK13,,COLUMN(BG$8)-COLUMN($D$8)+1-(CONFIG!$E36+CONFIG!$F36)),0)*(1-CONFIG!$G36))*CONFIG!$D36</f>
        <v>0</v>
      </c>
      <c r="BH13" s="226">
        <f>((CONFIG!$G36*Commandes!BH13)+IF(ROUND((BH$8-CONFIG!$D$7)/31,0)&gt;=(CONFIG!$E36+CONFIG!$F36),INDEX(Commandes!$D13:'Commandes'!$BK13,,COLUMN(BH$8)-COLUMN($D$8)+1-(CONFIG!$E36+CONFIG!$F36)),0)*(1-CONFIG!$G36))*CONFIG!$D36</f>
        <v>0</v>
      </c>
      <c r="BI13" s="226">
        <f>((CONFIG!$G36*Commandes!BI13)+IF(ROUND((BI$8-CONFIG!$D$7)/31,0)&gt;=(CONFIG!$E36+CONFIG!$F36),INDEX(Commandes!$D13:'Commandes'!$BK13,,COLUMN(BI$8)-COLUMN($D$8)+1-(CONFIG!$E36+CONFIG!$F36)),0)*(1-CONFIG!$G36))*CONFIG!$D36</f>
        <v>0</v>
      </c>
      <c r="BJ13" s="226">
        <f>((CONFIG!$G36*Commandes!BJ13)+IF(ROUND((BJ$8-CONFIG!$D$7)/31,0)&gt;=(CONFIG!$E36+CONFIG!$F36),INDEX(Commandes!$D13:'Commandes'!$BK13,,COLUMN(BJ$8)-COLUMN($D$8)+1-(CONFIG!$E36+CONFIG!$F36)),0)*(1-CONFIG!$G36))*CONFIG!$D36</f>
        <v>0</v>
      </c>
      <c r="BK13" s="226">
        <f>((CONFIG!$G36*Commandes!BK13)+IF(ROUND((BK$8-CONFIG!$D$7)/31,0)&gt;=(CONFIG!$E36+CONFIG!$F36),INDEX(Commandes!$D13:'Commandes'!$BK13,,COLUMN(BK$8)-COLUMN($D$8)+1-(CONFIG!$E36+CONFIG!$F36)),0)*(1-CONFIG!$G36))*CONFIG!$D36</f>
        <v>0</v>
      </c>
      <c r="BL13" s="93"/>
    </row>
    <row r="14" spans="2:64">
      <c r="B14" s="87"/>
      <c r="C14" s="215">
        <f>CONFIG!$C$19</f>
        <v>0</v>
      </c>
      <c r="D14" s="226">
        <f>((CONFIG!$G37*Commandes!D14)+IF(ROUND((D$8-CONFIG!$D$7)/31,0)&gt;=(CONFIG!$E37+CONFIG!$F37),INDEX(Commandes!$D14:'Commandes'!$BK14,,COLUMN(D$8)-COLUMN($D$8)+1-(CONFIG!$E37+CONFIG!$F37)),0)*(1-CONFIG!$G37))*CONFIG!$D37</f>
        <v>0</v>
      </c>
      <c r="E14" s="226">
        <f>((CONFIG!$G37*Commandes!E14)+IF(ROUND((E$8-CONFIG!$D$7)/31,0)&gt;=(CONFIG!$E37+CONFIG!$F37),INDEX(Commandes!$D14:'Commandes'!$BK14,,COLUMN(E$8)-COLUMN($D$8)+1-(CONFIG!$E37+CONFIG!$F37)),0)*(1-CONFIG!$G37))*CONFIG!$D37</f>
        <v>0</v>
      </c>
      <c r="F14" s="226">
        <f>((CONFIG!$G37*Commandes!F14)+IF(ROUND((F$8-CONFIG!$D$7)/31,0)&gt;=(CONFIG!$E37+CONFIG!$F37),INDEX(Commandes!$D14:'Commandes'!$BK14,,COLUMN(F$8)-COLUMN($D$8)+1-(CONFIG!$E37+CONFIG!$F37)),0)*(1-CONFIG!$G37))*CONFIG!$D37</f>
        <v>0</v>
      </c>
      <c r="G14" s="226">
        <f>((CONFIG!$G37*Commandes!G14)+IF(ROUND((G$8-CONFIG!$D$7)/31,0)&gt;=(CONFIG!$E37+CONFIG!$F37),INDEX(Commandes!$D14:'Commandes'!$BK14,,COLUMN(G$8)-COLUMN($D$8)+1-(CONFIG!$E37+CONFIG!$F37)),0)*(1-CONFIG!$G37))*CONFIG!$D37</f>
        <v>0</v>
      </c>
      <c r="H14" s="226">
        <f>((CONFIG!$G37*Commandes!H14)+IF(ROUND((H$8-CONFIG!$D$7)/31,0)&gt;=(CONFIG!$E37+CONFIG!$F37),INDEX(Commandes!$D14:'Commandes'!$BK14,,COLUMN(H$8)-COLUMN($D$8)+1-(CONFIG!$E37+CONFIG!$F37)),0)*(1-CONFIG!$G37))*CONFIG!$D37</f>
        <v>0</v>
      </c>
      <c r="I14" s="226">
        <f>((CONFIG!$G37*Commandes!I14)+IF(ROUND((I$8-CONFIG!$D$7)/31,0)&gt;=(CONFIG!$E37+CONFIG!$F37),INDEX(Commandes!$D14:'Commandes'!$BK14,,COLUMN(I$8)-COLUMN($D$8)+1-(CONFIG!$E37+CONFIG!$F37)),0)*(1-CONFIG!$G37))*CONFIG!$D37</f>
        <v>0</v>
      </c>
      <c r="J14" s="226">
        <f>((CONFIG!$G37*Commandes!J14)+IF(ROUND((J$8-CONFIG!$D$7)/31,0)&gt;=(CONFIG!$E37+CONFIG!$F37),INDEX(Commandes!$D14:'Commandes'!$BK14,,COLUMN(J$8)-COLUMN($D$8)+1-(CONFIG!$E37+CONFIG!$F37)),0)*(1-CONFIG!$G37))*CONFIG!$D37</f>
        <v>0</v>
      </c>
      <c r="K14" s="226">
        <f>((CONFIG!$G37*Commandes!K14)+IF(ROUND((K$8-CONFIG!$D$7)/31,0)&gt;=(CONFIG!$E37+CONFIG!$F37),INDEX(Commandes!$D14:'Commandes'!$BK14,,COLUMN(K$8)-COLUMN($D$8)+1-(CONFIG!$E37+CONFIG!$F37)),0)*(1-CONFIG!$G37))*CONFIG!$D37</f>
        <v>0</v>
      </c>
      <c r="L14" s="226">
        <f>((CONFIG!$G37*Commandes!L14)+IF(ROUND((L$8-CONFIG!$D$7)/31,0)&gt;=(CONFIG!$E37+CONFIG!$F37),INDEX(Commandes!$D14:'Commandes'!$BK14,,COLUMN(L$8)-COLUMN($D$8)+1-(CONFIG!$E37+CONFIG!$F37)),0)*(1-CONFIG!$G37))*CONFIG!$D37</f>
        <v>0</v>
      </c>
      <c r="M14" s="226">
        <f>((CONFIG!$G37*Commandes!M14)+IF(ROUND((M$8-CONFIG!$D$7)/31,0)&gt;=(CONFIG!$E37+CONFIG!$F37),INDEX(Commandes!$D14:'Commandes'!$BK14,,COLUMN(M$8)-COLUMN($D$8)+1-(CONFIG!$E37+CONFIG!$F37)),0)*(1-CONFIG!$G37))*CONFIG!$D37</f>
        <v>0</v>
      </c>
      <c r="N14" s="226">
        <f>((CONFIG!$G37*Commandes!N14)+IF(ROUND((N$8-CONFIG!$D$7)/31,0)&gt;=(CONFIG!$E37+CONFIG!$F37),INDEX(Commandes!$D14:'Commandes'!$BK14,,COLUMN(N$8)-COLUMN($D$8)+1-(CONFIG!$E37+CONFIG!$F37)),0)*(1-CONFIG!$G37))*CONFIG!$D37</f>
        <v>0</v>
      </c>
      <c r="O14" s="226">
        <f>((CONFIG!$G37*Commandes!O14)+IF(ROUND((O$8-CONFIG!$D$7)/31,0)&gt;=(CONFIG!$E37+CONFIG!$F37),INDEX(Commandes!$D14:'Commandes'!$BK14,,COLUMN(O$8)-COLUMN($D$8)+1-(CONFIG!$E37+CONFIG!$F37)),0)*(1-CONFIG!$G37))*CONFIG!$D37</f>
        <v>0</v>
      </c>
      <c r="P14" s="226">
        <f>((CONFIG!$G37*Commandes!P14)+IF(ROUND((P$8-CONFIG!$D$7)/31,0)&gt;=(CONFIG!$E37+CONFIG!$F37),INDEX(Commandes!$D14:'Commandes'!$BK14,,COLUMN(P$8)-COLUMN($D$8)+1-(CONFIG!$E37+CONFIG!$F37)),0)*(1-CONFIG!$G37))*CONFIG!$D37</f>
        <v>0</v>
      </c>
      <c r="Q14" s="226">
        <f>((CONFIG!$G37*Commandes!Q14)+IF(ROUND((Q$8-CONFIG!$D$7)/31,0)&gt;=(CONFIG!$E37+CONFIG!$F37),INDEX(Commandes!$D14:'Commandes'!$BK14,,COLUMN(Q$8)-COLUMN($D$8)+1-(CONFIG!$E37+CONFIG!$F37)),0)*(1-CONFIG!$G37))*CONFIG!$D37</f>
        <v>0</v>
      </c>
      <c r="R14" s="226">
        <f>((CONFIG!$G37*Commandes!R14)+IF(ROUND((R$8-CONFIG!$D$7)/31,0)&gt;=(CONFIG!$E37+CONFIG!$F37),INDEX(Commandes!$D14:'Commandes'!$BK14,,COLUMN(R$8)-COLUMN($D$8)+1-(CONFIG!$E37+CONFIG!$F37)),0)*(1-CONFIG!$G37))*CONFIG!$D37</f>
        <v>0</v>
      </c>
      <c r="S14" s="226">
        <f>((CONFIG!$G37*Commandes!S14)+IF(ROUND((S$8-CONFIG!$D$7)/31,0)&gt;=(CONFIG!$E37+CONFIG!$F37),INDEX(Commandes!$D14:'Commandes'!$BK14,,COLUMN(S$8)-COLUMN($D$8)+1-(CONFIG!$E37+CONFIG!$F37)),0)*(1-CONFIG!$G37))*CONFIG!$D37</f>
        <v>0</v>
      </c>
      <c r="T14" s="226">
        <f>((CONFIG!$G37*Commandes!T14)+IF(ROUND((T$8-CONFIG!$D$7)/31,0)&gt;=(CONFIG!$E37+CONFIG!$F37),INDEX(Commandes!$D14:'Commandes'!$BK14,,COLUMN(T$8)-COLUMN($D$8)+1-(CONFIG!$E37+CONFIG!$F37)),0)*(1-CONFIG!$G37))*CONFIG!$D37</f>
        <v>0</v>
      </c>
      <c r="U14" s="226">
        <f>((CONFIG!$G37*Commandes!U14)+IF(ROUND((U$8-CONFIG!$D$7)/31,0)&gt;=(CONFIG!$E37+CONFIG!$F37),INDEX(Commandes!$D14:'Commandes'!$BK14,,COLUMN(U$8)-COLUMN($D$8)+1-(CONFIG!$E37+CONFIG!$F37)),0)*(1-CONFIG!$G37))*CONFIG!$D37</f>
        <v>0</v>
      </c>
      <c r="V14" s="226">
        <f>((CONFIG!$G37*Commandes!V14)+IF(ROUND((V$8-CONFIG!$D$7)/31,0)&gt;=(CONFIG!$E37+CONFIG!$F37),INDEX(Commandes!$D14:'Commandes'!$BK14,,COLUMN(V$8)-COLUMN($D$8)+1-(CONFIG!$E37+CONFIG!$F37)),0)*(1-CONFIG!$G37))*CONFIG!$D37</f>
        <v>0</v>
      </c>
      <c r="W14" s="226">
        <f>((CONFIG!$G37*Commandes!W14)+IF(ROUND((W$8-CONFIG!$D$7)/31,0)&gt;=(CONFIG!$E37+CONFIG!$F37),INDEX(Commandes!$D14:'Commandes'!$BK14,,COLUMN(W$8)-COLUMN($D$8)+1-(CONFIG!$E37+CONFIG!$F37)),0)*(1-CONFIG!$G37))*CONFIG!$D37</f>
        <v>0</v>
      </c>
      <c r="X14" s="226">
        <f>((CONFIG!$G37*Commandes!X14)+IF(ROUND((X$8-CONFIG!$D$7)/31,0)&gt;=(CONFIG!$E37+CONFIG!$F37),INDEX(Commandes!$D14:'Commandes'!$BK14,,COLUMN(X$8)-COLUMN($D$8)+1-(CONFIG!$E37+CONFIG!$F37)),0)*(1-CONFIG!$G37))*CONFIG!$D37</f>
        <v>0</v>
      </c>
      <c r="Y14" s="226">
        <f>((CONFIG!$G37*Commandes!Y14)+IF(ROUND((Y$8-CONFIG!$D$7)/31,0)&gt;=(CONFIG!$E37+CONFIG!$F37),INDEX(Commandes!$D14:'Commandes'!$BK14,,COLUMN(Y$8)-COLUMN($D$8)+1-(CONFIG!$E37+CONFIG!$F37)),0)*(1-CONFIG!$G37))*CONFIG!$D37</f>
        <v>0</v>
      </c>
      <c r="Z14" s="226">
        <f>((CONFIG!$G37*Commandes!Z14)+IF(ROUND((Z$8-CONFIG!$D$7)/31,0)&gt;=(CONFIG!$E37+CONFIG!$F37),INDEX(Commandes!$D14:'Commandes'!$BK14,,COLUMN(Z$8)-COLUMN($D$8)+1-(CONFIG!$E37+CONFIG!$F37)),0)*(1-CONFIG!$G37))*CONFIG!$D37</f>
        <v>0</v>
      </c>
      <c r="AA14" s="226">
        <f>((CONFIG!$G37*Commandes!AA14)+IF(ROUND((AA$8-CONFIG!$D$7)/31,0)&gt;=(CONFIG!$E37+CONFIG!$F37),INDEX(Commandes!$D14:'Commandes'!$BK14,,COLUMN(AA$8)-COLUMN($D$8)+1-(CONFIG!$E37+CONFIG!$F37)),0)*(1-CONFIG!$G37))*CONFIG!$D37</f>
        <v>0</v>
      </c>
      <c r="AB14" s="226">
        <f>((CONFIG!$G37*Commandes!AB14)+IF(ROUND((AB$8-CONFIG!$D$7)/31,0)&gt;=(CONFIG!$E37+CONFIG!$F37),INDEX(Commandes!$D14:'Commandes'!$BK14,,COLUMN(AB$8)-COLUMN($D$8)+1-(CONFIG!$E37+CONFIG!$F37)),0)*(1-CONFIG!$G37))*CONFIG!$D37</f>
        <v>0</v>
      </c>
      <c r="AC14" s="226">
        <f>((CONFIG!$G37*Commandes!AC14)+IF(ROUND((AC$8-CONFIG!$D$7)/31,0)&gt;=(CONFIG!$E37+CONFIG!$F37),INDEX(Commandes!$D14:'Commandes'!$BK14,,COLUMN(AC$8)-COLUMN($D$8)+1-(CONFIG!$E37+CONFIG!$F37)),0)*(1-CONFIG!$G37))*CONFIG!$D37</f>
        <v>0</v>
      </c>
      <c r="AD14" s="226">
        <f>((CONFIG!$G37*Commandes!AD14)+IF(ROUND((AD$8-CONFIG!$D$7)/31,0)&gt;=(CONFIG!$E37+CONFIG!$F37),INDEX(Commandes!$D14:'Commandes'!$BK14,,COLUMN(AD$8)-COLUMN($D$8)+1-(CONFIG!$E37+CONFIG!$F37)),0)*(1-CONFIG!$G37))*CONFIG!$D37</f>
        <v>0</v>
      </c>
      <c r="AE14" s="226">
        <f>((CONFIG!$G37*Commandes!AE14)+IF(ROUND((AE$8-CONFIG!$D$7)/31,0)&gt;=(CONFIG!$E37+CONFIG!$F37),INDEX(Commandes!$D14:'Commandes'!$BK14,,COLUMN(AE$8)-COLUMN($D$8)+1-(CONFIG!$E37+CONFIG!$F37)),0)*(1-CONFIG!$G37))*CONFIG!$D37</f>
        <v>0</v>
      </c>
      <c r="AF14" s="226">
        <f>((CONFIG!$G37*Commandes!AF14)+IF(ROUND((AF$8-CONFIG!$D$7)/31,0)&gt;=(CONFIG!$E37+CONFIG!$F37),INDEX(Commandes!$D14:'Commandes'!$BK14,,COLUMN(AF$8)-COLUMN($D$8)+1-(CONFIG!$E37+CONFIG!$F37)),0)*(1-CONFIG!$G37))*CONFIG!$D37</f>
        <v>0</v>
      </c>
      <c r="AG14" s="226">
        <f>((CONFIG!$G37*Commandes!AG14)+IF(ROUND((AG$8-CONFIG!$D$7)/31,0)&gt;=(CONFIG!$E37+CONFIG!$F37),INDEX(Commandes!$D14:'Commandes'!$BK14,,COLUMN(AG$8)-COLUMN($D$8)+1-(CONFIG!$E37+CONFIG!$F37)),0)*(1-CONFIG!$G37))*CONFIG!$D37</f>
        <v>0</v>
      </c>
      <c r="AH14" s="226">
        <f>((CONFIG!$G37*Commandes!AH14)+IF(ROUND((AH$8-CONFIG!$D$7)/31,0)&gt;=(CONFIG!$E37+CONFIG!$F37),INDEX(Commandes!$D14:'Commandes'!$BK14,,COLUMN(AH$8)-COLUMN($D$8)+1-(CONFIG!$E37+CONFIG!$F37)),0)*(1-CONFIG!$G37))*CONFIG!$D37</f>
        <v>0</v>
      </c>
      <c r="AI14" s="226">
        <f>((CONFIG!$G37*Commandes!AI14)+IF(ROUND((AI$8-CONFIG!$D$7)/31,0)&gt;=(CONFIG!$E37+CONFIG!$F37),INDEX(Commandes!$D14:'Commandes'!$BK14,,COLUMN(AI$8)-COLUMN($D$8)+1-(CONFIG!$E37+CONFIG!$F37)),0)*(1-CONFIG!$G37))*CONFIG!$D37</f>
        <v>0</v>
      </c>
      <c r="AJ14" s="226">
        <f>((CONFIG!$G37*Commandes!AJ14)+IF(ROUND((AJ$8-CONFIG!$D$7)/31,0)&gt;=(CONFIG!$E37+CONFIG!$F37),INDEX(Commandes!$D14:'Commandes'!$BK14,,COLUMN(AJ$8)-COLUMN($D$8)+1-(CONFIG!$E37+CONFIG!$F37)),0)*(1-CONFIG!$G37))*CONFIG!$D37</f>
        <v>0</v>
      </c>
      <c r="AK14" s="226">
        <f>((CONFIG!$G37*Commandes!AK14)+IF(ROUND((AK$8-CONFIG!$D$7)/31,0)&gt;=(CONFIG!$E37+CONFIG!$F37),INDEX(Commandes!$D14:'Commandes'!$BK14,,COLUMN(AK$8)-COLUMN($D$8)+1-(CONFIG!$E37+CONFIG!$F37)),0)*(1-CONFIG!$G37))*CONFIG!$D37</f>
        <v>0</v>
      </c>
      <c r="AL14" s="226">
        <f>((CONFIG!$G37*Commandes!AL14)+IF(ROUND((AL$8-CONFIG!$D$7)/31,0)&gt;=(CONFIG!$E37+CONFIG!$F37),INDEX(Commandes!$D14:'Commandes'!$BK14,,COLUMN(AL$8)-COLUMN($D$8)+1-(CONFIG!$E37+CONFIG!$F37)),0)*(1-CONFIG!$G37))*CONFIG!$D37</f>
        <v>0</v>
      </c>
      <c r="AM14" s="226">
        <f>((CONFIG!$G37*Commandes!AM14)+IF(ROUND((AM$8-CONFIG!$D$7)/31,0)&gt;=(CONFIG!$E37+CONFIG!$F37),INDEX(Commandes!$D14:'Commandes'!$BK14,,COLUMN(AM$8)-COLUMN($D$8)+1-(CONFIG!$E37+CONFIG!$F37)),0)*(1-CONFIG!$G37))*CONFIG!$D37</f>
        <v>0</v>
      </c>
      <c r="AN14" s="226">
        <f>((CONFIG!$G37*Commandes!AN14)+IF(ROUND((AN$8-CONFIG!$D$7)/31,0)&gt;=(CONFIG!$E37+CONFIG!$F37),INDEX(Commandes!$D14:'Commandes'!$BK14,,COLUMN(AN$8)-COLUMN($D$8)+1-(CONFIG!$E37+CONFIG!$F37)),0)*(1-CONFIG!$G37))*CONFIG!$D37</f>
        <v>0</v>
      </c>
      <c r="AO14" s="226">
        <f>((CONFIG!$G37*Commandes!AO14)+IF(ROUND((AO$8-CONFIG!$D$7)/31,0)&gt;=(CONFIG!$E37+CONFIG!$F37),INDEX(Commandes!$D14:'Commandes'!$BK14,,COLUMN(AO$8)-COLUMN($D$8)+1-(CONFIG!$E37+CONFIG!$F37)),0)*(1-CONFIG!$G37))*CONFIG!$D37</f>
        <v>0</v>
      </c>
      <c r="AP14" s="226">
        <f>((CONFIG!$G37*Commandes!AP14)+IF(ROUND((AP$8-CONFIG!$D$7)/31,0)&gt;=(CONFIG!$E37+CONFIG!$F37),INDEX(Commandes!$D14:'Commandes'!$BK14,,COLUMN(AP$8)-COLUMN($D$8)+1-(CONFIG!$E37+CONFIG!$F37)),0)*(1-CONFIG!$G37))*CONFIG!$D37</f>
        <v>0</v>
      </c>
      <c r="AQ14" s="226">
        <f>((CONFIG!$G37*Commandes!AQ14)+IF(ROUND((AQ$8-CONFIG!$D$7)/31,0)&gt;=(CONFIG!$E37+CONFIG!$F37),INDEX(Commandes!$D14:'Commandes'!$BK14,,COLUMN(AQ$8)-COLUMN($D$8)+1-(CONFIG!$E37+CONFIG!$F37)),0)*(1-CONFIG!$G37))*CONFIG!$D37</f>
        <v>0</v>
      </c>
      <c r="AR14" s="226">
        <f>((CONFIG!$G37*Commandes!AR14)+IF(ROUND((AR$8-CONFIG!$D$7)/31,0)&gt;=(CONFIG!$E37+CONFIG!$F37),INDEX(Commandes!$D14:'Commandes'!$BK14,,COLUMN(AR$8)-COLUMN($D$8)+1-(CONFIG!$E37+CONFIG!$F37)),0)*(1-CONFIG!$G37))*CONFIG!$D37</f>
        <v>0</v>
      </c>
      <c r="AS14" s="226">
        <f>((CONFIG!$G37*Commandes!AS14)+IF(ROUND((AS$8-CONFIG!$D$7)/31,0)&gt;=(CONFIG!$E37+CONFIG!$F37),INDEX(Commandes!$D14:'Commandes'!$BK14,,COLUMN(AS$8)-COLUMN($D$8)+1-(CONFIG!$E37+CONFIG!$F37)),0)*(1-CONFIG!$G37))*CONFIG!$D37</f>
        <v>0</v>
      </c>
      <c r="AT14" s="226">
        <f>((CONFIG!$G37*Commandes!AT14)+IF(ROUND((AT$8-CONFIG!$D$7)/31,0)&gt;=(CONFIG!$E37+CONFIG!$F37),INDEX(Commandes!$D14:'Commandes'!$BK14,,COLUMN(AT$8)-COLUMN($D$8)+1-(CONFIG!$E37+CONFIG!$F37)),0)*(1-CONFIG!$G37))*CONFIG!$D37</f>
        <v>0</v>
      </c>
      <c r="AU14" s="226">
        <f>((CONFIG!$G37*Commandes!AU14)+IF(ROUND((AU$8-CONFIG!$D$7)/31,0)&gt;=(CONFIG!$E37+CONFIG!$F37),INDEX(Commandes!$D14:'Commandes'!$BK14,,COLUMN(AU$8)-COLUMN($D$8)+1-(CONFIG!$E37+CONFIG!$F37)),0)*(1-CONFIG!$G37))*CONFIG!$D37</f>
        <v>0</v>
      </c>
      <c r="AV14" s="226">
        <f>((CONFIG!$G37*Commandes!AV14)+IF(ROUND((AV$8-CONFIG!$D$7)/31,0)&gt;=(CONFIG!$E37+CONFIG!$F37),INDEX(Commandes!$D14:'Commandes'!$BK14,,COLUMN(AV$8)-COLUMN($D$8)+1-(CONFIG!$E37+CONFIG!$F37)),0)*(1-CONFIG!$G37))*CONFIG!$D37</f>
        <v>0</v>
      </c>
      <c r="AW14" s="226">
        <f>((CONFIG!$G37*Commandes!AW14)+IF(ROUND((AW$8-CONFIG!$D$7)/31,0)&gt;=(CONFIG!$E37+CONFIG!$F37),INDEX(Commandes!$D14:'Commandes'!$BK14,,COLUMN(AW$8)-COLUMN($D$8)+1-(CONFIG!$E37+CONFIG!$F37)),0)*(1-CONFIG!$G37))*CONFIG!$D37</f>
        <v>0</v>
      </c>
      <c r="AX14" s="226">
        <f>((CONFIG!$G37*Commandes!AX14)+IF(ROUND((AX$8-CONFIG!$D$7)/31,0)&gt;=(CONFIG!$E37+CONFIG!$F37),INDEX(Commandes!$D14:'Commandes'!$BK14,,COLUMN(AX$8)-COLUMN($D$8)+1-(CONFIG!$E37+CONFIG!$F37)),0)*(1-CONFIG!$G37))*CONFIG!$D37</f>
        <v>0</v>
      </c>
      <c r="AY14" s="226">
        <f>((CONFIG!$G37*Commandes!AY14)+IF(ROUND((AY$8-CONFIG!$D$7)/31,0)&gt;=(CONFIG!$E37+CONFIG!$F37),INDEX(Commandes!$D14:'Commandes'!$BK14,,COLUMN(AY$8)-COLUMN($D$8)+1-(CONFIG!$E37+CONFIG!$F37)),0)*(1-CONFIG!$G37))*CONFIG!$D37</f>
        <v>0</v>
      </c>
      <c r="AZ14" s="226">
        <f>((CONFIG!$G37*Commandes!AZ14)+IF(ROUND((AZ$8-CONFIG!$D$7)/31,0)&gt;=(CONFIG!$E37+CONFIG!$F37),INDEX(Commandes!$D14:'Commandes'!$BK14,,COLUMN(AZ$8)-COLUMN($D$8)+1-(CONFIG!$E37+CONFIG!$F37)),0)*(1-CONFIG!$G37))*CONFIG!$D37</f>
        <v>0</v>
      </c>
      <c r="BA14" s="226">
        <f>((CONFIG!$G37*Commandes!BA14)+IF(ROUND((BA$8-CONFIG!$D$7)/31,0)&gt;=(CONFIG!$E37+CONFIG!$F37),INDEX(Commandes!$D14:'Commandes'!$BK14,,COLUMN(BA$8)-COLUMN($D$8)+1-(CONFIG!$E37+CONFIG!$F37)),0)*(1-CONFIG!$G37))*CONFIG!$D37</f>
        <v>0</v>
      </c>
      <c r="BB14" s="226">
        <f>((CONFIG!$G37*Commandes!BB14)+IF(ROUND((BB$8-CONFIG!$D$7)/31,0)&gt;=(CONFIG!$E37+CONFIG!$F37),INDEX(Commandes!$D14:'Commandes'!$BK14,,COLUMN(BB$8)-COLUMN($D$8)+1-(CONFIG!$E37+CONFIG!$F37)),0)*(1-CONFIG!$G37))*CONFIG!$D37</f>
        <v>0</v>
      </c>
      <c r="BC14" s="226">
        <f>((CONFIG!$G37*Commandes!BC14)+IF(ROUND((BC$8-CONFIG!$D$7)/31,0)&gt;=(CONFIG!$E37+CONFIG!$F37),INDEX(Commandes!$D14:'Commandes'!$BK14,,COLUMN(BC$8)-COLUMN($D$8)+1-(CONFIG!$E37+CONFIG!$F37)),0)*(1-CONFIG!$G37))*CONFIG!$D37</f>
        <v>0</v>
      </c>
      <c r="BD14" s="226">
        <f>((CONFIG!$G37*Commandes!BD14)+IF(ROUND((BD$8-CONFIG!$D$7)/31,0)&gt;=(CONFIG!$E37+CONFIG!$F37),INDEX(Commandes!$D14:'Commandes'!$BK14,,COLUMN(BD$8)-COLUMN($D$8)+1-(CONFIG!$E37+CONFIG!$F37)),0)*(1-CONFIG!$G37))*CONFIG!$D37</f>
        <v>0</v>
      </c>
      <c r="BE14" s="226">
        <f>((CONFIG!$G37*Commandes!BE14)+IF(ROUND((BE$8-CONFIG!$D$7)/31,0)&gt;=(CONFIG!$E37+CONFIG!$F37),INDEX(Commandes!$D14:'Commandes'!$BK14,,COLUMN(BE$8)-COLUMN($D$8)+1-(CONFIG!$E37+CONFIG!$F37)),0)*(1-CONFIG!$G37))*CONFIG!$D37</f>
        <v>0</v>
      </c>
      <c r="BF14" s="226">
        <f>((CONFIG!$G37*Commandes!BF14)+IF(ROUND((BF$8-CONFIG!$D$7)/31,0)&gt;=(CONFIG!$E37+CONFIG!$F37),INDEX(Commandes!$D14:'Commandes'!$BK14,,COLUMN(BF$8)-COLUMN($D$8)+1-(CONFIG!$E37+CONFIG!$F37)),0)*(1-CONFIG!$G37))*CONFIG!$D37</f>
        <v>0</v>
      </c>
      <c r="BG14" s="226">
        <f>((CONFIG!$G37*Commandes!BG14)+IF(ROUND((BG$8-CONFIG!$D$7)/31,0)&gt;=(CONFIG!$E37+CONFIG!$F37),INDEX(Commandes!$D14:'Commandes'!$BK14,,COLUMN(BG$8)-COLUMN($D$8)+1-(CONFIG!$E37+CONFIG!$F37)),0)*(1-CONFIG!$G37))*CONFIG!$D37</f>
        <v>0</v>
      </c>
      <c r="BH14" s="226">
        <f>((CONFIG!$G37*Commandes!BH14)+IF(ROUND((BH$8-CONFIG!$D$7)/31,0)&gt;=(CONFIG!$E37+CONFIG!$F37),INDEX(Commandes!$D14:'Commandes'!$BK14,,COLUMN(BH$8)-COLUMN($D$8)+1-(CONFIG!$E37+CONFIG!$F37)),0)*(1-CONFIG!$G37))*CONFIG!$D37</f>
        <v>0</v>
      </c>
      <c r="BI14" s="226">
        <f>((CONFIG!$G37*Commandes!BI14)+IF(ROUND((BI$8-CONFIG!$D$7)/31,0)&gt;=(CONFIG!$E37+CONFIG!$F37),INDEX(Commandes!$D14:'Commandes'!$BK14,,COLUMN(BI$8)-COLUMN($D$8)+1-(CONFIG!$E37+CONFIG!$F37)),0)*(1-CONFIG!$G37))*CONFIG!$D37</f>
        <v>0</v>
      </c>
      <c r="BJ14" s="226">
        <f>((CONFIG!$G37*Commandes!BJ14)+IF(ROUND((BJ$8-CONFIG!$D$7)/31,0)&gt;=(CONFIG!$E37+CONFIG!$F37),INDEX(Commandes!$D14:'Commandes'!$BK14,,COLUMN(BJ$8)-COLUMN($D$8)+1-(CONFIG!$E37+CONFIG!$F37)),0)*(1-CONFIG!$G37))*CONFIG!$D37</f>
        <v>0</v>
      </c>
      <c r="BK14" s="226">
        <f>((CONFIG!$G37*Commandes!BK14)+IF(ROUND((BK$8-CONFIG!$D$7)/31,0)&gt;=(CONFIG!$E37+CONFIG!$F37),INDEX(Commandes!$D14:'Commandes'!$BK14,,COLUMN(BK$8)-COLUMN($D$8)+1-(CONFIG!$E37+CONFIG!$F37)),0)*(1-CONFIG!$G37))*CONFIG!$D37</f>
        <v>0</v>
      </c>
      <c r="BL14" s="93"/>
    </row>
    <row r="15" spans="2:64">
      <c r="B15" s="87"/>
      <c r="C15" s="215">
        <f>CONFIG!$C$20</f>
        <v>0</v>
      </c>
      <c r="D15" s="226">
        <f>((CONFIG!$G38*Commandes!D15)+IF(ROUND((D$8-CONFIG!$D$7)/31,0)&gt;=(CONFIG!$E38+CONFIG!$F38),INDEX(Commandes!$D15:'Commandes'!$BK15,,COLUMN(D$8)-COLUMN($D$8)+1-(CONFIG!$E38+CONFIG!$F38)),0)*(1-CONFIG!$G38))*CONFIG!$D38</f>
        <v>0</v>
      </c>
      <c r="E15" s="226">
        <f>((CONFIG!$G38*Commandes!E15)+IF(ROUND((E$8-CONFIG!$D$7)/31,0)&gt;=(CONFIG!$E38+CONFIG!$F38),INDEX(Commandes!$D15:'Commandes'!$BK15,,COLUMN(E$8)-COLUMN($D$8)+1-(CONFIG!$E38+CONFIG!$F38)),0)*(1-CONFIG!$G38))*CONFIG!$D38</f>
        <v>0</v>
      </c>
      <c r="F15" s="226">
        <f>((CONFIG!$G38*Commandes!F15)+IF(ROUND((F$8-CONFIG!$D$7)/31,0)&gt;=(CONFIG!$E38+CONFIG!$F38),INDEX(Commandes!$D15:'Commandes'!$BK15,,COLUMN(F$8)-COLUMN($D$8)+1-(CONFIG!$E38+CONFIG!$F38)),0)*(1-CONFIG!$G38))*CONFIG!$D38</f>
        <v>0</v>
      </c>
      <c r="G15" s="226">
        <f>((CONFIG!$G38*Commandes!G15)+IF(ROUND((G$8-CONFIG!$D$7)/31,0)&gt;=(CONFIG!$E38+CONFIG!$F38),INDEX(Commandes!$D15:'Commandes'!$BK15,,COLUMN(G$8)-COLUMN($D$8)+1-(CONFIG!$E38+CONFIG!$F38)),0)*(1-CONFIG!$G38))*CONFIG!$D38</f>
        <v>0</v>
      </c>
      <c r="H15" s="226">
        <f>((CONFIG!$G38*Commandes!H15)+IF(ROUND((H$8-CONFIG!$D$7)/31,0)&gt;=(CONFIG!$E38+CONFIG!$F38),INDEX(Commandes!$D15:'Commandes'!$BK15,,COLUMN(H$8)-COLUMN($D$8)+1-(CONFIG!$E38+CONFIG!$F38)),0)*(1-CONFIG!$G38))*CONFIG!$D38</f>
        <v>0</v>
      </c>
      <c r="I15" s="226">
        <f>((CONFIG!$G38*Commandes!I15)+IF(ROUND((I$8-CONFIG!$D$7)/31,0)&gt;=(CONFIG!$E38+CONFIG!$F38),INDEX(Commandes!$D15:'Commandes'!$BK15,,COLUMN(I$8)-COLUMN($D$8)+1-(CONFIG!$E38+CONFIG!$F38)),0)*(1-CONFIG!$G38))*CONFIG!$D38</f>
        <v>0</v>
      </c>
      <c r="J15" s="226">
        <f>((CONFIG!$G38*Commandes!J15)+IF(ROUND((J$8-CONFIG!$D$7)/31,0)&gt;=(CONFIG!$E38+CONFIG!$F38),INDEX(Commandes!$D15:'Commandes'!$BK15,,COLUMN(J$8)-COLUMN($D$8)+1-(CONFIG!$E38+CONFIG!$F38)),0)*(1-CONFIG!$G38))*CONFIG!$D38</f>
        <v>0</v>
      </c>
      <c r="K15" s="226">
        <f>((CONFIG!$G38*Commandes!K15)+IF(ROUND((K$8-CONFIG!$D$7)/31,0)&gt;=(CONFIG!$E38+CONFIG!$F38),INDEX(Commandes!$D15:'Commandes'!$BK15,,COLUMN(K$8)-COLUMN($D$8)+1-(CONFIG!$E38+CONFIG!$F38)),0)*(1-CONFIG!$G38))*CONFIG!$D38</f>
        <v>0</v>
      </c>
      <c r="L15" s="226">
        <f>((CONFIG!$G38*Commandes!L15)+IF(ROUND((L$8-CONFIG!$D$7)/31,0)&gt;=(CONFIG!$E38+CONFIG!$F38),INDEX(Commandes!$D15:'Commandes'!$BK15,,COLUMN(L$8)-COLUMN($D$8)+1-(CONFIG!$E38+CONFIG!$F38)),0)*(1-CONFIG!$G38))*CONFIG!$D38</f>
        <v>0</v>
      </c>
      <c r="M15" s="226">
        <f>((CONFIG!$G38*Commandes!M15)+IF(ROUND((M$8-CONFIG!$D$7)/31,0)&gt;=(CONFIG!$E38+CONFIG!$F38),INDEX(Commandes!$D15:'Commandes'!$BK15,,COLUMN(M$8)-COLUMN($D$8)+1-(CONFIG!$E38+CONFIG!$F38)),0)*(1-CONFIG!$G38))*CONFIG!$D38</f>
        <v>0</v>
      </c>
      <c r="N15" s="226">
        <f>((CONFIG!$G38*Commandes!N15)+IF(ROUND((N$8-CONFIG!$D$7)/31,0)&gt;=(CONFIG!$E38+CONFIG!$F38),INDEX(Commandes!$D15:'Commandes'!$BK15,,COLUMN(N$8)-COLUMN($D$8)+1-(CONFIG!$E38+CONFIG!$F38)),0)*(1-CONFIG!$G38))*CONFIG!$D38</f>
        <v>0</v>
      </c>
      <c r="O15" s="226">
        <f>((CONFIG!$G38*Commandes!O15)+IF(ROUND((O$8-CONFIG!$D$7)/31,0)&gt;=(CONFIG!$E38+CONFIG!$F38),INDEX(Commandes!$D15:'Commandes'!$BK15,,COLUMN(O$8)-COLUMN($D$8)+1-(CONFIG!$E38+CONFIG!$F38)),0)*(1-CONFIG!$G38))*CONFIG!$D38</f>
        <v>0</v>
      </c>
      <c r="P15" s="226">
        <f>((CONFIG!$G38*Commandes!P15)+IF(ROUND((P$8-CONFIG!$D$7)/31,0)&gt;=(CONFIG!$E38+CONFIG!$F38),INDEX(Commandes!$D15:'Commandes'!$BK15,,COLUMN(P$8)-COLUMN($D$8)+1-(CONFIG!$E38+CONFIG!$F38)),0)*(1-CONFIG!$G38))*CONFIG!$D38</f>
        <v>0</v>
      </c>
      <c r="Q15" s="226">
        <f>((CONFIG!$G38*Commandes!Q15)+IF(ROUND((Q$8-CONFIG!$D$7)/31,0)&gt;=(CONFIG!$E38+CONFIG!$F38),INDEX(Commandes!$D15:'Commandes'!$BK15,,COLUMN(Q$8)-COLUMN($D$8)+1-(CONFIG!$E38+CONFIG!$F38)),0)*(1-CONFIG!$G38))*CONFIG!$D38</f>
        <v>0</v>
      </c>
      <c r="R15" s="226">
        <f>((CONFIG!$G38*Commandes!R15)+IF(ROUND((R$8-CONFIG!$D$7)/31,0)&gt;=(CONFIG!$E38+CONFIG!$F38),INDEX(Commandes!$D15:'Commandes'!$BK15,,COLUMN(R$8)-COLUMN($D$8)+1-(CONFIG!$E38+CONFIG!$F38)),0)*(1-CONFIG!$G38))*CONFIG!$D38</f>
        <v>0</v>
      </c>
      <c r="S15" s="226">
        <f>((CONFIG!$G38*Commandes!S15)+IF(ROUND((S$8-CONFIG!$D$7)/31,0)&gt;=(CONFIG!$E38+CONFIG!$F38),INDEX(Commandes!$D15:'Commandes'!$BK15,,COLUMN(S$8)-COLUMN($D$8)+1-(CONFIG!$E38+CONFIG!$F38)),0)*(1-CONFIG!$G38))*CONFIG!$D38</f>
        <v>0</v>
      </c>
      <c r="T15" s="226">
        <f>((CONFIG!$G38*Commandes!T15)+IF(ROUND((T$8-CONFIG!$D$7)/31,0)&gt;=(CONFIG!$E38+CONFIG!$F38),INDEX(Commandes!$D15:'Commandes'!$BK15,,COLUMN(T$8)-COLUMN($D$8)+1-(CONFIG!$E38+CONFIG!$F38)),0)*(1-CONFIG!$G38))*CONFIG!$D38</f>
        <v>0</v>
      </c>
      <c r="U15" s="226">
        <f>((CONFIG!$G38*Commandes!U15)+IF(ROUND((U$8-CONFIG!$D$7)/31,0)&gt;=(CONFIG!$E38+CONFIG!$F38),INDEX(Commandes!$D15:'Commandes'!$BK15,,COLUMN(U$8)-COLUMN($D$8)+1-(CONFIG!$E38+CONFIG!$F38)),0)*(1-CONFIG!$G38))*CONFIG!$D38</f>
        <v>0</v>
      </c>
      <c r="V15" s="226">
        <f>((CONFIG!$G38*Commandes!V15)+IF(ROUND((V$8-CONFIG!$D$7)/31,0)&gt;=(CONFIG!$E38+CONFIG!$F38),INDEX(Commandes!$D15:'Commandes'!$BK15,,COLUMN(V$8)-COLUMN($D$8)+1-(CONFIG!$E38+CONFIG!$F38)),0)*(1-CONFIG!$G38))*CONFIG!$D38</f>
        <v>0</v>
      </c>
      <c r="W15" s="226">
        <f>((CONFIG!$G38*Commandes!W15)+IF(ROUND((W$8-CONFIG!$D$7)/31,0)&gt;=(CONFIG!$E38+CONFIG!$F38),INDEX(Commandes!$D15:'Commandes'!$BK15,,COLUMN(W$8)-COLUMN($D$8)+1-(CONFIG!$E38+CONFIG!$F38)),0)*(1-CONFIG!$G38))*CONFIG!$D38</f>
        <v>0</v>
      </c>
      <c r="X15" s="226">
        <f>((CONFIG!$G38*Commandes!X15)+IF(ROUND((X$8-CONFIG!$D$7)/31,0)&gt;=(CONFIG!$E38+CONFIG!$F38),INDEX(Commandes!$D15:'Commandes'!$BK15,,COLUMN(X$8)-COLUMN($D$8)+1-(CONFIG!$E38+CONFIG!$F38)),0)*(1-CONFIG!$G38))*CONFIG!$D38</f>
        <v>0</v>
      </c>
      <c r="Y15" s="226">
        <f>((CONFIG!$G38*Commandes!Y15)+IF(ROUND((Y$8-CONFIG!$D$7)/31,0)&gt;=(CONFIG!$E38+CONFIG!$F38),INDEX(Commandes!$D15:'Commandes'!$BK15,,COLUMN(Y$8)-COLUMN($D$8)+1-(CONFIG!$E38+CONFIG!$F38)),0)*(1-CONFIG!$G38))*CONFIG!$D38</f>
        <v>0</v>
      </c>
      <c r="Z15" s="226">
        <f>((CONFIG!$G38*Commandes!Z15)+IF(ROUND((Z$8-CONFIG!$D$7)/31,0)&gt;=(CONFIG!$E38+CONFIG!$F38),INDEX(Commandes!$D15:'Commandes'!$BK15,,COLUMN(Z$8)-COLUMN($D$8)+1-(CONFIG!$E38+CONFIG!$F38)),0)*(1-CONFIG!$G38))*CONFIG!$D38</f>
        <v>0</v>
      </c>
      <c r="AA15" s="226">
        <f>((CONFIG!$G38*Commandes!AA15)+IF(ROUND((AA$8-CONFIG!$D$7)/31,0)&gt;=(CONFIG!$E38+CONFIG!$F38),INDEX(Commandes!$D15:'Commandes'!$BK15,,COLUMN(AA$8)-COLUMN($D$8)+1-(CONFIG!$E38+CONFIG!$F38)),0)*(1-CONFIG!$G38))*CONFIG!$D38</f>
        <v>0</v>
      </c>
      <c r="AB15" s="226">
        <f>((CONFIG!$G38*Commandes!AB15)+IF(ROUND((AB$8-CONFIG!$D$7)/31,0)&gt;=(CONFIG!$E38+CONFIG!$F38),INDEX(Commandes!$D15:'Commandes'!$BK15,,COLUMN(AB$8)-COLUMN($D$8)+1-(CONFIG!$E38+CONFIG!$F38)),0)*(1-CONFIG!$G38))*CONFIG!$D38</f>
        <v>0</v>
      </c>
      <c r="AC15" s="226">
        <f>((CONFIG!$G38*Commandes!AC15)+IF(ROUND((AC$8-CONFIG!$D$7)/31,0)&gt;=(CONFIG!$E38+CONFIG!$F38),INDEX(Commandes!$D15:'Commandes'!$BK15,,COLUMN(AC$8)-COLUMN($D$8)+1-(CONFIG!$E38+CONFIG!$F38)),0)*(1-CONFIG!$G38))*CONFIG!$D38</f>
        <v>0</v>
      </c>
      <c r="AD15" s="226">
        <f>((CONFIG!$G38*Commandes!AD15)+IF(ROUND((AD$8-CONFIG!$D$7)/31,0)&gt;=(CONFIG!$E38+CONFIG!$F38),INDEX(Commandes!$D15:'Commandes'!$BK15,,COLUMN(AD$8)-COLUMN($D$8)+1-(CONFIG!$E38+CONFIG!$F38)),0)*(1-CONFIG!$G38))*CONFIG!$D38</f>
        <v>0</v>
      </c>
      <c r="AE15" s="226">
        <f>((CONFIG!$G38*Commandes!AE15)+IF(ROUND((AE$8-CONFIG!$D$7)/31,0)&gt;=(CONFIG!$E38+CONFIG!$F38),INDEX(Commandes!$D15:'Commandes'!$BK15,,COLUMN(AE$8)-COLUMN($D$8)+1-(CONFIG!$E38+CONFIG!$F38)),0)*(1-CONFIG!$G38))*CONFIG!$D38</f>
        <v>0</v>
      </c>
      <c r="AF15" s="226">
        <f>((CONFIG!$G38*Commandes!AF15)+IF(ROUND((AF$8-CONFIG!$D$7)/31,0)&gt;=(CONFIG!$E38+CONFIG!$F38),INDEX(Commandes!$D15:'Commandes'!$BK15,,COLUMN(AF$8)-COLUMN($D$8)+1-(CONFIG!$E38+CONFIG!$F38)),0)*(1-CONFIG!$G38))*CONFIG!$D38</f>
        <v>0</v>
      </c>
      <c r="AG15" s="226">
        <f>((CONFIG!$G38*Commandes!AG15)+IF(ROUND((AG$8-CONFIG!$D$7)/31,0)&gt;=(CONFIG!$E38+CONFIG!$F38),INDEX(Commandes!$D15:'Commandes'!$BK15,,COLUMN(AG$8)-COLUMN($D$8)+1-(CONFIG!$E38+CONFIG!$F38)),0)*(1-CONFIG!$G38))*CONFIG!$D38</f>
        <v>0</v>
      </c>
      <c r="AH15" s="226">
        <f>((CONFIG!$G38*Commandes!AH15)+IF(ROUND((AH$8-CONFIG!$D$7)/31,0)&gt;=(CONFIG!$E38+CONFIG!$F38),INDEX(Commandes!$D15:'Commandes'!$BK15,,COLUMN(AH$8)-COLUMN($D$8)+1-(CONFIG!$E38+CONFIG!$F38)),0)*(1-CONFIG!$G38))*CONFIG!$D38</f>
        <v>0</v>
      </c>
      <c r="AI15" s="226">
        <f>((CONFIG!$G38*Commandes!AI15)+IF(ROUND((AI$8-CONFIG!$D$7)/31,0)&gt;=(CONFIG!$E38+CONFIG!$F38),INDEX(Commandes!$D15:'Commandes'!$BK15,,COLUMN(AI$8)-COLUMN($D$8)+1-(CONFIG!$E38+CONFIG!$F38)),0)*(1-CONFIG!$G38))*CONFIG!$D38</f>
        <v>0</v>
      </c>
      <c r="AJ15" s="226">
        <f>((CONFIG!$G38*Commandes!AJ15)+IF(ROUND((AJ$8-CONFIG!$D$7)/31,0)&gt;=(CONFIG!$E38+CONFIG!$F38),INDEX(Commandes!$D15:'Commandes'!$BK15,,COLUMN(AJ$8)-COLUMN($D$8)+1-(CONFIG!$E38+CONFIG!$F38)),0)*(1-CONFIG!$G38))*CONFIG!$D38</f>
        <v>0</v>
      </c>
      <c r="AK15" s="226">
        <f>((CONFIG!$G38*Commandes!AK15)+IF(ROUND((AK$8-CONFIG!$D$7)/31,0)&gt;=(CONFIG!$E38+CONFIG!$F38),INDEX(Commandes!$D15:'Commandes'!$BK15,,COLUMN(AK$8)-COLUMN($D$8)+1-(CONFIG!$E38+CONFIG!$F38)),0)*(1-CONFIG!$G38))*CONFIG!$D38</f>
        <v>0</v>
      </c>
      <c r="AL15" s="226">
        <f>((CONFIG!$G38*Commandes!AL15)+IF(ROUND((AL$8-CONFIG!$D$7)/31,0)&gt;=(CONFIG!$E38+CONFIG!$F38),INDEX(Commandes!$D15:'Commandes'!$BK15,,COLUMN(AL$8)-COLUMN($D$8)+1-(CONFIG!$E38+CONFIG!$F38)),0)*(1-CONFIG!$G38))*CONFIG!$D38</f>
        <v>0</v>
      </c>
      <c r="AM15" s="226">
        <f>((CONFIG!$G38*Commandes!AM15)+IF(ROUND((AM$8-CONFIG!$D$7)/31,0)&gt;=(CONFIG!$E38+CONFIG!$F38),INDEX(Commandes!$D15:'Commandes'!$BK15,,COLUMN(AM$8)-COLUMN($D$8)+1-(CONFIG!$E38+CONFIG!$F38)),0)*(1-CONFIG!$G38))*CONFIG!$D38</f>
        <v>0</v>
      </c>
      <c r="AN15" s="226">
        <f>((CONFIG!$G38*Commandes!AN15)+IF(ROUND((AN$8-CONFIG!$D$7)/31,0)&gt;=(CONFIG!$E38+CONFIG!$F38),INDEX(Commandes!$D15:'Commandes'!$BK15,,COLUMN(AN$8)-COLUMN($D$8)+1-(CONFIG!$E38+CONFIG!$F38)),0)*(1-CONFIG!$G38))*CONFIG!$D38</f>
        <v>0</v>
      </c>
      <c r="AO15" s="226">
        <f>((CONFIG!$G38*Commandes!AO15)+IF(ROUND((AO$8-CONFIG!$D$7)/31,0)&gt;=(CONFIG!$E38+CONFIG!$F38),INDEX(Commandes!$D15:'Commandes'!$BK15,,COLUMN(AO$8)-COLUMN($D$8)+1-(CONFIG!$E38+CONFIG!$F38)),0)*(1-CONFIG!$G38))*CONFIG!$D38</f>
        <v>0</v>
      </c>
      <c r="AP15" s="226">
        <f>((CONFIG!$G38*Commandes!AP15)+IF(ROUND((AP$8-CONFIG!$D$7)/31,0)&gt;=(CONFIG!$E38+CONFIG!$F38),INDEX(Commandes!$D15:'Commandes'!$BK15,,COLUMN(AP$8)-COLUMN($D$8)+1-(CONFIG!$E38+CONFIG!$F38)),0)*(1-CONFIG!$G38))*CONFIG!$D38</f>
        <v>0</v>
      </c>
      <c r="AQ15" s="226">
        <f>((CONFIG!$G38*Commandes!AQ15)+IF(ROUND((AQ$8-CONFIG!$D$7)/31,0)&gt;=(CONFIG!$E38+CONFIG!$F38),INDEX(Commandes!$D15:'Commandes'!$BK15,,COLUMN(AQ$8)-COLUMN($D$8)+1-(CONFIG!$E38+CONFIG!$F38)),0)*(1-CONFIG!$G38))*CONFIG!$D38</f>
        <v>0</v>
      </c>
      <c r="AR15" s="226">
        <f>((CONFIG!$G38*Commandes!AR15)+IF(ROUND((AR$8-CONFIG!$D$7)/31,0)&gt;=(CONFIG!$E38+CONFIG!$F38),INDEX(Commandes!$D15:'Commandes'!$BK15,,COLUMN(AR$8)-COLUMN($D$8)+1-(CONFIG!$E38+CONFIG!$F38)),0)*(1-CONFIG!$G38))*CONFIG!$D38</f>
        <v>0</v>
      </c>
      <c r="AS15" s="226">
        <f>((CONFIG!$G38*Commandes!AS15)+IF(ROUND((AS$8-CONFIG!$D$7)/31,0)&gt;=(CONFIG!$E38+CONFIG!$F38),INDEX(Commandes!$D15:'Commandes'!$BK15,,COLUMN(AS$8)-COLUMN($D$8)+1-(CONFIG!$E38+CONFIG!$F38)),0)*(1-CONFIG!$G38))*CONFIG!$D38</f>
        <v>0</v>
      </c>
      <c r="AT15" s="226">
        <f>((CONFIG!$G38*Commandes!AT15)+IF(ROUND((AT$8-CONFIG!$D$7)/31,0)&gt;=(CONFIG!$E38+CONFIG!$F38),INDEX(Commandes!$D15:'Commandes'!$BK15,,COLUMN(AT$8)-COLUMN($D$8)+1-(CONFIG!$E38+CONFIG!$F38)),0)*(1-CONFIG!$G38))*CONFIG!$D38</f>
        <v>0</v>
      </c>
      <c r="AU15" s="226">
        <f>((CONFIG!$G38*Commandes!AU15)+IF(ROUND((AU$8-CONFIG!$D$7)/31,0)&gt;=(CONFIG!$E38+CONFIG!$F38),INDEX(Commandes!$D15:'Commandes'!$BK15,,COLUMN(AU$8)-COLUMN($D$8)+1-(CONFIG!$E38+CONFIG!$F38)),0)*(1-CONFIG!$G38))*CONFIG!$D38</f>
        <v>0</v>
      </c>
      <c r="AV15" s="226">
        <f>((CONFIG!$G38*Commandes!AV15)+IF(ROUND((AV$8-CONFIG!$D$7)/31,0)&gt;=(CONFIG!$E38+CONFIG!$F38),INDEX(Commandes!$D15:'Commandes'!$BK15,,COLUMN(AV$8)-COLUMN($D$8)+1-(CONFIG!$E38+CONFIG!$F38)),0)*(1-CONFIG!$G38))*CONFIG!$D38</f>
        <v>0</v>
      </c>
      <c r="AW15" s="226">
        <f>((CONFIG!$G38*Commandes!AW15)+IF(ROUND((AW$8-CONFIG!$D$7)/31,0)&gt;=(CONFIG!$E38+CONFIG!$F38),INDEX(Commandes!$D15:'Commandes'!$BK15,,COLUMN(AW$8)-COLUMN($D$8)+1-(CONFIG!$E38+CONFIG!$F38)),0)*(1-CONFIG!$G38))*CONFIG!$D38</f>
        <v>0</v>
      </c>
      <c r="AX15" s="226">
        <f>((CONFIG!$G38*Commandes!AX15)+IF(ROUND((AX$8-CONFIG!$D$7)/31,0)&gt;=(CONFIG!$E38+CONFIG!$F38),INDEX(Commandes!$D15:'Commandes'!$BK15,,COLUMN(AX$8)-COLUMN($D$8)+1-(CONFIG!$E38+CONFIG!$F38)),0)*(1-CONFIG!$G38))*CONFIG!$D38</f>
        <v>0</v>
      </c>
      <c r="AY15" s="226">
        <f>((CONFIG!$G38*Commandes!AY15)+IF(ROUND((AY$8-CONFIG!$D$7)/31,0)&gt;=(CONFIG!$E38+CONFIG!$F38),INDEX(Commandes!$D15:'Commandes'!$BK15,,COLUMN(AY$8)-COLUMN($D$8)+1-(CONFIG!$E38+CONFIG!$F38)),0)*(1-CONFIG!$G38))*CONFIG!$D38</f>
        <v>0</v>
      </c>
      <c r="AZ15" s="226">
        <f>((CONFIG!$G38*Commandes!AZ15)+IF(ROUND((AZ$8-CONFIG!$D$7)/31,0)&gt;=(CONFIG!$E38+CONFIG!$F38),INDEX(Commandes!$D15:'Commandes'!$BK15,,COLUMN(AZ$8)-COLUMN($D$8)+1-(CONFIG!$E38+CONFIG!$F38)),0)*(1-CONFIG!$G38))*CONFIG!$D38</f>
        <v>0</v>
      </c>
      <c r="BA15" s="226">
        <f>((CONFIG!$G38*Commandes!BA15)+IF(ROUND((BA$8-CONFIG!$D$7)/31,0)&gt;=(CONFIG!$E38+CONFIG!$F38),INDEX(Commandes!$D15:'Commandes'!$BK15,,COLUMN(BA$8)-COLUMN($D$8)+1-(CONFIG!$E38+CONFIG!$F38)),0)*(1-CONFIG!$G38))*CONFIG!$D38</f>
        <v>0</v>
      </c>
      <c r="BB15" s="226">
        <f>((CONFIG!$G38*Commandes!BB15)+IF(ROUND((BB$8-CONFIG!$D$7)/31,0)&gt;=(CONFIG!$E38+CONFIG!$F38),INDEX(Commandes!$D15:'Commandes'!$BK15,,COLUMN(BB$8)-COLUMN($D$8)+1-(CONFIG!$E38+CONFIG!$F38)),0)*(1-CONFIG!$G38))*CONFIG!$D38</f>
        <v>0</v>
      </c>
      <c r="BC15" s="226">
        <f>((CONFIG!$G38*Commandes!BC15)+IF(ROUND((BC$8-CONFIG!$D$7)/31,0)&gt;=(CONFIG!$E38+CONFIG!$F38),INDEX(Commandes!$D15:'Commandes'!$BK15,,COLUMN(BC$8)-COLUMN($D$8)+1-(CONFIG!$E38+CONFIG!$F38)),0)*(1-CONFIG!$G38))*CONFIG!$D38</f>
        <v>0</v>
      </c>
      <c r="BD15" s="226">
        <f>((CONFIG!$G38*Commandes!BD15)+IF(ROUND((BD$8-CONFIG!$D$7)/31,0)&gt;=(CONFIG!$E38+CONFIG!$F38),INDEX(Commandes!$D15:'Commandes'!$BK15,,COLUMN(BD$8)-COLUMN($D$8)+1-(CONFIG!$E38+CONFIG!$F38)),0)*(1-CONFIG!$G38))*CONFIG!$D38</f>
        <v>0</v>
      </c>
      <c r="BE15" s="226">
        <f>((CONFIG!$G38*Commandes!BE15)+IF(ROUND((BE$8-CONFIG!$D$7)/31,0)&gt;=(CONFIG!$E38+CONFIG!$F38),INDEX(Commandes!$D15:'Commandes'!$BK15,,COLUMN(BE$8)-COLUMN($D$8)+1-(CONFIG!$E38+CONFIG!$F38)),0)*(1-CONFIG!$G38))*CONFIG!$D38</f>
        <v>0</v>
      </c>
      <c r="BF15" s="226">
        <f>((CONFIG!$G38*Commandes!BF15)+IF(ROUND((BF$8-CONFIG!$D$7)/31,0)&gt;=(CONFIG!$E38+CONFIG!$F38),INDEX(Commandes!$D15:'Commandes'!$BK15,,COLUMN(BF$8)-COLUMN($D$8)+1-(CONFIG!$E38+CONFIG!$F38)),0)*(1-CONFIG!$G38))*CONFIG!$D38</f>
        <v>0</v>
      </c>
      <c r="BG15" s="226">
        <f>((CONFIG!$G38*Commandes!BG15)+IF(ROUND((BG$8-CONFIG!$D$7)/31,0)&gt;=(CONFIG!$E38+CONFIG!$F38),INDEX(Commandes!$D15:'Commandes'!$BK15,,COLUMN(BG$8)-COLUMN($D$8)+1-(CONFIG!$E38+CONFIG!$F38)),0)*(1-CONFIG!$G38))*CONFIG!$D38</f>
        <v>0</v>
      </c>
      <c r="BH15" s="226">
        <f>((CONFIG!$G38*Commandes!BH15)+IF(ROUND((BH$8-CONFIG!$D$7)/31,0)&gt;=(CONFIG!$E38+CONFIG!$F38),INDEX(Commandes!$D15:'Commandes'!$BK15,,COLUMN(BH$8)-COLUMN($D$8)+1-(CONFIG!$E38+CONFIG!$F38)),0)*(1-CONFIG!$G38))*CONFIG!$D38</f>
        <v>0</v>
      </c>
      <c r="BI15" s="226">
        <f>((CONFIG!$G38*Commandes!BI15)+IF(ROUND((BI$8-CONFIG!$D$7)/31,0)&gt;=(CONFIG!$E38+CONFIG!$F38),INDEX(Commandes!$D15:'Commandes'!$BK15,,COLUMN(BI$8)-COLUMN($D$8)+1-(CONFIG!$E38+CONFIG!$F38)),0)*(1-CONFIG!$G38))*CONFIG!$D38</f>
        <v>0</v>
      </c>
      <c r="BJ15" s="226">
        <f>((CONFIG!$G38*Commandes!BJ15)+IF(ROUND((BJ$8-CONFIG!$D$7)/31,0)&gt;=(CONFIG!$E38+CONFIG!$F38),INDEX(Commandes!$D15:'Commandes'!$BK15,,COLUMN(BJ$8)-COLUMN($D$8)+1-(CONFIG!$E38+CONFIG!$F38)),0)*(1-CONFIG!$G38))*CONFIG!$D38</f>
        <v>0</v>
      </c>
      <c r="BK15" s="226">
        <f>((CONFIG!$G38*Commandes!BK15)+IF(ROUND((BK$8-CONFIG!$D$7)/31,0)&gt;=(CONFIG!$E38+CONFIG!$F38),INDEX(Commandes!$D15:'Commandes'!$BK15,,COLUMN(BK$8)-COLUMN($D$8)+1-(CONFIG!$E38+CONFIG!$F38)),0)*(1-CONFIG!$G38))*CONFIG!$D38</f>
        <v>0</v>
      </c>
      <c r="BL15" s="93"/>
    </row>
    <row r="16" spans="2:64">
      <c r="B16" s="87"/>
      <c r="C16" s="215">
        <f>CONFIG!$C$21</f>
        <v>0</v>
      </c>
      <c r="D16" s="226">
        <f>((CONFIG!$G39*Commandes!D16)+IF(ROUND((D$8-CONFIG!$D$7)/31,0)&gt;=(CONFIG!$E39+CONFIG!$F39),INDEX(Commandes!$D16:'Commandes'!$BK16,,COLUMN(D$8)-COLUMN($D$8)+1-(CONFIG!$E39+CONFIG!$F39)),0)*(1-CONFIG!$G39))*CONFIG!$D39</f>
        <v>0</v>
      </c>
      <c r="E16" s="226">
        <f>((CONFIG!$G39*Commandes!E16)+IF(ROUND((E$8-CONFIG!$D$7)/31,0)&gt;=(CONFIG!$E39+CONFIG!$F39),INDEX(Commandes!$D16:'Commandes'!$BK16,,COLUMN(E$8)-COLUMN($D$8)+1-(CONFIG!$E39+CONFIG!$F39)),0)*(1-CONFIG!$G39))*CONFIG!$D39</f>
        <v>0</v>
      </c>
      <c r="F16" s="226">
        <f>((CONFIG!$G39*Commandes!F16)+IF(ROUND((F$8-CONFIG!$D$7)/31,0)&gt;=(CONFIG!$E39+CONFIG!$F39),INDEX(Commandes!$D16:'Commandes'!$BK16,,COLUMN(F$8)-COLUMN($D$8)+1-(CONFIG!$E39+CONFIG!$F39)),0)*(1-CONFIG!$G39))*CONFIG!$D39</f>
        <v>0</v>
      </c>
      <c r="G16" s="226">
        <f>((CONFIG!$G39*Commandes!G16)+IF(ROUND((G$8-CONFIG!$D$7)/31,0)&gt;=(CONFIG!$E39+CONFIG!$F39),INDEX(Commandes!$D16:'Commandes'!$BK16,,COLUMN(G$8)-COLUMN($D$8)+1-(CONFIG!$E39+CONFIG!$F39)),0)*(1-CONFIG!$G39))*CONFIG!$D39</f>
        <v>0</v>
      </c>
      <c r="H16" s="226">
        <f>((CONFIG!$G39*Commandes!H16)+IF(ROUND((H$8-CONFIG!$D$7)/31,0)&gt;=(CONFIG!$E39+CONFIG!$F39),INDEX(Commandes!$D16:'Commandes'!$BK16,,COLUMN(H$8)-COLUMN($D$8)+1-(CONFIG!$E39+CONFIG!$F39)),0)*(1-CONFIG!$G39))*CONFIG!$D39</f>
        <v>0</v>
      </c>
      <c r="I16" s="226">
        <f>((CONFIG!$G39*Commandes!I16)+IF(ROUND((I$8-CONFIG!$D$7)/31,0)&gt;=(CONFIG!$E39+CONFIG!$F39),INDEX(Commandes!$D16:'Commandes'!$BK16,,COLUMN(I$8)-COLUMN($D$8)+1-(CONFIG!$E39+CONFIG!$F39)),0)*(1-CONFIG!$G39))*CONFIG!$D39</f>
        <v>0</v>
      </c>
      <c r="J16" s="226">
        <f>((CONFIG!$G39*Commandes!J16)+IF(ROUND((J$8-CONFIG!$D$7)/31,0)&gt;=(CONFIG!$E39+CONFIG!$F39),INDEX(Commandes!$D16:'Commandes'!$BK16,,COLUMN(J$8)-COLUMN($D$8)+1-(CONFIG!$E39+CONFIG!$F39)),0)*(1-CONFIG!$G39))*CONFIG!$D39</f>
        <v>0</v>
      </c>
      <c r="K16" s="226">
        <f>((CONFIG!$G39*Commandes!K16)+IF(ROUND((K$8-CONFIG!$D$7)/31,0)&gt;=(CONFIG!$E39+CONFIG!$F39),INDEX(Commandes!$D16:'Commandes'!$BK16,,COLUMN(K$8)-COLUMN($D$8)+1-(CONFIG!$E39+CONFIG!$F39)),0)*(1-CONFIG!$G39))*CONFIG!$D39</f>
        <v>0</v>
      </c>
      <c r="L16" s="226">
        <f>((CONFIG!$G39*Commandes!L16)+IF(ROUND((L$8-CONFIG!$D$7)/31,0)&gt;=(CONFIG!$E39+CONFIG!$F39),INDEX(Commandes!$D16:'Commandes'!$BK16,,COLUMN(L$8)-COLUMN($D$8)+1-(CONFIG!$E39+CONFIG!$F39)),0)*(1-CONFIG!$G39))*CONFIG!$D39</f>
        <v>0</v>
      </c>
      <c r="M16" s="226">
        <f>((CONFIG!$G39*Commandes!M16)+IF(ROUND((M$8-CONFIG!$D$7)/31,0)&gt;=(CONFIG!$E39+CONFIG!$F39),INDEX(Commandes!$D16:'Commandes'!$BK16,,COLUMN(M$8)-COLUMN($D$8)+1-(CONFIG!$E39+CONFIG!$F39)),0)*(1-CONFIG!$G39))*CONFIG!$D39</f>
        <v>0</v>
      </c>
      <c r="N16" s="226">
        <f>((CONFIG!$G39*Commandes!N16)+IF(ROUND((N$8-CONFIG!$D$7)/31,0)&gt;=(CONFIG!$E39+CONFIG!$F39),INDEX(Commandes!$D16:'Commandes'!$BK16,,COLUMN(N$8)-COLUMN($D$8)+1-(CONFIG!$E39+CONFIG!$F39)),0)*(1-CONFIG!$G39))*CONFIG!$D39</f>
        <v>0</v>
      </c>
      <c r="O16" s="226">
        <f>((CONFIG!$G39*Commandes!O16)+IF(ROUND((O$8-CONFIG!$D$7)/31,0)&gt;=(CONFIG!$E39+CONFIG!$F39),INDEX(Commandes!$D16:'Commandes'!$BK16,,COLUMN(O$8)-COLUMN($D$8)+1-(CONFIG!$E39+CONFIG!$F39)),0)*(1-CONFIG!$G39))*CONFIG!$D39</f>
        <v>0</v>
      </c>
      <c r="P16" s="226">
        <f>((CONFIG!$G39*Commandes!P16)+IF(ROUND((P$8-CONFIG!$D$7)/31,0)&gt;=(CONFIG!$E39+CONFIG!$F39),INDEX(Commandes!$D16:'Commandes'!$BK16,,COLUMN(P$8)-COLUMN($D$8)+1-(CONFIG!$E39+CONFIG!$F39)),0)*(1-CONFIG!$G39))*CONFIG!$D39</f>
        <v>0</v>
      </c>
      <c r="Q16" s="226">
        <f>((CONFIG!$G39*Commandes!Q16)+IF(ROUND((Q$8-CONFIG!$D$7)/31,0)&gt;=(CONFIG!$E39+CONFIG!$F39),INDEX(Commandes!$D16:'Commandes'!$BK16,,COLUMN(Q$8)-COLUMN($D$8)+1-(CONFIG!$E39+CONFIG!$F39)),0)*(1-CONFIG!$G39))*CONFIG!$D39</f>
        <v>0</v>
      </c>
      <c r="R16" s="226">
        <f>((CONFIG!$G39*Commandes!R16)+IF(ROUND((R$8-CONFIG!$D$7)/31,0)&gt;=(CONFIG!$E39+CONFIG!$F39),INDEX(Commandes!$D16:'Commandes'!$BK16,,COLUMN(R$8)-COLUMN($D$8)+1-(CONFIG!$E39+CONFIG!$F39)),0)*(1-CONFIG!$G39))*CONFIG!$D39</f>
        <v>0</v>
      </c>
      <c r="S16" s="226">
        <f>((CONFIG!$G39*Commandes!S16)+IF(ROUND((S$8-CONFIG!$D$7)/31,0)&gt;=(CONFIG!$E39+CONFIG!$F39),INDEX(Commandes!$D16:'Commandes'!$BK16,,COLUMN(S$8)-COLUMN($D$8)+1-(CONFIG!$E39+CONFIG!$F39)),0)*(1-CONFIG!$G39))*CONFIG!$D39</f>
        <v>0</v>
      </c>
      <c r="T16" s="226">
        <f>((CONFIG!$G39*Commandes!T16)+IF(ROUND((T$8-CONFIG!$D$7)/31,0)&gt;=(CONFIG!$E39+CONFIG!$F39),INDEX(Commandes!$D16:'Commandes'!$BK16,,COLUMN(T$8)-COLUMN($D$8)+1-(CONFIG!$E39+CONFIG!$F39)),0)*(1-CONFIG!$G39))*CONFIG!$D39</f>
        <v>0</v>
      </c>
      <c r="U16" s="226">
        <f>((CONFIG!$G39*Commandes!U16)+IF(ROUND((U$8-CONFIG!$D$7)/31,0)&gt;=(CONFIG!$E39+CONFIG!$F39),INDEX(Commandes!$D16:'Commandes'!$BK16,,COLUMN(U$8)-COLUMN($D$8)+1-(CONFIG!$E39+CONFIG!$F39)),0)*(1-CONFIG!$G39))*CONFIG!$D39</f>
        <v>0</v>
      </c>
      <c r="V16" s="226">
        <f>((CONFIG!$G39*Commandes!V16)+IF(ROUND((V$8-CONFIG!$D$7)/31,0)&gt;=(CONFIG!$E39+CONFIG!$F39),INDEX(Commandes!$D16:'Commandes'!$BK16,,COLUMN(V$8)-COLUMN($D$8)+1-(CONFIG!$E39+CONFIG!$F39)),0)*(1-CONFIG!$G39))*CONFIG!$D39</f>
        <v>0</v>
      </c>
      <c r="W16" s="226">
        <f>((CONFIG!$G39*Commandes!W16)+IF(ROUND((W$8-CONFIG!$D$7)/31,0)&gt;=(CONFIG!$E39+CONFIG!$F39),INDEX(Commandes!$D16:'Commandes'!$BK16,,COLUMN(W$8)-COLUMN($D$8)+1-(CONFIG!$E39+CONFIG!$F39)),0)*(1-CONFIG!$G39))*CONFIG!$D39</f>
        <v>0</v>
      </c>
      <c r="X16" s="226">
        <f>((CONFIG!$G39*Commandes!X16)+IF(ROUND((X$8-CONFIG!$D$7)/31,0)&gt;=(CONFIG!$E39+CONFIG!$F39),INDEX(Commandes!$D16:'Commandes'!$BK16,,COLUMN(X$8)-COLUMN($D$8)+1-(CONFIG!$E39+CONFIG!$F39)),0)*(1-CONFIG!$G39))*CONFIG!$D39</f>
        <v>0</v>
      </c>
      <c r="Y16" s="226">
        <f>((CONFIG!$G39*Commandes!Y16)+IF(ROUND((Y$8-CONFIG!$D$7)/31,0)&gt;=(CONFIG!$E39+CONFIG!$F39),INDEX(Commandes!$D16:'Commandes'!$BK16,,COLUMN(Y$8)-COLUMN($D$8)+1-(CONFIG!$E39+CONFIG!$F39)),0)*(1-CONFIG!$G39))*CONFIG!$D39</f>
        <v>0</v>
      </c>
      <c r="Z16" s="226">
        <f>((CONFIG!$G39*Commandes!Z16)+IF(ROUND((Z$8-CONFIG!$D$7)/31,0)&gt;=(CONFIG!$E39+CONFIG!$F39),INDEX(Commandes!$D16:'Commandes'!$BK16,,COLUMN(Z$8)-COLUMN($D$8)+1-(CONFIG!$E39+CONFIG!$F39)),0)*(1-CONFIG!$G39))*CONFIG!$D39</f>
        <v>0</v>
      </c>
      <c r="AA16" s="226">
        <f>((CONFIG!$G39*Commandes!AA16)+IF(ROUND((AA$8-CONFIG!$D$7)/31,0)&gt;=(CONFIG!$E39+CONFIG!$F39),INDEX(Commandes!$D16:'Commandes'!$BK16,,COLUMN(AA$8)-COLUMN($D$8)+1-(CONFIG!$E39+CONFIG!$F39)),0)*(1-CONFIG!$G39))*CONFIG!$D39</f>
        <v>0</v>
      </c>
      <c r="AB16" s="226">
        <f>((CONFIG!$G39*Commandes!AB16)+IF(ROUND((AB$8-CONFIG!$D$7)/31,0)&gt;=(CONFIG!$E39+CONFIG!$F39),INDEX(Commandes!$D16:'Commandes'!$BK16,,COLUMN(AB$8)-COLUMN($D$8)+1-(CONFIG!$E39+CONFIG!$F39)),0)*(1-CONFIG!$G39))*CONFIG!$D39</f>
        <v>0</v>
      </c>
      <c r="AC16" s="226">
        <f>((CONFIG!$G39*Commandes!AC16)+IF(ROUND((AC$8-CONFIG!$D$7)/31,0)&gt;=(CONFIG!$E39+CONFIG!$F39),INDEX(Commandes!$D16:'Commandes'!$BK16,,COLUMN(AC$8)-COLUMN($D$8)+1-(CONFIG!$E39+CONFIG!$F39)),0)*(1-CONFIG!$G39))*CONFIG!$D39</f>
        <v>0</v>
      </c>
      <c r="AD16" s="226">
        <f>((CONFIG!$G39*Commandes!AD16)+IF(ROUND((AD$8-CONFIG!$D$7)/31,0)&gt;=(CONFIG!$E39+CONFIG!$F39),INDEX(Commandes!$D16:'Commandes'!$BK16,,COLUMN(AD$8)-COLUMN($D$8)+1-(CONFIG!$E39+CONFIG!$F39)),0)*(1-CONFIG!$G39))*CONFIG!$D39</f>
        <v>0</v>
      </c>
      <c r="AE16" s="226">
        <f>((CONFIG!$G39*Commandes!AE16)+IF(ROUND((AE$8-CONFIG!$D$7)/31,0)&gt;=(CONFIG!$E39+CONFIG!$F39),INDEX(Commandes!$D16:'Commandes'!$BK16,,COLUMN(AE$8)-COLUMN($D$8)+1-(CONFIG!$E39+CONFIG!$F39)),0)*(1-CONFIG!$G39))*CONFIG!$D39</f>
        <v>0</v>
      </c>
      <c r="AF16" s="226">
        <f>((CONFIG!$G39*Commandes!AF16)+IF(ROUND((AF$8-CONFIG!$D$7)/31,0)&gt;=(CONFIG!$E39+CONFIG!$F39),INDEX(Commandes!$D16:'Commandes'!$BK16,,COLUMN(AF$8)-COLUMN($D$8)+1-(CONFIG!$E39+CONFIG!$F39)),0)*(1-CONFIG!$G39))*CONFIG!$D39</f>
        <v>0</v>
      </c>
      <c r="AG16" s="226">
        <f>((CONFIG!$G39*Commandes!AG16)+IF(ROUND((AG$8-CONFIG!$D$7)/31,0)&gt;=(CONFIG!$E39+CONFIG!$F39),INDEX(Commandes!$D16:'Commandes'!$BK16,,COLUMN(AG$8)-COLUMN($D$8)+1-(CONFIG!$E39+CONFIG!$F39)),0)*(1-CONFIG!$G39))*CONFIG!$D39</f>
        <v>0</v>
      </c>
      <c r="AH16" s="226">
        <f>((CONFIG!$G39*Commandes!AH16)+IF(ROUND((AH$8-CONFIG!$D$7)/31,0)&gt;=(CONFIG!$E39+CONFIG!$F39),INDEX(Commandes!$D16:'Commandes'!$BK16,,COLUMN(AH$8)-COLUMN($D$8)+1-(CONFIG!$E39+CONFIG!$F39)),0)*(1-CONFIG!$G39))*CONFIG!$D39</f>
        <v>0</v>
      </c>
      <c r="AI16" s="226">
        <f>((CONFIG!$G39*Commandes!AI16)+IF(ROUND((AI$8-CONFIG!$D$7)/31,0)&gt;=(CONFIG!$E39+CONFIG!$F39),INDEX(Commandes!$D16:'Commandes'!$BK16,,COLUMN(AI$8)-COLUMN($D$8)+1-(CONFIG!$E39+CONFIG!$F39)),0)*(1-CONFIG!$G39))*CONFIG!$D39</f>
        <v>0</v>
      </c>
      <c r="AJ16" s="226">
        <f>((CONFIG!$G39*Commandes!AJ16)+IF(ROUND((AJ$8-CONFIG!$D$7)/31,0)&gt;=(CONFIG!$E39+CONFIG!$F39),INDEX(Commandes!$D16:'Commandes'!$BK16,,COLUMN(AJ$8)-COLUMN($D$8)+1-(CONFIG!$E39+CONFIG!$F39)),0)*(1-CONFIG!$G39))*CONFIG!$D39</f>
        <v>0</v>
      </c>
      <c r="AK16" s="226">
        <f>((CONFIG!$G39*Commandes!AK16)+IF(ROUND((AK$8-CONFIG!$D$7)/31,0)&gt;=(CONFIG!$E39+CONFIG!$F39),INDEX(Commandes!$D16:'Commandes'!$BK16,,COLUMN(AK$8)-COLUMN($D$8)+1-(CONFIG!$E39+CONFIG!$F39)),0)*(1-CONFIG!$G39))*CONFIG!$D39</f>
        <v>0</v>
      </c>
      <c r="AL16" s="226">
        <f>((CONFIG!$G39*Commandes!AL16)+IF(ROUND((AL$8-CONFIG!$D$7)/31,0)&gt;=(CONFIG!$E39+CONFIG!$F39),INDEX(Commandes!$D16:'Commandes'!$BK16,,COLUMN(AL$8)-COLUMN($D$8)+1-(CONFIG!$E39+CONFIG!$F39)),0)*(1-CONFIG!$G39))*CONFIG!$D39</f>
        <v>0</v>
      </c>
      <c r="AM16" s="226">
        <f>((CONFIG!$G39*Commandes!AM16)+IF(ROUND((AM$8-CONFIG!$D$7)/31,0)&gt;=(CONFIG!$E39+CONFIG!$F39),INDEX(Commandes!$D16:'Commandes'!$BK16,,COLUMN(AM$8)-COLUMN($D$8)+1-(CONFIG!$E39+CONFIG!$F39)),0)*(1-CONFIG!$G39))*CONFIG!$D39</f>
        <v>0</v>
      </c>
      <c r="AN16" s="226">
        <f>((CONFIG!$G39*Commandes!AN16)+IF(ROUND((AN$8-CONFIG!$D$7)/31,0)&gt;=(CONFIG!$E39+CONFIG!$F39),INDEX(Commandes!$D16:'Commandes'!$BK16,,COLUMN(AN$8)-COLUMN($D$8)+1-(CONFIG!$E39+CONFIG!$F39)),0)*(1-CONFIG!$G39))*CONFIG!$D39</f>
        <v>0</v>
      </c>
      <c r="AO16" s="226">
        <f>((CONFIG!$G39*Commandes!AO16)+IF(ROUND((AO$8-CONFIG!$D$7)/31,0)&gt;=(CONFIG!$E39+CONFIG!$F39),INDEX(Commandes!$D16:'Commandes'!$BK16,,COLUMN(AO$8)-COLUMN($D$8)+1-(CONFIG!$E39+CONFIG!$F39)),0)*(1-CONFIG!$G39))*CONFIG!$D39</f>
        <v>0</v>
      </c>
      <c r="AP16" s="226">
        <f>((CONFIG!$G39*Commandes!AP16)+IF(ROUND((AP$8-CONFIG!$D$7)/31,0)&gt;=(CONFIG!$E39+CONFIG!$F39),INDEX(Commandes!$D16:'Commandes'!$BK16,,COLUMN(AP$8)-COLUMN($D$8)+1-(CONFIG!$E39+CONFIG!$F39)),0)*(1-CONFIG!$G39))*CONFIG!$D39</f>
        <v>0</v>
      </c>
      <c r="AQ16" s="226">
        <f>((CONFIG!$G39*Commandes!AQ16)+IF(ROUND((AQ$8-CONFIG!$D$7)/31,0)&gt;=(CONFIG!$E39+CONFIG!$F39),INDEX(Commandes!$D16:'Commandes'!$BK16,,COLUMN(AQ$8)-COLUMN($D$8)+1-(CONFIG!$E39+CONFIG!$F39)),0)*(1-CONFIG!$G39))*CONFIG!$D39</f>
        <v>0</v>
      </c>
      <c r="AR16" s="226">
        <f>((CONFIG!$G39*Commandes!AR16)+IF(ROUND((AR$8-CONFIG!$D$7)/31,0)&gt;=(CONFIG!$E39+CONFIG!$F39),INDEX(Commandes!$D16:'Commandes'!$BK16,,COLUMN(AR$8)-COLUMN($D$8)+1-(CONFIG!$E39+CONFIG!$F39)),0)*(1-CONFIG!$G39))*CONFIG!$D39</f>
        <v>0</v>
      </c>
      <c r="AS16" s="226">
        <f>((CONFIG!$G39*Commandes!AS16)+IF(ROUND((AS$8-CONFIG!$D$7)/31,0)&gt;=(CONFIG!$E39+CONFIG!$F39),INDEX(Commandes!$D16:'Commandes'!$BK16,,COLUMN(AS$8)-COLUMN($D$8)+1-(CONFIG!$E39+CONFIG!$F39)),0)*(1-CONFIG!$G39))*CONFIG!$D39</f>
        <v>0</v>
      </c>
      <c r="AT16" s="226">
        <f>((CONFIG!$G39*Commandes!AT16)+IF(ROUND((AT$8-CONFIG!$D$7)/31,0)&gt;=(CONFIG!$E39+CONFIG!$F39),INDEX(Commandes!$D16:'Commandes'!$BK16,,COLUMN(AT$8)-COLUMN($D$8)+1-(CONFIG!$E39+CONFIG!$F39)),0)*(1-CONFIG!$G39))*CONFIG!$D39</f>
        <v>0</v>
      </c>
      <c r="AU16" s="226">
        <f>((CONFIG!$G39*Commandes!AU16)+IF(ROUND((AU$8-CONFIG!$D$7)/31,0)&gt;=(CONFIG!$E39+CONFIG!$F39),INDEX(Commandes!$D16:'Commandes'!$BK16,,COLUMN(AU$8)-COLUMN($D$8)+1-(CONFIG!$E39+CONFIG!$F39)),0)*(1-CONFIG!$G39))*CONFIG!$D39</f>
        <v>0</v>
      </c>
      <c r="AV16" s="226">
        <f>((CONFIG!$G39*Commandes!AV16)+IF(ROUND((AV$8-CONFIG!$D$7)/31,0)&gt;=(CONFIG!$E39+CONFIG!$F39),INDEX(Commandes!$D16:'Commandes'!$BK16,,COLUMN(AV$8)-COLUMN($D$8)+1-(CONFIG!$E39+CONFIG!$F39)),0)*(1-CONFIG!$G39))*CONFIG!$D39</f>
        <v>0</v>
      </c>
      <c r="AW16" s="226">
        <f>((CONFIG!$G39*Commandes!AW16)+IF(ROUND((AW$8-CONFIG!$D$7)/31,0)&gt;=(CONFIG!$E39+CONFIG!$F39),INDEX(Commandes!$D16:'Commandes'!$BK16,,COLUMN(AW$8)-COLUMN($D$8)+1-(CONFIG!$E39+CONFIG!$F39)),0)*(1-CONFIG!$G39))*CONFIG!$D39</f>
        <v>0</v>
      </c>
      <c r="AX16" s="226">
        <f>((CONFIG!$G39*Commandes!AX16)+IF(ROUND((AX$8-CONFIG!$D$7)/31,0)&gt;=(CONFIG!$E39+CONFIG!$F39),INDEX(Commandes!$D16:'Commandes'!$BK16,,COLUMN(AX$8)-COLUMN($D$8)+1-(CONFIG!$E39+CONFIG!$F39)),0)*(1-CONFIG!$G39))*CONFIG!$D39</f>
        <v>0</v>
      </c>
      <c r="AY16" s="226">
        <f>((CONFIG!$G39*Commandes!AY16)+IF(ROUND((AY$8-CONFIG!$D$7)/31,0)&gt;=(CONFIG!$E39+CONFIG!$F39),INDEX(Commandes!$D16:'Commandes'!$BK16,,COLUMN(AY$8)-COLUMN($D$8)+1-(CONFIG!$E39+CONFIG!$F39)),0)*(1-CONFIG!$G39))*CONFIG!$D39</f>
        <v>0</v>
      </c>
      <c r="AZ16" s="226">
        <f>((CONFIG!$G39*Commandes!AZ16)+IF(ROUND((AZ$8-CONFIG!$D$7)/31,0)&gt;=(CONFIG!$E39+CONFIG!$F39),INDEX(Commandes!$D16:'Commandes'!$BK16,,COLUMN(AZ$8)-COLUMN($D$8)+1-(CONFIG!$E39+CONFIG!$F39)),0)*(1-CONFIG!$G39))*CONFIG!$D39</f>
        <v>0</v>
      </c>
      <c r="BA16" s="226">
        <f>((CONFIG!$G39*Commandes!BA16)+IF(ROUND((BA$8-CONFIG!$D$7)/31,0)&gt;=(CONFIG!$E39+CONFIG!$F39),INDEX(Commandes!$D16:'Commandes'!$BK16,,COLUMN(BA$8)-COLUMN($D$8)+1-(CONFIG!$E39+CONFIG!$F39)),0)*(1-CONFIG!$G39))*CONFIG!$D39</f>
        <v>0</v>
      </c>
      <c r="BB16" s="226">
        <f>((CONFIG!$G39*Commandes!BB16)+IF(ROUND((BB$8-CONFIG!$D$7)/31,0)&gt;=(CONFIG!$E39+CONFIG!$F39),INDEX(Commandes!$D16:'Commandes'!$BK16,,COLUMN(BB$8)-COLUMN($D$8)+1-(CONFIG!$E39+CONFIG!$F39)),0)*(1-CONFIG!$G39))*CONFIG!$D39</f>
        <v>0</v>
      </c>
      <c r="BC16" s="226">
        <f>((CONFIG!$G39*Commandes!BC16)+IF(ROUND((BC$8-CONFIG!$D$7)/31,0)&gt;=(CONFIG!$E39+CONFIG!$F39),INDEX(Commandes!$D16:'Commandes'!$BK16,,COLUMN(BC$8)-COLUMN($D$8)+1-(CONFIG!$E39+CONFIG!$F39)),0)*(1-CONFIG!$G39))*CONFIG!$D39</f>
        <v>0</v>
      </c>
      <c r="BD16" s="226">
        <f>((CONFIG!$G39*Commandes!BD16)+IF(ROUND((BD$8-CONFIG!$D$7)/31,0)&gt;=(CONFIG!$E39+CONFIG!$F39),INDEX(Commandes!$D16:'Commandes'!$BK16,,COLUMN(BD$8)-COLUMN($D$8)+1-(CONFIG!$E39+CONFIG!$F39)),0)*(1-CONFIG!$G39))*CONFIG!$D39</f>
        <v>0</v>
      </c>
      <c r="BE16" s="226">
        <f>((CONFIG!$G39*Commandes!BE16)+IF(ROUND((BE$8-CONFIG!$D$7)/31,0)&gt;=(CONFIG!$E39+CONFIG!$F39),INDEX(Commandes!$D16:'Commandes'!$BK16,,COLUMN(BE$8)-COLUMN($D$8)+1-(CONFIG!$E39+CONFIG!$F39)),0)*(1-CONFIG!$G39))*CONFIG!$D39</f>
        <v>0</v>
      </c>
      <c r="BF16" s="226">
        <f>((CONFIG!$G39*Commandes!BF16)+IF(ROUND((BF$8-CONFIG!$D$7)/31,0)&gt;=(CONFIG!$E39+CONFIG!$F39),INDEX(Commandes!$D16:'Commandes'!$BK16,,COLUMN(BF$8)-COLUMN($D$8)+1-(CONFIG!$E39+CONFIG!$F39)),0)*(1-CONFIG!$G39))*CONFIG!$D39</f>
        <v>0</v>
      </c>
      <c r="BG16" s="226">
        <f>((CONFIG!$G39*Commandes!BG16)+IF(ROUND((BG$8-CONFIG!$D$7)/31,0)&gt;=(CONFIG!$E39+CONFIG!$F39),INDEX(Commandes!$D16:'Commandes'!$BK16,,COLUMN(BG$8)-COLUMN($D$8)+1-(CONFIG!$E39+CONFIG!$F39)),0)*(1-CONFIG!$G39))*CONFIG!$D39</f>
        <v>0</v>
      </c>
      <c r="BH16" s="226">
        <f>((CONFIG!$G39*Commandes!BH16)+IF(ROUND((BH$8-CONFIG!$D$7)/31,0)&gt;=(CONFIG!$E39+CONFIG!$F39),INDEX(Commandes!$D16:'Commandes'!$BK16,,COLUMN(BH$8)-COLUMN($D$8)+1-(CONFIG!$E39+CONFIG!$F39)),0)*(1-CONFIG!$G39))*CONFIG!$D39</f>
        <v>0</v>
      </c>
      <c r="BI16" s="226">
        <f>((CONFIG!$G39*Commandes!BI16)+IF(ROUND((BI$8-CONFIG!$D$7)/31,0)&gt;=(CONFIG!$E39+CONFIG!$F39),INDEX(Commandes!$D16:'Commandes'!$BK16,,COLUMN(BI$8)-COLUMN($D$8)+1-(CONFIG!$E39+CONFIG!$F39)),0)*(1-CONFIG!$G39))*CONFIG!$D39</f>
        <v>0</v>
      </c>
      <c r="BJ16" s="226">
        <f>((CONFIG!$G39*Commandes!BJ16)+IF(ROUND((BJ$8-CONFIG!$D$7)/31,0)&gt;=(CONFIG!$E39+CONFIG!$F39),INDEX(Commandes!$D16:'Commandes'!$BK16,,COLUMN(BJ$8)-COLUMN($D$8)+1-(CONFIG!$E39+CONFIG!$F39)),0)*(1-CONFIG!$G39))*CONFIG!$D39</f>
        <v>0</v>
      </c>
      <c r="BK16" s="226">
        <f>((CONFIG!$G39*Commandes!BK16)+IF(ROUND((BK$8-CONFIG!$D$7)/31,0)&gt;=(CONFIG!$E39+CONFIG!$F39),INDEX(Commandes!$D16:'Commandes'!$BK16,,COLUMN(BK$8)-COLUMN($D$8)+1-(CONFIG!$E39+CONFIG!$F39)),0)*(1-CONFIG!$G39))*CONFIG!$D39</f>
        <v>0</v>
      </c>
      <c r="BL16" s="93"/>
    </row>
    <row r="17" spans="2:64" s="53" customFormat="1">
      <c r="B17" s="87"/>
      <c r="C17" s="215">
        <f>CONFIG!$C$22</f>
        <v>0</v>
      </c>
      <c r="D17" s="226">
        <f>((CONFIG!$G40*Commandes!D17)+IF(ROUND((D$8-CONFIG!$D$7)/31,0)&gt;=(CONFIG!$E40+CONFIG!$F40),INDEX(Commandes!$D17:'Commandes'!$BK17,,COLUMN(D$8)-COLUMN($D$8)+1-(CONFIG!$E40+CONFIG!$F40)),0)*(1-CONFIG!$G40))*CONFIG!$D40</f>
        <v>0</v>
      </c>
      <c r="E17" s="226">
        <f>((CONFIG!$G40*Commandes!E17)+IF(ROUND((E$8-CONFIG!$D$7)/31,0)&gt;=(CONFIG!$E40+CONFIG!$F40),INDEX(Commandes!$D17:'Commandes'!$BK17,,COLUMN(E$8)-COLUMN($D$8)+1-(CONFIG!$E40+CONFIG!$F40)),0)*(1-CONFIG!$G40))*CONFIG!$D40</f>
        <v>0</v>
      </c>
      <c r="F17" s="226">
        <f>((CONFIG!$G40*Commandes!F17)+IF(ROUND((F$8-CONFIG!$D$7)/31,0)&gt;=(CONFIG!$E40+CONFIG!$F40),INDEX(Commandes!$D17:'Commandes'!$BK17,,COLUMN(F$8)-COLUMN($D$8)+1-(CONFIG!$E40+CONFIG!$F40)),0)*(1-CONFIG!$G40))*CONFIG!$D40</f>
        <v>0</v>
      </c>
      <c r="G17" s="226">
        <f>((CONFIG!$G40*Commandes!G17)+IF(ROUND((G$8-CONFIG!$D$7)/31,0)&gt;=(CONFIG!$E40+CONFIG!$F40),INDEX(Commandes!$D17:'Commandes'!$BK17,,COLUMN(G$8)-COLUMN($D$8)+1-(CONFIG!$E40+CONFIG!$F40)),0)*(1-CONFIG!$G40))*CONFIG!$D40</f>
        <v>0</v>
      </c>
      <c r="H17" s="226">
        <f>((CONFIG!$G40*Commandes!H17)+IF(ROUND((H$8-CONFIG!$D$7)/31,0)&gt;=(CONFIG!$E40+CONFIG!$F40),INDEX(Commandes!$D17:'Commandes'!$BK17,,COLUMN(H$8)-COLUMN($D$8)+1-(CONFIG!$E40+CONFIG!$F40)),0)*(1-CONFIG!$G40))*CONFIG!$D40</f>
        <v>0</v>
      </c>
      <c r="I17" s="226">
        <f>((CONFIG!$G40*Commandes!I17)+IF(ROUND((I$8-CONFIG!$D$7)/31,0)&gt;=(CONFIG!$E40+CONFIG!$F40),INDEX(Commandes!$D17:'Commandes'!$BK17,,COLUMN(I$8)-COLUMN($D$8)+1-(CONFIG!$E40+CONFIG!$F40)),0)*(1-CONFIG!$G40))*CONFIG!$D40</f>
        <v>0</v>
      </c>
      <c r="J17" s="226">
        <f>((CONFIG!$G40*Commandes!J17)+IF(ROUND((J$8-CONFIG!$D$7)/31,0)&gt;=(CONFIG!$E40+CONFIG!$F40),INDEX(Commandes!$D17:'Commandes'!$BK17,,COLUMN(J$8)-COLUMN($D$8)+1-(CONFIG!$E40+CONFIG!$F40)),0)*(1-CONFIG!$G40))*CONFIG!$D40</f>
        <v>0</v>
      </c>
      <c r="K17" s="226">
        <f>((CONFIG!$G40*Commandes!K17)+IF(ROUND((K$8-CONFIG!$D$7)/31,0)&gt;=(CONFIG!$E40+CONFIG!$F40),INDEX(Commandes!$D17:'Commandes'!$BK17,,COLUMN(K$8)-COLUMN($D$8)+1-(CONFIG!$E40+CONFIG!$F40)),0)*(1-CONFIG!$G40))*CONFIG!$D40</f>
        <v>0</v>
      </c>
      <c r="L17" s="226">
        <f>((CONFIG!$G40*Commandes!L17)+IF(ROUND((L$8-CONFIG!$D$7)/31,0)&gt;=(CONFIG!$E40+CONFIG!$F40),INDEX(Commandes!$D17:'Commandes'!$BK17,,COLUMN(L$8)-COLUMN($D$8)+1-(CONFIG!$E40+CONFIG!$F40)),0)*(1-CONFIG!$G40))*CONFIG!$D40</f>
        <v>0</v>
      </c>
      <c r="M17" s="226">
        <f>((CONFIG!$G40*Commandes!M17)+IF(ROUND((M$8-CONFIG!$D$7)/31,0)&gt;=(CONFIG!$E40+CONFIG!$F40),INDEX(Commandes!$D17:'Commandes'!$BK17,,COLUMN(M$8)-COLUMN($D$8)+1-(CONFIG!$E40+CONFIG!$F40)),0)*(1-CONFIG!$G40))*CONFIG!$D40</f>
        <v>0</v>
      </c>
      <c r="N17" s="226">
        <f>((CONFIG!$G40*Commandes!N17)+IF(ROUND((N$8-CONFIG!$D$7)/31,0)&gt;=(CONFIG!$E40+CONFIG!$F40),INDEX(Commandes!$D17:'Commandes'!$BK17,,COLUMN(N$8)-COLUMN($D$8)+1-(CONFIG!$E40+CONFIG!$F40)),0)*(1-CONFIG!$G40))*CONFIG!$D40</f>
        <v>0</v>
      </c>
      <c r="O17" s="226">
        <f>((CONFIG!$G40*Commandes!O17)+IF(ROUND((O$8-CONFIG!$D$7)/31,0)&gt;=(CONFIG!$E40+CONFIG!$F40),INDEX(Commandes!$D17:'Commandes'!$BK17,,COLUMN(O$8)-COLUMN($D$8)+1-(CONFIG!$E40+CONFIG!$F40)),0)*(1-CONFIG!$G40))*CONFIG!$D40</f>
        <v>0</v>
      </c>
      <c r="P17" s="226">
        <f>((CONFIG!$G40*Commandes!P17)+IF(ROUND((P$8-CONFIG!$D$7)/31,0)&gt;=(CONFIG!$E40+CONFIG!$F40),INDEX(Commandes!$D17:'Commandes'!$BK17,,COLUMN(P$8)-COLUMN($D$8)+1-(CONFIG!$E40+CONFIG!$F40)),0)*(1-CONFIG!$G40))*CONFIG!$D40</f>
        <v>0</v>
      </c>
      <c r="Q17" s="226">
        <f>((CONFIG!$G40*Commandes!Q17)+IF(ROUND((Q$8-CONFIG!$D$7)/31,0)&gt;=(CONFIG!$E40+CONFIG!$F40),INDEX(Commandes!$D17:'Commandes'!$BK17,,COLUMN(Q$8)-COLUMN($D$8)+1-(CONFIG!$E40+CONFIG!$F40)),0)*(1-CONFIG!$G40))*CONFIG!$D40</f>
        <v>0</v>
      </c>
      <c r="R17" s="226">
        <f>((CONFIG!$G40*Commandes!R17)+IF(ROUND((R$8-CONFIG!$D$7)/31,0)&gt;=(CONFIG!$E40+CONFIG!$F40),INDEX(Commandes!$D17:'Commandes'!$BK17,,COLUMN(R$8)-COLUMN($D$8)+1-(CONFIG!$E40+CONFIG!$F40)),0)*(1-CONFIG!$G40))*CONFIG!$D40</f>
        <v>0</v>
      </c>
      <c r="S17" s="226">
        <f>((CONFIG!$G40*Commandes!S17)+IF(ROUND((S$8-CONFIG!$D$7)/31,0)&gt;=(CONFIG!$E40+CONFIG!$F40),INDEX(Commandes!$D17:'Commandes'!$BK17,,COLUMN(S$8)-COLUMN($D$8)+1-(CONFIG!$E40+CONFIG!$F40)),0)*(1-CONFIG!$G40))*CONFIG!$D40</f>
        <v>0</v>
      </c>
      <c r="T17" s="226">
        <f>((CONFIG!$G40*Commandes!T17)+IF(ROUND((T$8-CONFIG!$D$7)/31,0)&gt;=(CONFIG!$E40+CONFIG!$F40),INDEX(Commandes!$D17:'Commandes'!$BK17,,COLUMN(T$8)-COLUMN($D$8)+1-(CONFIG!$E40+CONFIG!$F40)),0)*(1-CONFIG!$G40))*CONFIG!$D40</f>
        <v>0</v>
      </c>
      <c r="U17" s="226">
        <f>((CONFIG!$G40*Commandes!U17)+IF(ROUND((U$8-CONFIG!$D$7)/31,0)&gt;=(CONFIG!$E40+CONFIG!$F40),INDEX(Commandes!$D17:'Commandes'!$BK17,,COLUMN(U$8)-COLUMN($D$8)+1-(CONFIG!$E40+CONFIG!$F40)),0)*(1-CONFIG!$G40))*CONFIG!$D40</f>
        <v>0</v>
      </c>
      <c r="V17" s="226">
        <f>((CONFIG!$G40*Commandes!V17)+IF(ROUND((V$8-CONFIG!$D$7)/31,0)&gt;=(CONFIG!$E40+CONFIG!$F40),INDEX(Commandes!$D17:'Commandes'!$BK17,,COLUMN(V$8)-COLUMN($D$8)+1-(CONFIG!$E40+CONFIG!$F40)),0)*(1-CONFIG!$G40))*CONFIG!$D40</f>
        <v>0</v>
      </c>
      <c r="W17" s="226">
        <f>((CONFIG!$G40*Commandes!W17)+IF(ROUND((W$8-CONFIG!$D$7)/31,0)&gt;=(CONFIG!$E40+CONFIG!$F40),INDEX(Commandes!$D17:'Commandes'!$BK17,,COLUMN(W$8)-COLUMN($D$8)+1-(CONFIG!$E40+CONFIG!$F40)),0)*(1-CONFIG!$G40))*CONFIG!$D40</f>
        <v>0</v>
      </c>
      <c r="X17" s="226">
        <f>((CONFIG!$G40*Commandes!X17)+IF(ROUND((X$8-CONFIG!$D$7)/31,0)&gt;=(CONFIG!$E40+CONFIG!$F40),INDEX(Commandes!$D17:'Commandes'!$BK17,,COLUMN(X$8)-COLUMN($D$8)+1-(CONFIG!$E40+CONFIG!$F40)),0)*(1-CONFIG!$G40))*CONFIG!$D40</f>
        <v>0</v>
      </c>
      <c r="Y17" s="226">
        <f>((CONFIG!$G40*Commandes!Y17)+IF(ROUND((Y$8-CONFIG!$D$7)/31,0)&gt;=(CONFIG!$E40+CONFIG!$F40),INDEX(Commandes!$D17:'Commandes'!$BK17,,COLUMN(Y$8)-COLUMN($D$8)+1-(CONFIG!$E40+CONFIG!$F40)),0)*(1-CONFIG!$G40))*CONFIG!$D40</f>
        <v>0</v>
      </c>
      <c r="Z17" s="226">
        <f>((CONFIG!$G40*Commandes!Z17)+IF(ROUND((Z$8-CONFIG!$D$7)/31,0)&gt;=(CONFIG!$E40+CONFIG!$F40),INDEX(Commandes!$D17:'Commandes'!$BK17,,COLUMN(Z$8)-COLUMN($D$8)+1-(CONFIG!$E40+CONFIG!$F40)),0)*(1-CONFIG!$G40))*CONFIG!$D40</f>
        <v>0</v>
      </c>
      <c r="AA17" s="226">
        <f>((CONFIG!$G40*Commandes!AA17)+IF(ROUND((AA$8-CONFIG!$D$7)/31,0)&gt;=(CONFIG!$E40+CONFIG!$F40),INDEX(Commandes!$D17:'Commandes'!$BK17,,COLUMN(AA$8)-COLUMN($D$8)+1-(CONFIG!$E40+CONFIG!$F40)),0)*(1-CONFIG!$G40))*CONFIG!$D40</f>
        <v>0</v>
      </c>
      <c r="AB17" s="226">
        <f>((CONFIG!$G40*Commandes!AB17)+IF(ROUND((AB$8-CONFIG!$D$7)/31,0)&gt;=(CONFIG!$E40+CONFIG!$F40),INDEX(Commandes!$D17:'Commandes'!$BK17,,COLUMN(AB$8)-COLUMN($D$8)+1-(CONFIG!$E40+CONFIG!$F40)),0)*(1-CONFIG!$G40))*CONFIG!$D40</f>
        <v>0</v>
      </c>
      <c r="AC17" s="226">
        <f>((CONFIG!$G40*Commandes!AC17)+IF(ROUND((AC$8-CONFIG!$D$7)/31,0)&gt;=(CONFIG!$E40+CONFIG!$F40),INDEX(Commandes!$D17:'Commandes'!$BK17,,COLUMN(AC$8)-COLUMN($D$8)+1-(CONFIG!$E40+CONFIG!$F40)),0)*(1-CONFIG!$G40))*CONFIG!$D40</f>
        <v>0</v>
      </c>
      <c r="AD17" s="226">
        <f>((CONFIG!$G40*Commandes!AD17)+IF(ROUND((AD$8-CONFIG!$D$7)/31,0)&gt;=(CONFIG!$E40+CONFIG!$F40),INDEX(Commandes!$D17:'Commandes'!$BK17,,COLUMN(AD$8)-COLUMN($D$8)+1-(CONFIG!$E40+CONFIG!$F40)),0)*(1-CONFIG!$G40))*CONFIG!$D40</f>
        <v>0</v>
      </c>
      <c r="AE17" s="226">
        <f>((CONFIG!$G40*Commandes!AE17)+IF(ROUND((AE$8-CONFIG!$D$7)/31,0)&gt;=(CONFIG!$E40+CONFIG!$F40),INDEX(Commandes!$D17:'Commandes'!$BK17,,COLUMN(AE$8)-COLUMN($D$8)+1-(CONFIG!$E40+CONFIG!$F40)),0)*(1-CONFIG!$G40))*CONFIG!$D40</f>
        <v>0</v>
      </c>
      <c r="AF17" s="226">
        <f>((CONFIG!$G40*Commandes!AF17)+IF(ROUND((AF$8-CONFIG!$D$7)/31,0)&gt;=(CONFIG!$E40+CONFIG!$F40),INDEX(Commandes!$D17:'Commandes'!$BK17,,COLUMN(AF$8)-COLUMN($D$8)+1-(CONFIG!$E40+CONFIG!$F40)),0)*(1-CONFIG!$G40))*CONFIG!$D40</f>
        <v>0</v>
      </c>
      <c r="AG17" s="226">
        <f>((CONFIG!$G40*Commandes!AG17)+IF(ROUND((AG$8-CONFIG!$D$7)/31,0)&gt;=(CONFIG!$E40+CONFIG!$F40),INDEX(Commandes!$D17:'Commandes'!$BK17,,COLUMN(AG$8)-COLUMN($D$8)+1-(CONFIG!$E40+CONFIG!$F40)),0)*(1-CONFIG!$G40))*CONFIG!$D40</f>
        <v>0</v>
      </c>
      <c r="AH17" s="226">
        <f>((CONFIG!$G40*Commandes!AH17)+IF(ROUND((AH$8-CONFIG!$D$7)/31,0)&gt;=(CONFIG!$E40+CONFIG!$F40),INDEX(Commandes!$D17:'Commandes'!$BK17,,COLUMN(AH$8)-COLUMN($D$8)+1-(CONFIG!$E40+CONFIG!$F40)),0)*(1-CONFIG!$G40))*CONFIG!$D40</f>
        <v>0</v>
      </c>
      <c r="AI17" s="226">
        <f>((CONFIG!$G40*Commandes!AI17)+IF(ROUND((AI$8-CONFIG!$D$7)/31,0)&gt;=(CONFIG!$E40+CONFIG!$F40),INDEX(Commandes!$D17:'Commandes'!$BK17,,COLUMN(AI$8)-COLUMN($D$8)+1-(CONFIG!$E40+CONFIG!$F40)),0)*(1-CONFIG!$G40))*CONFIG!$D40</f>
        <v>0</v>
      </c>
      <c r="AJ17" s="226">
        <f>((CONFIG!$G40*Commandes!AJ17)+IF(ROUND((AJ$8-CONFIG!$D$7)/31,0)&gt;=(CONFIG!$E40+CONFIG!$F40),INDEX(Commandes!$D17:'Commandes'!$BK17,,COLUMN(AJ$8)-COLUMN($D$8)+1-(CONFIG!$E40+CONFIG!$F40)),0)*(1-CONFIG!$G40))*CONFIG!$D40</f>
        <v>0</v>
      </c>
      <c r="AK17" s="226">
        <f>((CONFIG!$G40*Commandes!AK17)+IF(ROUND((AK$8-CONFIG!$D$7)/31,0)&gt;=(CONFIG!$E40+CONFIG!$F40),INDEX(Commandes!$D17:'Commandes'!$BK17,,COLUMN(AK$8)-COLUMN($D$8)+1-(CONFIG!$E40+CONFIG!$F40)),0)*(1-CONFIG!$G40))*CONFIG!$D40</f>
        <v>0</v>
      </c>
      <c r="AL17" s="226">
        <f>((CONFIG!$G40*Commandes!AL17)+IF(ROUND((AL$8-CONFIG!$D$7)/31,0)&gt;=(CONFIG!$E40+CONFIG!$F40),INDEX(Commandes!$D17:'Commandes'!$BK17,,COLUMN(AL$8)-COLUMN($D$8)+1-(CONFIG!$E40+CONFIG!$F40)),0)*(1-CONFIG!$G40))*CONFIG!$D40</f>
        <v>0</v>
      </c>
      <c r="AM17" s="226">
        <f>((CONFIG!$G40*Commandes!AM17)+IF(ROUND((AM$8-CONFIG!$D$7)/31,0)&gt;=(CONFIG!$E40+CONFIG!$F40),INDEX(Commandes!$D17:'Commandes'!$BK17,,COLUMN(AM$8)-COLUMN($D$8)+1-(CONFIG!$E40+CONFIG!$F40)),0)*(1-CONFIG!$G40))*CONFIG!$D40</f>
        <v>0</v>
      </c>
      <c r="AN17" s="226">
        <f>((CONFIG!$G40*Commandes!AN17)+IF(ROUND((AN$8-CONFIG!$D$7)/31,0)&gt;=(CONFIG!$E40+CONFIG!$F40),INDEX(Commandes!$D17:'Commandes'!$BK17,,COLUMN(AN$8)-COLUMN($D$8)+1-(CONFIG!$E40+CONFIG!$F40)),0)*(1-CONFIG!$G40))*CONFIG!$D40</f>
        <v>0</v>
      </c>
      <c r="AO17" s="226">
        <f>((CONFIG!$G40*Commandes!AO17)+IF(ROUND((AO$8-CONFIG!$D$7)/31,0)&gt;=(CONFIG!$E40+CONFIG!$F40),INDEX(Commandes!$D17:'Commandes'!$BK17,,COLUMN(AO$8)-COLUMN($D$8)+1-(CONFIG!$E40+CONFIG!$F40)),0)*(1-CONFIG!$G40))*CONFIG!$D40</f>
        <v>0</v>
      </c>
      <c r="AP17" s="226">
        <f>((CONFIG!$G40*Commandes!AP17)+IF(ROUND((AP$8-CONFIG!$D$7)/31,0)&gt;=(CONFIG!$E40+CONFIG!$F40),INDEX(Commandes!$D17:'Commandes'!$BK17,,COLUMN(AP$8)-COLUMN($D$8)+1-(CONFIG!$E40+CONFIG!$F40)),0)*(1-CONFIG!$G40))*CONFIG!$D40</f>
        <v>0</v>
      </c>
      <c r="AQ17" s="226">
        <f>((CONFIG!$G40*Commandes!AQ17)+IF(ROUND((AQ$8-CONFIG!$D$7)/31,0)&gt;=(CONFIG!$E40+CONFIG!$F40),INDEX(Commandes!$D17:'Commandes'!$BK17,,COLUMN(AQ$8)-COLUMN($D$8)+1-(CONFIG!$E40+CONFIG!$F40)),0)*(1-CONFIG!$G40))*CONFIG!$D40</f>
        <v>0</v>
      </c>
      <c r="AR17" s="226">
        <f>((CONFIG!$G40*Commandes!AR17)+IF(ROUND((AR$8-CONFIG!$D$7)/31,0)&gt;=(CONFIG!$E40+CONFIG!$F40),INDEX(Commandes!$D17:'Commandes'!$BK17,,COLUMN(AR$8)-COLUMN($D$8)+1-(CONFIG!$E40+CONFIG!$F40)),0)*(1-CONFIG!$G40))*CONFIG!$D40</f>
        <v>0</v>
      </c>
      <c r="AS17" s="226">
        <f>((CONFIG!$G40*Commandes!AS17)+IF(ROUND((AS$8-CONFIG!$D$7)/31,0)&gt;=(CONFIG!$E40+CONFIG!$F40),INDEX(Commandes!$D17:'Commandes'!$BK17,,COLUMN(AS$8)-COLUMN($D$8)+1-(CONFIG!$E40+CONFIG!$F40)),0)*(1-CONFIG!$G40))*CONFIG!$D40</f>
        <v>0</v>
      </c>
      <c r="AT17" s="226">
        <f>((CONFIG!$G40*Commandes!AT17)+IF(ROUND((AT$8-CONFIG!$D$7)/31,0)&gt;=(CONFIG!$E40+CONFIG!$F40),INDEX(Commandes!$D17:'Commandes'!$BK17,,COLUMN(AT$8)-COLUMN($D$8)+1-(CONFIG!$E40+CONFIG!$F40)),0)*(1-CONFIG!$G40))*CONFIG!$D40</f>
        <v>0</v>
      </c>
      <c r="AU17" s="226">
        <f>((CONFIG!$G40*Commandes!AU17)+IF(ROUND((AU$8-CONFIG!$D$7)/31,0)&gt;=(CONFIG!$E40+CONFIG!$F40),INDEX(Commandes!$D17:'Commandes'!$BK17,,COLUMN(AU$8)-COLUMN($D$8)+1-(CONFIG!$E40+CONFIG!$F40)),0)*(1-CONFIG!$G40))*CONFIG!$D40</f>
        <v>0</v>
      </c>
      <c r="AV17" s="226">
        <f>((CONFIG!$G40*Commandes!AV17)+IF(ROUND((AV$8-CONFIG!$D$7)/31,0)&gt;=(CONFIG!$E40+CONFIG!$F40),INDEX(Commandes!$D17:'Commandes'!$BK17,,COLUMN(AV$8)-COLUMN($D$8)+1-(CONFIG!$E40+CONFIG!$F40)),0)*(1-CONFIG!$G40))*CONFIG!$D40</f>
        <v>0</v>
      </c>
      <c r="AW17" s="226">
        <f>((CONFIG!$G40*Commandes!AW17)+IF(ROUND((AW$8-CONFIG!$D$7)/31,0)&gt;=(CONFIG!$E40+CONFIG!$F40),INDEX(Commandes!$D17:'Commandes'!$BK17,,COLUMN(AW$8)-COLUMN($D$8)+1-(CONFIG!$E40+CONFIG!$F40)),0)*(1-CONFIG!$G40))*CONFIG!$D40</f>
        <v>0</v>
      </c>
      <c r="AX17" s="226">
        <f>((CONFIG!$G40*Commandes!AX17)+IF(ROUND((AX$8-CONFIG!$D$7)/31,0)&gt;=(CONFIG!$E40+CONFIG!$F40),INDEX(Commandes!$D17:'Commandes'!$BK17,,COLUMN(AX$8)-COLUMN($D$8)+1-(CONFIG!$E40+CONFIG!$F40)),0)*(1-CONFIG!$G40))*CONFIG!$D40</f>
        <v>0</v>
      </c>
      <c r="AY17" s="226">
        <f>((CONFIG!$G40*Commandes!AY17)+IF(ROUND((AY$8-CONFIG!$D$7)/31,0)&gt;=(CONFIG!$E40+CONFIG!$F40),INDEX(Commandes!$D17:'Commandes'!$BK17,,COLUMN(AY$8)-COLUMN($D$8)+1-(CONFIG!$E40+CONFIG!$F40)),0)*(1-CONFIG!$G40))*CONFIG!$D40</f>
        <v>0</v>
      </c>
      <c r="AZ17" s="226">
        <f>((CONFIG!$G40*Commandes!AZ17)+IF(ROUND((AZ$8-CONFIG!$D$7)/31,0)&gt;=(CONFIG!$E40+CONFIG!$F40),INDEX(Commandes!$D17:'Commandes'!$BK17,,COLUMN(AZ$8)-COLUMN($D$8)+1-(CONFIG!$E40+CONFIG!$F40)),0)*(1-CONFIG!$G40))*CONFIG!$D40</f>
        <v>0</v>
      </c>
      <c r="BA17" s="226">
        <f>((CONFIG!$G40*Commandes!BA17)+IF(ROUND((BA$8-CONFIG!$D$7)/31,0)&gt;=(CONFIG!$E40+CONFIG!$F40),INDEX(Commandes!$D17:'Commandes'!$BK17,,COLUMN(BA$8)-COLUMN($D$8)+1-(CONFIG!$E40+CONFIG!$F40)),0)*(1-CONFIG!$G40))*CONFIG!$D40</f>
        <v>0</v>
      </c>
      <c r="BB17" s="226">
        <f>((CONFIG!$G40*Commandes!BB17)+IF(ROUND((BB$8-CONFIG!$D$7)/31,0)&gt;=(CONFIG!$E40+CONFIG!$F40),INDEX(Commandes!$D17:'Commandes'!$BK17,,COLUMN(BB$8)-COLUMN($D$8)+1-(CONFIG!$E40+CONFIG!$F40)),0)*(1-CONFIG!$G40))*CONFIG!$D40</f>
        <v>0</v>
      </c>
      <c r="BC17" s="226">
        <f>((CONFIG!$G40*Commandes!BC17)+IF(ROUND((BC$8-CONFIG!$D$7)/31,0)&gt;=(CONFIG!$E40+CONFIG!$F40),INDEX(Commandes!$D17:'Commandes'!$BK17,,COLUMN(BC$8)-COLUMN($D$8)+1-(CONFIG!$E40+CONFIG!$F40)),0)*(1-CONFIG!$G40))*CONFIG!$D40</f>
        <v>0</v>
      </c>
      <c r="BD17" s="226">
        <f>((CONFIG!$G40*Commandes!BD17)+IF(ROUND((BD$8-CONFIG!$D$7)/31,0)&gt;=(CONFIG!$E40+CONFIG!$F40),INDEX(Commandes!$D17:'Commandes'!$BK17,,COLUMN(BD$8)-COLUMN($D$8)+1-(CONFIG!$E40+CONFIG!$F40)),0)*(1-CONFIG!$G40))*CONFIG!$D40</f>
        <v>0</v>
      </c>
      <c r="BE17" s="226">
        <f>((CONFIG!$G40*Commandes!BE17)+IF(ROUND((BE$8-CONFIG!$D$7)/31,0)&gt;=(CONFIG!$E40+CONFIG!$F40),INDEX(Commandes!$D17:'Commandes'!$BK17,,COLUMN(BE$8)-COLUMN($D$8)+1-(CONFIG!$E40+CONFIG!$F40)),0)*(1-CONFIG!$G40))*CONFIG!$D40</f>
        <v>0</v>
      </c>
      <c r="BF17" s="226">
        <f>((CONFIG!$G40*Commandes!BF17)+IF(ROUND((BF$8-CONFIG!$D$7)/31,0)&gt;=(CONFIG!$E40+CONFIG!$F40),INDEX(Commandes!$D17:'Commandes'!$BK17,,COLUMN(BF$8)-COLUMN($D$8)+1-(CONFIG!$E40+CONFIG!$F40)),0)*(1-CONFIG!$G40))*CONFIG!$D40</f>
        <v>0</v>
      </c>
      <c r="BG17" s="226">
        <f>((CONFIG!$G40*Commandes!BG17)+IF(ROUND((BG$8-CONFIG!$D$7)/31,0)&gt;=(CONFIG!$E40+CONFIG!$F40),INDEX(Commandes!$D17:'Commandes'!$BK17,,COLUMN(BG$8)-COLUMN($D$8)+1-(CONFIG!$E40+CONFIG!$F40)),0)*(1-CONFIG!$G40))*CONFIG!$D40</f>
        <v>0</v>
      </c>
      <c r="BH17" s="226">
        <f>((CONFIG!$G40*Commandes!BH17)+IF(ROUND((BH$8-CONFIG!$D$7)/31,0)&gt;=(CONFIG!$E40+CONFIG!$F40),INDEX(Commandes!$D17:'Commandes'!$BK17,,COLUMN(BH$8)-COLUMN($D$8)+1-(CONFIG!$E40+CONFIG!$F40)),0)*(1-CONFIG!$G40))*CONFIG!$D40</f>
        <v>0</v>
      </c>
      <c r="BI17" s="226">
        <f>((CONFIG!$G40*Commandes!BI17)+IF(ROUND((BI$8-CONFIG!$D$7)/31,0)&gt;=(CONFIG!$E40+CONFIG!$F40),INDEX(Commandes!$D17:'Commandes'!$BK17,,COLUMN(BI$8)-COLUMN($D$8)+1-(CONFIG!$E40+CONFIG!$F40)),0)*(1-CONFIG!$G40))*CONFIG!$D40</f>
        <v>0</v>
      </c>
      <c r="BJ17" s="226">
        <f>((CONFIG!$G40*Commandes!BJ17)+IF(ROUND((BJ$8-CONFIG!$D$7)/31,0)&gt;=(CONFIG!$E40+CONFIG!$F40),INDEX(Commandes!$D17:'Commandes'!$BK17,,COLUMN(BJ$8)-COLUMN($D$8)+1-(CONFIG!$E40+CONFIG!$F40)),0)*(1-CONFIG!$G40))*CONFIG!$D40</f>
        <v>0</v>
      </c>
      <c r="BK17" s="226">
        <f>((CONFIG!$G40*Commandes!BK17)+IF(ROUND((BK$8-CONFIG!$D$7)/31,0)&gt;=(CONFIG!$E40+CONFIG!$F40),INDEX(Commandes!$D17:'Commandes'!$BK17,,COLUMN(BK$8)-COLUMN($D$8)+1-(CONFIG!$E40+CONFIG!$F40)),0)*(1-CONFIG!$G40))*CONFIG!$D40</f>
        <v>0</v>
      </c>
      <c r="BL17" s="93"/>
    </row>
    <row r="18" spans="2:64" s="53" customFormat="1">
      <c r="B18" s="87"/>
      <c r="C18" s="215">
        <f>CONFIG!$C$23</f>
        <v>0</v>
      </c>
      <c r="D18" s="226">
        <f>((CONFIG!$G41*Commandes!D18)+IF(ROUND((D$8-CONFIG!$D$7)/31,0)&gt;=(CONFIG!$E41+CONFIG!$F41),INDEX(Commandes!$D18:'Commandes'!$BK18,,COLUMN(D$8)-COLUMN($D$8)+1-(CONFIG!$E41+CONFIG!$F41)),0)*(1-CONFIG!$G41))*CONFIG!$D41</f>
        <v>0</v>
      </c>
      <c r="E18" s="226">
        <f>((CONFIG!$G41*Commandes!E18)+IF(ROUND((E$8-CONFIG!$D$7)/31,0)&gt;=(CONFIG!$E41+CONFIG!$F41),INDEX(Commandes!$D18:'Commandes'!$BK18,,COLUMN(E$8)-COLUMN($D$8)+1-(CONFIG!$E41+CONFIG!$F41)),0)*(1-CONFIG!$G41))*CONFIG!$D41</f>
        <v>0</v>
      </c>
      <c r="F18" s="226">
        <f>((CONFIG!$G41*Commandes!F18)+IF(ROUND((F$8-CONFIG!$D$7)/31,0)&gt;=(CONFIG!$E41+CONFIG!$F41),INDEX(Commandes!$D18:'Commandes'!$BK18,,COLUMN(F$8)-COLUMN($D$8)+1-(CONFIG!$E41+CONFIG!$F41)),0)*(1-CONFIG!$G41))*CONFIG!$D41</f>
        <v>0</v>
      </c>
      <c r="G18" s="226">
        <f>((CONFIG!$G41*Commandes!G18)+IF(ROUND((G$8-CONFIG!$D$7)/31,0)&gt;=(CONFIG!$E41+CONFIG!$F41),INDEX(Commandes!$D18:'Commandes'!$BK18,,COLUMN(G$8)-COLUMN($D$8)+1-(CONFIG!$E41+CONFIG!$F41)),0)*(1-CONFIG!$G41))*CONFIG!$D41</f>
        <v>0</v>
      </c>
      <c r="H18" s="226">
        <f>((CONFIG!$G41*Commandes!H18)+IF(ROUND((H$8-CONFIG!$D$7)/31,0)&gt;=(CONFIG!$E41+CONFIG!$F41),INDEX(Commandes!$D18:'Commandes'!$BK18,,COLUMN(H$8)-COLUMN($D$8)+1-(CONFIG!$E41+CONFIG!$F41)),0)*(1-CONFIG!$G41))*CONFIG!$D41</f>
        <v>0</v>
      </c>
      <c r="I18" s="226">
        <f>((CONFIG!$G41*Commandes!I18)+IF(ROUND((I$8-CONFIG!$D$7)/31,0)&gt;=(CONFIG!$E41+CONFIG!$F41),INDEX(Commandes!$D18:'Commandes'!$BK18,,COLUMN(I$8)-COLUMN($D$8)+1-(CONFIG!$E41+CONFIG!$F41)),0)*(1-CONFIG!$G41))*CONFIG!$D41</f>
        <v>0</v>
      </c>
      <c r="J18" s="226">
        <f>((CONFIG!$G41*Commandes!J18)+IF(ROUND((J$8-CONFIG!$D$7)/31,0)&gt;=(CONFIG!$E41+CONFIG!$F41),INDEX(Commandes!$D18:'Commandes'!$BK18,,COLUMN(J$8)-COLUMN($D$8)+1-(CONFIG!$E41+CONFIG!$F41)),0)*(1-CONFIG!$G41))*CONFIG!$D41</f>
        <v>0</v>
      </c>
      <c r="K18" s="226">
        <f>((CONFIG!$G41*Commandes!K18)+IF(ROUND((K$8-CONFIG!$D$7)/31,0)&gt;=(CONFIG!$E41+CONFIG!$F41),INDEX(Commandes!$D18:'Commandes'!$BK18,,COLUMN(K$8)-COLUMN($D$8)+1-(CONFIG!$E41+CONFIG!$F41)),0)*(1-CONFIG!$G41))*CONFIG!$D41</f>
        <v>0</v>
      </c>
      <c r="L18" s="226">
        <f>((CONFIG!$G41*Commandes!L18)+IF(ROUND((L$8-CONFIG!$D$7)/31,0)&gt;=(CONFIG!$E41+CONFIG!$F41),INDEX(Commandes!$D18:'Commandes'!$BK18,,COLUMN(L$8)-COLUMN($D$8)+1-(CONFIG!$E41+CONFIG!$F41)),0)*(1-CONFIG!$G41))*CONFIG!$D41</f>
        <v>0</v>
      </c>
      <c r="M18" s="226">
        <f>((CONFIG!$G41*Commandes!M18)+IF(ROUND((M$8-CONFIG!$D$7)/31,0)&gt;=(CONFIG!$E41+CONFIG!$F41),INDEX(Commandes!$D18:'Commandes'!$BK18,,COLUMN(M$8)-COLUMN($D$8)+1-(CONFIG!$E41+CONFIG!$F41)),0)*(1-CONFIG!$G41))*CONFIG!$D41</f>
        <v>0</v>
      </c>
      <c r="N18" s="226">
        <f>((CONFIG!$G41*Commandes!N18)+IF(ROUND((N$8-CONFIG!$D$7)/31,0)&gt;=(CONFIG!$E41+CONFIG!$F41),INDEX(Commandes!$D18:'Commandes'!$BK18,,COLUMN(N$8)-COLUMN($D$8)+1-(CONFIG!$E41+CONFIG!$F41)),0)*(1-CONFIG!$G41))*CONFIG!$D41</f>
        <v>0</v>
      </c>
      <c r="O18" s="226">
        <f>((CONFIG!$G41*Commandes!O18)+IF(ROUND((O$8-CONFIG!$D$7)/31,0)&gt;=(CONFIG!$E41+CONFIG!$F41),INDEX(Commandes!$D18:'Commandes'!$BK18,,COLUMN(O$8)-COLUMN($D$8)+1-(CONFIG!$E41+CONFIG!$F41)),0)*(1-CONFIG!$G41))*CONFIG!$D41</f>
        <v>0</v>
      </c>
      <c r="P18" s="226">
        <f>((CONFIG!$G41*Commandes!P18)+IF(ROUND((P$8-CONFIG!$D$7)/31,0)&gt;=(CONFIG!$E41+CONFIG!$F41),INDEX(Commandes!$D18:'Commandes'!$BK18,,COLUMN(P$8)-COLUMN($D$8)+1-(CONFIG!$E41+CONFIG!$F41)),0)*(1-CONFIG!$G41))*CONFIG!$D41</f>
        <v>0</v>
      </c>
      <c r="Q18" s="226">
        <f>((CONFIG!$G41*Commandes!Q18)+IF(ROUND((Q$8-CONFIG!$D$7)/31,0)&gt;=(CONFIG!$E41+CONFIG!$F41),INDEX(Commandes!$D18:'Commandes'!$BK18,,COLUMN(Q$8)-COLUMN($D$8)+1-(CONFIG!$E41+CONFIG!$F41)),0)*(1-CONFIG!$G41))*CONFIG!$D41</f>
        <v>0</v>
      </c>
      <c r="R18" s="226">
        <f>((CONFIG!$G41*Commandes!R18)+IF(ROUND((R$8-CONFIG!$D$7)/31,0)&gt;=(CONFIG!$E41+CONFIG!$F41),INDEX(Commandes!$D18:'Commandes'!$BK18,,COLUMN(R$8)-COLUMN($D$8)+1-(CONFIG!$E41+CONFIG!$F41)),0)*(1-CONFIG!$G41))*CONFIG!$D41</f>
        <v>0</v>
      </c>
      <c r="S18" s="226">
        <f>((CONFIG!$G41*Commandes!S18)+IF(ROUND((S$8-CONFIG!$D$7)/31,0)&gt;=(CONFIG!$E41+CONFIG!$F41),INDEX(Commandes!$D18:'Commandes'!$BK18,,COLUMN(S$8)-COLUMN($D$8)+1-(CONFIG!$E41+CONFIG!$F41)),0)*(1-CONFIG!$G41))*CONFIG!$D41</f>
        <v>0</v>
      </c>
      <c r="T18" s="226">
        <f>((CONFIG!$G41*Commandes!T18)+IF(ROUND((T$8-CONFIG!$D$7)/31,0)&gt;=(CONFIG!$E41+CONFIG!$F41),INDEX(Commandes!$D18:'Commandes'!$BK18,,COLUMN(T$8)-COLUMN($D$8)+1-(CONFIG!$E41+CONFIG!$F41)),0)*(1-CONFIG!$G41))*CONFIG!$D41</f>
        <v>0</v>
      </c>
      <c r="U18" s="226">
        <f>((CONFIG!$G41*Commandes!U18)+IF(ROUND((U$8-CONFIG!$D$7)/31,0)&gt;=(CONFIG!$E41+CONFIG!$F41),INDEX(Commandes!$D18:'Commandes'!$BK18,,COLUMN(U$8)-COLUMN($D$8)+1-(CONFIG!$E41+CONFIG!$F41)),0)*(1-CONFIG!$G41))*CONFIG!$D41</f>
        <v>0</v>
      </c>
      <c r="V18" s="226">
        <f>((CONFIG!$G41*Commandes!V18)+IF(ROUND((V$8-CONFIG!$D$7)/31,0)&gt;=(CONFIG!$E41+CONFIG!$F41),INDEX(Commandes!$D18:'Commandes'!$BK18,,COLUMN(V$8)-COLUMN($D$8)+1-(CONFIG!$E41+CONFIG!$F41)),0)*(1-CONFIG!$G41))*CONFIG!$D41</f>
        <v>0</v>
      </c>
      <c r="W18" s="226">
        <f>((CONFIG!$G41*Commandes!W18)+IF(ROUND((W$8-CONFIG!$D$7)/31,0)&gt;=(CONFIG!$E41+CONFIG!$F41),INDEX(Commandes!$D18:'Commandes'!$BK18,,COLUMN(W$8)-COLUMN($D$8)+1-(CONFIG!$E41+CONFIG!$F41)),0)*(1-CONFIG!$G41))*CONFIG!$D41</f>
        <v>0</v>
      </c>
      <c r="X18" s="226">
        <f>((CONFIG!$G41*Commandes!X18)+IF(ROUND((X$8-CONFIG!$D$7)/31,0)&gt;=(CONFIG!$E41+CONFIG!$F41),INDEX(Commandes!$D18:'Commandes'!$BK18,,COLUMN(X$8)-COLUMN($D$8)+1-(CONFIG!$E41+CONFIG!$F41)),0)*(1-CONFIG!$G41))*CONFIG!$D41</f>
        <v>0</v>
      </c>
      <c r="Y18" s="226">
        <f>((CONFIG!$G41*Commandes!Y18)+IF(ROUND((Y$8-CONFIG!$D$7)/31,0)&gt;=(CONFIG!$E41+CONFIG!$F41),INDEX(Commandes!$D18:'Commandes'!$BK18,,COLUMN(Y$8)-COLUMN($D$8)+1-(CONFIG!$E41+CONFIG!$F41)),0)*(1-CONFIG!$G41))*CONFIG!$D41</f>
        <v>0</v>
      </c>
      <c r="Z18" s="226">
        <f>((CONFIG!$G41*Commandes!Z18)+IF(ROUND((Z$8-CONFIG!$D$7)/31,0)&gt;=(CONFIG!$E41+CONFIG!$F41),INDEX(Commandes!$D18:'Commandes'!$BK18,,COLUMN(Z$8)-COLUMN($D$8)+1-(CONFIG!$E41+CONFIG!$F41)),0)*(1-CONFIG!$G41))*CONFIG!$D41</f>
        <v>0</v>
      </c>
      <c r="AA18" s="226">
        <f>((CONFIG!$G41*Commandes!AA18)+IF(ROUND((AA$8-CONFIG!$D$7)/31,0)&gt;=(CONFIG!$E41+CONFIG!$F41),INDEX(Commandes!$D18:'Commandes'!$BK18,,COLUMN(AA$8)-COLUMN($D$8)+1-(CONFIG!$E41+CONFIG!$F41)),0)*(1-CONFIG!$G41))*CONFIG!$D41</f>
        <v>0</v>
      </c>
      <c r="AB18" s="226">
        <f>((CONFIG!$G41*Commandes!AB18)+IF(ROUND((AB$8-CONFIG!$D$7)/31,0)&gt;=(CONFIG!$E41+CONFIG!$F41),INDEX(Commandes!$D18:'Commandes'!$BK18,,COLUMN(AB$8)-COLUMN($D$8)+1-(CONFIG!$E41+CONFIG!$F41)),0)*(1-CONFIG!$G41))*CONFIG!$D41</f>
        <v>0</v>
      </c>
      <c r="AC18" s="226">
        <f>((CONFIG!$G41*Commandes!AC18)+IF(ROUND((AC$8-CONFIG!$D$7)/31,0)&gt;=(CONFIG!$E41+CONFIG!$F41),INDEX(Commandes!$D18:'Commandes'!$BK18,,COLUMN(AC$8)-COLUMN($D$8)+1-(CONFIG!$E41+CONFIG!$F41)),0)*(1-CONFIG!$G41))*CONFIG!$D41</f>
        <v>0</v>
      </c>
      <c r="AD18" s="226">
        <f>((CONFIG!$G41*Commandes!AD18)+IF(ROUND((AD$8-CONFIG!$D$7)/31,0)&gt;=(CONFIG!$E41+CONFIG!$F41),INDEX(Commandes!$D18:'Commandes'!$BK18,,COLUMN(AD$8)-COLUMN($D$8)+1-(CONFIG!$E41+CONFIG!$F41)),0)*(1-CONFIG!$G41))*CONFIG!$D41</f>
        <v>0</v>
      </c>
      <c r="AE18" s="226">
        <f>((CONFIG!$G41*Commandes!AE18)+IF(ROUND((AE$8-CONFIG!$D$7)/31,0)&gt;=(CONFIG!$E41+CONFIG!$F41),INDEX(Commandes!$D18:'Commandes'!$BK18,,COLUMN(AE$8)-COLUMN($D$8)+1-(CONFIG!$E41+CONFIG!$F41)),0)*(1-CONFIG!$G41))*CONFIG!$D41</f>
        <v>0</v>
      </c>
      <c r="AF18" s="226">
        <f>((CONFIG!$G41*Commandes!AF18)+IF(ROUND((AF$8-CONFIG!$D$7)/31,0)&gt;=(CONFIG!$E41+CONFIG!$F41),INDEX(Commandes!$D18:'Commandes'!$BK18,,COLUMN(AF$8)-COLUMN($D$8)+1-(CONFIG!$E41+CONFIG!$F41)),0)*(1-CONFIG!$G41))*CONFIG!$D41</f>
        <v>0</v>
      </c>
      <c r="AG18" s="226">
        <f>((CONFIG!$G41*Commandes!AG18)+IF(ROUND((AG$8-CONFIG!$D$7)/31,0)&gt;=(CONFIG!$E41+CONFIG!$F41),INDEX(Commandes!$D18:'Commandes'!$BK18,,COLUMN(AG$8)-COLUMN($D$8)+1-(CONFIG!$E41+CONFIG!$F41)),0)*(1-CONFIG!$G41))*CONFIG!$D41</f>
        <v>0</v>
      </c>
      <c r="AH18" s="226">
        <f>((CONFIG!$G41*Commandes!AH18)+IF(ROUND((AH$8-CONFIG!$D$7)/31,0)&gt;=(CONFIG!$E41+CONFIG!$F41),INDEX(Commandes!$D18:'Commandes'!$BK18,,COLUMN(AH$8)-COLUMN($D$8)+1-(CONFIG!$E41+CONFIG!$F41)),0)*(1-CONFIG!$G41))*CONFIG!$D41</f>
        <v>0</v>
      </c>
      <c r="AI18" s="226">
        <f>((CONFIG!$G41*Commandes!AI18)+IF(ROUND((AI$8-CONFIG!$D$7)/31,0)&gt;=(CONFIG!$E41+CONFIG!$F41),INDEX(Commandes!$D18:'Commandes'!$BK18,,COLUMN(AI$8)-COLUMN($D$8)+1-(CONFIG!$E41+CONFIG!$F41)),0)*(1-CONFIG!$G41))*CONFIG!$D41</f>
        <v>0</v>
      </c>
      <c r="AJ18" s="226">
        <f>((CONFIG!$G41*Commandes!AJ18)+IF(ROUND((AJ$8-CONFIG!$D$7)/31,0)&gt;=(CONFIG!$E41+CONFIG!$F41),INDEX(Commandes!$D18:'Commandes'!$BK18,,COLUMN(AJ$8)-COLUMN($D$8)+1-(CONFIG!$E41+CONFIG!$F41)),0)*(1-CONFIG!$G41))*CONFIG!$D41</f>
        <v>0</v>
      </c>
      <c r="AK18" s="226">
        <f>((CONFIG!$G41*Commandes!AK18)+IF(ROUND((AK$8-CONFIG!$D$7)/31,0)&gt;=(CONFIG!$E41+CONFIG!$F41),INDEX(Commandes!$D18:'Commandes'!$BK18,,COLUMN(AK$8)-COLUMN($D$8)+1-(CONFIG!$E41+CONFIG!$F41)),0)*(1-CONFIG!$G41))*CONFIG!$D41</f>
        <v>0</v>
      </c>
      <c r="AL18" s="226">
        <f>((CONFIG!$G41*Commandes!AL18)+IF(ROUND((AL$8-CONFIG!$D$7)/31,0)&gt;=(CONFIG!$E41+CONFIG!$F41),INDEX(Commandes!$D18:'Commandes'!$BK18,,COLUMN(AL$8)-COLUMN($D$8)+1-(CONFIG!$E41+CONFIG!$F41)),0)*(1-CONFIG!$G41))*CONFIG!$D41</f>
        <v>0</v>
      </c>
      <c r="AM18" s="226">
        <f>((CONFIG!$G41*Commandes!AM18)+IF(ROUND((AM$8-CONFIG!$D$7)/31,0)&gt;=(CONFIG!$E41+CONFIG!$F41),INDEX(Commandes!$D18:'Commandes'!$BK18,,COLUMN(AM$8)-COLUMN($D$8)+1-(CONFIG!$E41+CONFIG!$F41)),0)*(1-CONFIG!$G41))*CONFIG!$D41</f>
        <v>0</v>
      </c>
      <c r="AN18" s="226">
        <f>((CONFIG!$G41*Commandes!AN18)+IF(ROUND((AN$8-CONFIG!$D$7)/31,0)&gt;=(CONFIG!$E41+CONFIG!$F41),INDEX(Commandes!$D18:'Commandes'!$BK18,,COLUMN(AN$8)-COLUMN($D$8)+1-(CONFIG!$E41+CONFIG!$F41)),0)*(1-CONFIG!$G41))*CONFIG!$D41</f>
        <v>0</v>
      </c>
      <c r="AO18" s="226">
        <f>((CONFIG!$G41*Commandes!AO18)+IF(ROUND((AO$8-CONFIG!$D$7)/31,0)&gt;=(CONFIG!$E41+CONFIG!$F41),INDEX(Commandes!$D18:'Commandes'!$BK18,,COLUMN(AO$8)-COLUMN($D$8)+1-(CONFIG!$E41+CONFIG!$F41)),0)*(1-CONFIG!$G41))*CONFIG!$D41</f>
        <v>0</v>
      </c>
      <c r="AP18" s="226">
        <f>((CONFIG!$G41*Commandes!AP18)+IF(ROUND((AP$8-CONFIG!$D$7)/31,0)&gt;=(CONFIG!$E41+CONFIG!$F41),INDEX(Commandes!$D18:'Commandes'!$BK18,,COLUMN(AP$8)-COLUMN($D$8)+1-(CONFIG!$E41+CONFIG!$F41)),0)*(1-CONFIG!$G41))*CONFIG!$D41</f>
        <v>0</v>
      </c>
      <c r="AQ18" s="226">
        <f>((CONFIG!$G41*Commandes!AQ18)+IF(ROUND((AQ$8-CONFIG!$D$7)/31,0)&gt;=(CONFIG!$E41+CONFIG!$F41),INDEX(Commandes!$D18:'Commandes'!$BK18,,COLUMN(AQ$8)-COLUMN($D$8)+1-(CONFIG!$E41+CONFIG!$F41)),0)*(1-CONFIG!$G41))*CONFIG!$D41</f>
        <v>0</v>
      </c>
      <c r="AR18" s="226">
        <f>((CONFIG!$G41*Commandes!AR18)+IF(ROUND((AR$8-CONFIG!$D$7)/31,0)&gt;=(CONFIG!$E41+CONFIG!$F41),INDEX(Commandes!$D18:'Commandes'!$BK18,,COLUMN(AR$8)-COLUMN($D$8)+1-(CONFIG!$E41+CONFIG!$F41)),0)*(1-CONFIG!$G41))*CONFIG!$D41</f>
        <v>0</v>
      </c>
      <c r="AS18" s="226">
        <f>((CONFIG!$G41*Commandes!AS18)+IF(ROUND((AS$8-CONFIG!$D$7)/31,0)&gt;=(CONFIG!$E41+CONFIG!$F41),INDEX(Commandes!$D18:'Commandes'!$BK18,,COLUMN(AS$8)-COLUMN($D$8)+1-(CONFIG!$E41+CONFIG!$F41)),0)*(1-CONFIG!$G41))*CONFIG!$D41</f>
        <v>0</v>
      </c>
      <c r="AT18" s="226">
        <f>((CONFIG!$G41*Commandes!AT18)+IF(ROUND((AT$8-CONFIG!$D$7)/31,0)&gt;=(CONFIG!$E41+CONFIG!$F41),INDEX(Commandes!$D18:'Commandes'!$BK18,,COLUMN(AT$8)-COLUMN($D$8)+1-(CONFIG!$E41+CONFIG!$F41)),0)*(1-CONFIG!$G41))*CONFIG!$D41</f>
        <v>0</v>
      </c>
      <c r="AU18" s="226">
        <f>((CONFIG!$G41*Commandes!AU18)+IF(ROUND((AU$8-CONFIG!$D$7)/31,0)&gt;=(CONFIG!$E41+CONFIG!$F41),INDEX(Commandes!$D18:'Commandes'!$BK18,,COLUMN(AU$8)-COLUMN($D$8)+1-(CONFIG!$E41+CONFIG!$F41)),0)*(1-CONFIG!$G41))*CONFIG!$D41</f>
        <v>0</v>
      </c>
      <c r="AV18" s="226">
        <f>((CONFIG!$G41*Commandes!AV18)+IF(ROUND((AV$8-CONFIG!$D$7)/31,0)&gt;=(CONFIG!$E41+CONFIG!$F41),INDEX(Commandes!$D18:'Commandes'!$BK18,,COLUMN(AV$8)-COLUMN($D$8)+1-(CONFIG!$E41+CONFIG!$F41)),0)*(1-CONFIG!$G41))*CONFIG!$D41</f>
        <v>0</v>
      </c>
      <c r="AW18" s="226">
        <f>((CONFIG!$G41*Commandes!AW18)+IF(ROUND((AW$8-CONFIG!$D$7)/31,0)&gt;=(CONFIG!$E41+CONFIG!$F41),INDEX(Commandes!$D18:'Commandes'!$BK18,,COLUMN(AW$8)-COLUMN($D$8)+1-(CONFIG!$E41+CONFIG!$F41)),0)*(1-CONFIG!$G41))*CONFIG!$D41</f>
        <v>0</v>
      </c>
      <c r="AX18" s="226">
        <f>((CONFIG!$G41*Commandes!AX18)+IF(ROUND((AX$8-CONFIG!$D$7)/31,0)&gt;=(CONFIG!$E41+CONFIG!$F41),INDEX(Commandes!$D18:'Commandes'!$BK18,,COLUMN(AX$8)-COLUMN($D$8)+1-(CONFIG!$E41+CONFIG!$F41)),0)*(1-CONFIG!$G41))*CONFIG!$D41</f>
        <v>0</v>
      </c>
      <c r="AY18" s="226">
        <f>((CONFIG!$G41*Commandes!AY18)+IF(ROUND((AY$8-CONFIG!$D$7)/31,0)&gt;=(CONFIG!$E41+CONFIG!$F41),INDEX(Commandes!$D18:'Commandes'!$BK18,,COLUMN(AY$8)-COLUMN($D$8)+1-(CONFIG!$E41+CONFIG!$F41)),0)*(1-CONFIG!$G41))*CONFIG!$D41</f>
        <v>0</v>
      </c>
      <c r="AZ18" s="226">
        <f>((CONFIG!$G41*Commandes!AZ18)+IF(ROUND((AZ$8-CONFIG!$D$7)/31,0)&gt;=(CONFIG!$E41+CONFIG!$F41),INDEX(Commandes!$D18:'Commandes'!$BK18,,COLUMN(AZ$8)-COLUMN($D$8)+1-(CONFIG!$E41+CONFIG!$F41)),0)*(1-CONFIG!$G41))*CONFIG!$D41</f>
        <v>0</v>
      </c>
      <c r="BA18" s="226">
        <f>((CONFIG!$G41*Commandes!BA18)+IF(ROUND((BA$8-CONFIG!$D$7)/31,0)&gt;=(CONFIG!$E41+CONFIG!$F41),INDEX(Commandes!$D18:'Commandes'!$BK18,,COLUMN(BA$8)-COLUMN($D$8)+1-(CONFIG!$E41+CONFIG!$F41)),0)*(1-CONFIG!$G41))*CONFIG!$D41</f>
        <v>0</v>
      </c>
      <c r="BB18" s="226">
        <f>((CONFIG!$G41*Commandes!BB18)+IF(ROUND((BB$8-CONFIG!$D$7)/31,0)&gt;=(CONFIG!$E41+CONFIG!$F41),INDEX(Commandes!$D18:'Commandes'!$BK18,,COLUMN(BB$8)-COLUMN($D$8)+1-(CONFIG!$E41+CONFIG!$F41)),0)*(1-CONFIG!$G41))*CONFIG!$D41</f>
        <v>0</v>
      </c>
      <c r="BC18" s="226">
        <f>((CONFIG!$G41*Commandes!BC18)+IF(ROUND((BC$8-CONFIG!$D$7)/31,0)&gt;=(CONFIG!$E41+CONFIG!$F41),INDEX(Commandes!$D18:'Commandes'!$BK18,,COLUMN(BC$8)-COLUMN($D$8)+1-(CONFIG!$E41+CONFIG!$F41)),0)*(1-CONFIG!$G41))*CONFIG!$D41</f>
        <v>0</v>
      </c>
      <c r="BD18" s="226">
        <f>((CONFIG!$G41*Commandes!BD18)+IF(ROUND((BD$8-CONFIG!$D$7)/31,0)&gt;=(CONFIG!$E41+CONFIG!$F41),INDEX(Commandes!$D18:'Commandes'!$BK18,,COLUMN(BD$8)-COLUMN($D$8)+1-(CONFIG!$E41+CONFIG!$F41)),0)*(1-CONFIG!$G41))*CONFIG!$D41</f>
        <v>0</v>
      </c>
      <c r="BE18" s="226">
        <f>((CONFIG!$G41*Commandes!BE18)+IF(ROUND((BE$8-CONFIG!$D$7)/31,0)&gt;=(CONFIG!$E41+CONFIG!$F41),INDEX(Commandes!$D18:'Commandes'!$BK18,,COLUMN(BE$8)-COLUMN($D$8)+1-(CONFIG!$E41+CONFIG!$F41)),0)*(1-CONFIG!$G41))*CONFIG!$D41</f>
        <v>0</v>
      </c>
      <c r="BF18" s="226">
        <f>((CONFIG!$G41*Commandes!BF18)+IF(ROUND((BF$8-CONFIG!$D$7)/31,0)&gt;=(CONFIG!$E41+CONFIG!$F41),INDEX(Commandes!$D18:'Commandes'!$BK18,,COLUMN(BF$8)-COLUMN($D$8)+1-(CONFIG!$E41+CONFIG!$F41)),0)*(1-CONFIG!$G41))*CONFIG!$D41</f>
        <v>0</v>
      </c>
      <c r="BG18" s="226">
        <f>((CONFIG!$G41*Commandes!BG18)+IF(ROUND((BG$8-CONFIG!$D$7)/31,0)&gt;=(CONFIG!$E41+CONFIG!$F41),INDEX(Commandes!$D18:'Commandes'!$BK18,,COLUMN(BG$8)-COLUMN($D$8)+1-(CONFIG!$E41+CONFIG!$F41)),0)*(1-CONFIG!$G41))*CONFIG!$D41</f>
        <v>0</v>
      </c>
      <c r="BH18" s="226">
        <f>((CONFIG!$G41*Commandes!BH18)+IF(ROUND((BH$8-CONFIG!$D$7)/31,0)&gt;=(CONFIG!$E41+CONFIG!$F41),INDEX(Commandes!$D18:'Commandes'!$BK18,,COLUMN(BH$8)-COLUMN($D$8)+1-(CONFIG!$E41+CONFIG!$F41)),0)*(1-CONFIG!$G41))*CONFIG!$D41</f>
        <v>0</v>
      </c>
      <c r="BI18" s="226">
        <f>((CONFIG!$G41*Commandes!BI18)+IF(ROUND((BI$8-CONFIG!$D$7)/31,0)&gt;=(CONFIG!$E41+CONFIG!$F41),INDEX(Commandes!$D18:'Commandes'!$BK18,,COLUMN(BI$8)-COLUMN($D$8)+1-(CONFIG!$E41+CONFIG!$F41)),0)*(1-CONFIG!$G41))*CONFIG!$D41</f>
        <v>0</v>
      </c>
      <c r="BJ18" s="226">
        <f>((CONFIG!$G41*Commandes!BJ18)+IF(ROUND((BJ$8-CONFIG!$D$7)/31,0)&gt;=(CONFIG!$E41+CONFIG!$F41),INDEX(Commandes!$D18:'Commandes'!$BK18,,COLUMN(BJ$8)-COLUMN($D$8)+1-(CONFIG!$E41+CONFIG!$F41)),0)*(1-CONFIG!$G41))*CONFIG!$D41</f>
        <v>0</v>
      </c>
      <c r="BK18" s="226">
        <f>((CONFIG!$G41*Commandes!BK18)+IF(ROUND((BK$8-CONFIG!$D$7)/31,0)&gt;=(CONFIG!$E41+CONFIG!$F41),INDEX(Commandes!$D18:'Commandes'!$BK18,,COLUMN(BK$8)-COLUMN($D$8)+1-(CONFIG!$E41+CONFIG!$F41)),0)*(1-CONFIG!$G41))*CONFIG!$D41</f>
        <v>0</v>
      </c>
      <c r="BL18" s="93"/>
    </row>
    <row r="19" spans="2:64" s="53" customFormat="1">
      <c r="B19" s="87"/>
      <c r="C19" s="215">
        <f>CONFIG!$C$24</f>
        <v>0</v>
      </c>
      <c r="D19" s="226">
        <f>((CONFIG!$G42*Commandes!D19)+IF(ROUND((D$8-CONFIG!$D$7)/31,0)&gt;=(CONFIG!$E42+CONFIG!$F42),INDEX(Commandes!$D19:'Commandes'!$BK19,,COLUMN(D$8)-COLUMN($D$8)+1-(CONFIG!$E42+CONFIG!$F42)),0)*(1-CONFIG!$G42))*CONFIG!$D42</f>
        <v>0</v>
      </c>
      <c r="E19" s="226">
        <f>((CONFIG!$G42*Commandes!E19)+IF(ROUND((E$8-CONFIG!$D$7)/31,0)&gt;=(CONFIG!$E42+CONFIG!$F42),INDEX(Commandes!$D19:'Commandes'!$BK19,,COLUMN(E$8)-COLUMN($D$8)+1-(CONFIG!$E42+CONFIG!$F42)),0)*(1-CONFIG!$G42))*CONFIG!$D42</f>
        <v>0</v>
      </c>
      <c r="F19" s="226">
        <f>((CONFIG!$G42*Commandes!F19)+IF(ROUND((F$8-CONFIG!$D$7)/31,0)&gt;=(CONFIG!$E42+CONFIG!$F42),INDEX(Commandes!$D19:'Commandes'!$BK19,,COLUMN(F$8)-COLUMN($D$8)+1-(CONFIG!$E42+CONFIG!$F42)),0)*(1-CONFIG!$G42))*CONFIG!$D42</f>
        <v>0</v>
      </c>
      <c r="G19" s="226">
        <f>((CONFIG!$G42*Commandes!G19)+IF(ROUND((G$8-CONFIG!$D$7)/31,0)&gt;=(CONFIG!$E42+CONFIG!$F42),INDEX(Commandes!$D19:'Commandes'!$BK19,,COLUMN(G$8)-COLUMN($D$8)+1-(CONFIG!$E42+CONFIG!$F42)),0)*(1-CONFIG!$G42))*CONFIG!$D42</f>
        <v>0</v>
      </c>
      <c r="H19" s="226">
        <f>((CONFIG!$G42*Commandes!H19)+IF(ROUND((H$8-CONFIG!$D$7)/31,0)&gt;=(CONFIG!$E42+CONFIG!$F42),INDEX(Commandes!$D19:'Commandes'!$BK19,,COLUMN(H$8)-COLUMN($D$8)+1-(CONFIG!$E42+CONFIG!$F42)),0)*(1-CONFIG!$G42))*CONFIG!$D42</f>
        <v>0</v>
      </c>
      <c r="I19" s="226">
        <f>((CONFIG!$G42*Commandes!I19)+IF(ROUND((I$8-CONFIG!$D$7)/31,0)&gt;=(CONFIG!$E42+CONFIG!$F42),INDEX(Commandes!$D19:'Commandes'!$BK19,,COLUMN(I$8)-COLUMN($D$8)+1-(CONFIG!$E42+CONFIG!$F42)),0)*(1-CONFIG!$G42))*CONFIG!$D42</f>
        <v>0</v>
      </c>
      <c r="J19" s="226">
        <f>((CONFIG!$G42*Commandes!J19)+IF(ROUND((J$8-CONFIG!$D$7)/31,0)&gt;=(CONFIG!$E42+CONFIG!$F42),INDEX(Commandes!$D19:'Commandes'!$BK19,,COLUMN(J$8)-COLUMN($D$8)+1-(CONFIG!$E42+CONFIG!$F42)),0)*(1-CONFIG!$G42))*CONFIG!$D42</f>
        <v>0</v>
      </c>
      <c r="K19" s="226">
        <f>((CONFIG!$G42*Commandes!K19)+IF(ROUND((K$8-CONFIG!$D$7)/31,0)&gt;=(CONFIG!$E42+CONFIG!$F42),INDEX(Commandes!$D19:'Commandes'!$BK19,,COLUMN(K$8)-COLUMN($D$8)+1-(CONFIG!$E42+CONFIG!$F42)),0)*(1-CONFIG!$G42))*CONFIG!$D42</f>
        <v>0</v>
      </c>
      <c r="L19" s="226">
        <f>((CONFIG!$G42*Commandes!L19)+IF(ROUND((L$8-CONFIG!$D$7)/31,0)&gt;=(CONFIG!$E42+CONFIG!$F42),INDEX(Commandes!$D19:'Commandes'!$BK19,,COLUMN(L$8)-COLUMN($D$8)+1-(CONFIG!$E42+CONFIG!$F42)),0)*(1-CONFIG!$G42))*CONFIG!$D42</f>
        <v>0</v>
      </c>
      <c r="M19" s="226">
        <f>((CONFIG!$G42*Commandes!M19)+IF(ROUND((M$8-CONFIG!$D$7)/31,0)&gt;=(CONFIG!$E42+CONFIG!$F42),INDEX(Commandes!$D19:'Commandes'!$BK19,,COLUMN(M$8)-COLUMN($D$8)+1-(CONFIG!$E42+CONFIG!$F42)),0)*(1-CONFIG!$G42))*CONFIG!$D42</f>
        <v>0</v>
      </c>
      <c r="N19" s="226">
        <f>((CONFIG!$G42*Commandes!N19)+IF(ROUND((N$8-CONFIG!$D$7)/31,0)&gt;=(CONFIG!$E42+CONFIG!$F42),INDEX(Commandes!$D19:'Commandes'!$BK19,,COLUMN(N$8)-COLUMN($D$8)+1-(CONFIG!$E42+CONFIG!$F42)),0)*(1-CONFIG!$G42))*CONFIG!$D42</f>
        <v>0</v>
      </c>
      <c r="O19" s="226">
        <f>((CONFIG!$G42*Commandes!O19)+IF(ROUND((O$8-CONFIG!$D$7)/31,0)&gt;=(CONFIG!$E42+CONFIG!$F42),INDEX(Commandes!$D19:'Commandes'!$BK19,,COLUMN(O$8)-COLUMN($D$8)+1-(CONFIG!$E42+CONFIG!$F42)),0)*(1-CONFIG!$G42))*CONFIG!$D42</f>
        <v>0</v>
      </c>
      <c r="P19" s="226">
        <f>((CONFIG!$G42*Commandes!P19)+IF(ROUND((P$8-CONFIG!$D$7)/31,0)&gt;=(CONFIG!$E42+CONFIG!$F42),INDEX(Commandes!$D19:'Commandes'!$BK19,,COLUMN(P$8)-COLUMN($D$8)+1-(CONFIG!$E42+CONFIG!$F42)),0)*(1-CONFIG!$G42))*CONFIG!$D42</f>
        <v>0</v>
      </c>
      <c r="Q19" s="226">
        <f>((CONFIG!$G42*Commandes!Q19)+IF(ROUND((Q$8-CONFIG!$D$7)/31,0)&gt;=(CONFIG!$E42+CONFIG!$F42),INDEX(Commandes!$D19:'Commandes'!$BK19,,COLUMN(Q$8)-COLUMN($D$8)+1-(CONFIG!$E42+CONFIG!$F42)),0)*(1-CONFIG!$G42))*CONFIG!$D42</f>
        <v>0</v>
      </c>
      <c r="R19" s="226">
        <f>((CONFIG!$G42*Commandes!R19)+IF(ROUND((R$8-CONFIG!$D$7)/31,0)&gt;=(CONFIG!$E42+CONFIG!$F42),INDEX(Commandes!$D19:'Commandes'!$BK19,,COLUMN(R$8)-COLUMN($D$8)+1-(CONFIG!$E42+CONFIG!$F42)),0)*(1-CONFIG!$G42))*CONFIG!$D42</f>
        <v>0</v>
      </c>
      <c r="S19" s="226">
        <f>((CONFIG!$G42*Commandes!S19)+IF(ROUND((S$8-CONFIG!$D$7)/31,0)&gt;=(CONFIG!$E42+CONFIG!$F42),INDEX(Commandes!$D19:'Commandes'!$BK19,,COLUMN(S$8)-COLUMN($D$8)+1-(CONFIG!$E42+CONFIG!$F42)),0)*(1-CONFIG!$G42))*CONFIG!$D42</f>
        <v>0</v>
      </c>
      <c r="T19" s="226">
        <f>((CONFIG!$G42*Commandes!T19)+IF(ROUND((T$8-CONFIG!$D$7)/31,0)&gt;=(CONFIG!$E42+CONFIG!$F42),INDEX(Commandes!$D19:'Commandes'!$BK19,,COLUMN(T$8)-COLUMN($D$8)+1-(CONFIG!$E42+CONFIG!$F42)),0)*(1-CONFIG!$G42))*CONFIG!$D42</f>
        <v>0</v>
      </c>
      <c r="U19" s="226">
        <f>((CONFIG!$G42*Commandes!U19)+IF(ROUND((U$8-CONFIG!$D$7)/31,0)&gt;=(CONFIG!$E42+CONFIG!$F42),INDEX(Commandes!$D19:'Commandes'!$BK19,,COLUMN(U$8)-COLUMN($D$8)+1-(CONFIG!$E42+CONFIG!$F42)),0)*(1-CONFIG!$G42))*CONFIG!$D42</f>
        <v>0</v>
      </c>
      <c r="V19" s="226">
        <f>((CONFIG!$G42*Commandes!V19)+IF(ROUND((V$8-CONFIG!$D$7)/31,0)&gt;=(CONFIG!$E42+CONFIG!$F42),INDEX(Commandes!$D19:'Commandes'!$BK19,,COLUMN(V$8)-COLUMN($D$8)+1-(CONFIG!$E42+CONFIG!$F42)),0)*(1-CONFIG!$G42))*CONFIG!$D42</f>
        <v>0</v>
      </c>
      <c r="W19" s="226">
        <f>((CONFIG!$G42*Commandes!W19)+IF(ROUND((W$8-CONFIG!$D$7)/31,0)&gt;=(CONFIG!$E42+CONFIG!$F42),INDEX(Commandes!$D19:'Commandes'!$BK19,,COLUMN(W$8)-COLUMN($D$8)+1-(CONFIG!$E42+CONFIG!$F42)),0)*(1-CONFIG!$G42))*CONFIG!$D42</f>
        <v>0</v>
      </c>
      <c r="X19" s="226">
        <f>((CONFIG!$G42*Commandes!X19)+IF(ROUND((X$8-CONFIG!$D$7)/31,0)&gt;=(CONFIG!$E42+CONFIG!$F42),INDEX(Commandes!$D19:'Commandes'!$BK19,,COLUMN(X$8)-COLUMN($D$8)+1-(CONFIG!$E42+CONFIG!$F42)),0)*(1-CONFIG!$G42))*CONFIG!$D42</f>
        <v>0</v>
      </c>
      <c r="Y19" s="226">
        <f>((CONFIG!$G42*Commandes!Y19)+IF(ROUND((Y$8-CONFIG!$D$7)/31,0)&gt;=(CONFIG!$E42+CONFIG!$F42),INDEX(Commandes!$D19:'Commandes'!$BK19,,COLUMN(Y$8)-COLUMN($D$8)+1-(CONFIG!$E42+CONFIG!$F42)),0)*(1-CONFIG!$G42))*CONFIG!$D42</f>
        <v>0</v>
      </c>
      <c r="Z19" s="226">
        <f>((CONFIG!$G42*Commandes!Z19)+IF(ROUND((Z$8-CONFIG!$D$7)/31,0)&gt;=(CONFIG!$E42+CONFIG!$F42),INDEX(Commandes!$D19:'Commandes'!$BK19,,COLUMN(Z$8)-COLUMN($D$8)+1-(CONFIG!$E42+CONFIG!$F42)),0)*(1-CONFIG!$G42))*CONFIG!$D42</f>
        <v>0</v>
      </c>
      <c r="AA19" s="226">
        <f>((CONFIG!$G42*Commandes!AA19)+IF(ROUND((AA$8-CONFIG!$D$7)/31,0)&gt;=(CONFIG!$E42+CONFIG!$F42),INDEX(Commandes!$D19:'Commandes'!$BK19,,COLUMN(AA$8)-COLUMN($D$8)+1-(CONFIG!$E42+CONFIG!$F42)),0)*(1-CONFIG!$G42))*CONFIG!$D42</f>
        <v>0</v>
      </c>
      <c r="AB19" s="226">
        <f>((CONFIG!$G42*Commandes!AB19)+IF(ROUND((AB$8-CONFIG!$D$7)/31,0)&gt;=(CONFIG!$E42+CONFIG!$F42),INDEX(Commandes!$D19:'Commandes'!$BK19,,COLUMN(AB$8)-COLUMN($D$8)+1-(CONFIG!$E42+CONFIG!$F42)),0)*(1-CONFIG!$G42))*CONFIG!$D42</f>
        <v>0</v>
      </c>
      <c r="AC19" s="226">
        <f>((CONFIG!$G42*Commandes!AC19)+IF(ROUND((AC$8-CONFIG!$D$7)/31,0)&gt;=(CONFIG!$E42+CONFIG!$F42),INDEX(Commandes!$D19:'Commandes'!$BK19,,COLUMN(AC$8)-COLUMN($D$8)+1-(CONFIG!$E42+CONFIG!$F42)),0)*(1-CONFIG!$G42))*CONFIG!$D42</f>
        <v>0</v>
      </c>
      <c r="AD19" s="226">
        <f>((CONFIG!$G42*Commandes!AD19)+IF(ROUND((AD$8-CONFIG!$D$7)/31,0)&gt;=(CONFIG!$E42+CONFIG!$F42),INDEX(Commandes!$D19:'Commandes'!$BK19,,COLUMN(AD$8)-COLUMN($D$8)+1-(CONFIG!$E42+CONFIG!$F42)),0)*(1-CONFIG!$G42))*CONFIG!$D42</f>
        <v>0</v>
      </c>
      <c r="AE19" s="226">
        <f>((CONFIG!$G42*Commandes!AE19)+IF(ROUND((AE$8-CONFIG!$D$7)/31,0)&gt;=(CONFIG!$E42+CONFIG!$F42),INDEX(Commandes!$D19:'Commandes'!$BK19,,COLUMN(AE$8)-COLUMN($D$8)+1-(CONFIG!$E42+CONFIG!$F42)),0)*(1-CONFIG!$G42))*CONFIG!$D42</f>
        <v>0</v>
      </c>
      <c r="AF19" s="226">
        <f>((CONFIG!$G42*Commandes!AF19)+IF(ROUND((AF$8-CONFIG!$D$7)/31,0)&gt;=(CONFIG!$E42+CONFIG!$F42),INDEX(Commandes!$D19:'Commandes'!$BK19,,COLUMN(AF$8)-COLUMN($D$8)+1-(CONFIG!$E42+CONFIG!$F42)),0)*(1-CONFIG!$G42))*CONFIG!$D42</f>
        <v>0</v>
      </c>
      <c r="AG19" s="226">
        <f>((CONFIG!$G42*Commandes!AG19)+IF(ROUND((AG$8-CONFIG!$D$7)/31,0)&gt;=(CONFIG!$E42+CONFIG!$F42),INDEX(Commandes!$D19:'Commandes'!$BK19,,COLUMN(AG$8)-COLUMN($D$8)+1-(CONFIG!$E42+CONFIG!$F42)),0)*(1-CONFIG!$G42))*CONFIG!$D42</f>
        <v>0</v>
      </c>
      <c r="AH19" s="226">
        <f>((CONFIG!$G42*Commandes!AH19)+IF(ROUND((AH$8-CONFIG!$D$7)/31,0)&gt;=(CONFIG!$E42+CONFIG!$F42),INDEX(Commandes!$D19:'Commandes'!$BK19,,COLUMN(AH$8)-COLUMN($D$8)+1-(CONFIG!$E42+CONFIG!$F42)),0)*(1-CONFIG!$G42))*CONFIG!$D42</f>
        <v>0</v>
      </c>
      <c r="AI19" s="226">
        <f>((CONFIG!$G42*Commandes!AI19)+IF(ROUND((AI$8-CONFIG!$D$7)/31,0)&gt;=(CONFIG!$E42+CONFIG!$F42),INDEX(Commandes!$D19:'Commandes'!$BK19,,COLUMN(AI$8)-COLUMN($D$8)+1-(CONFIG!$E42+CONFIG!$F42)),0)*(1-CONFIG!$G42))*CONFIG!$D42</f>
        <v>0</v>
      </c>
      <c r="AJ19" s="226">
        <f>((CONFIG!$G42*Commandes!AJ19)+IF(ROUND((AJ$8-CONFIG!$D$7)/31,0)&gt;=(CONFIG!$E42+CONFIG!$F42),INDEX(Commandes!$D19:'Commandes'!$BK19,,COLUMN(AJ$8)-COLUMN($D$8)+1-(CONFIG!$E42+CONFIG!$F42)),0)*(1-CONFIG!$G42))*CONFIG!$D42</f>
        <v>0</v>
      </c>
      <c r="AK19" s="226">
        <f>((CONFIG!$G42*Commandes!AK19)+IF(ROUND((AK$8-CONFIG!$D$7)/31,0)&gt;=(CONFIG!$E42+CONFIG!$F42),INDEX(Commandes!$D19:'Commandes'!$BK19,,COLUMN(AK$8)-COLUMN($D$8)+1-(CONFIG!$E42+CONFIG!$F42)),0)*(1-CONFIG!$G42))*CONFIG!$D42</f>
        <v>0</v>
      </c>
      <c r="AL19" s="226">
        <f>((CONFIG!$G42*Commandes!AL19)+IF(ROUND((AL$8-CONFIG!$D$7)/31,0)&gt;=(CONFIG!$E42+CONFIG!$F42),INDEX(Commandes!$D19:'Commandes'!$BK19,,COLUMN(AL$8)-COLUMN($D$8)+1-(CONFIG!$E42+CONFIG!$F42)),0)*(1-CONFIG!$G42))*CONFIG!$D42</f>
        <v>0</v>
      </c>
      <c r="AM19" s="226">
        <f>((CONFIG!$G42*Commandes!AM19)+IF(ROUND((AM$8-CONFIG!$D$7)/31,0)&gt;=(CONFIG!$E42+CONFIG!$F42),INDEX(Commandes!$D19:'Commandes'!$BK19,,COLUMN(AM$8)-COLUMN($D$8)+1-(CONFIG!$E42+CONFIG!$F42)),0)*(1-CONFIG!$G42))*CONFIG!$D42</f>
        <v>0</v>
      </c>
      <c r="AN19" s="226">
        <f>((CONFIG!$G42*Commandes!AN19)+IF(ROUND((AN$8-CONFIG!$D$7)/31,0)&gt;=(CONFIG!$E42+CONFIG!$F42),INDEX(Commandes!$D19:'Commandes'!$BK19,,COLUMN(AN$8)-COLUMN($D$8)+1-(CONFIG!$E42+CONFIG!$F42)),0)*(1-CONFIG!$G42))*CONFIG!$D42</f>
        <v>0</v>
      </c>
      <c r="AO19" s="226">
        <f>((CONFIG!$G42*Commandes!AO19)+IF(ROUND((AO$8-CONFIG!$D$7)/31,0)&gt;=(CONFIG!$E42+CONFIG!$F42),INDEX(Commandes!$D19:'Commandes'!$BK19,,COLUMN(AO$8)-COLUMN($D$8)+1-(CONFIG!$E42+CONFIG!$F42)),0)*(1-CONFIG!$G42))*CONFIG!$D42</f>
        <v>0</v>
      </c>
      <c r="AP19" s="226">
        <f>((CONFIG!$G42*Commandes!AP19)+IF(ROUND((AP$8-CONFIG!$D$7)/31,0)&gt;=(CONFIG!$E42+CONFIG!$F42),INDEX(Commandes!$D19:'Commandes'!$BK19,,COLUMN(AP$8)-COLUMN($D$8)+1-(CONFIG!$E42+CONFIG!$F42)),0)*(1-CONFIG!$G42))*CONFIG!$D42</f>
        <v>0</v>
      </c>
      <c r="AQ19" s="226">
        <f>((CONFIG!$G42*Commandes!AQ19)+IF(ROUND((AQ$8-CONFIG!$D$7)/31,0)&gt;=(CONFIG!$E42+CONFIG!$F42),INDEX(Commandes!$D19:'Commandes'!$BK19,,COLUMN(AQ$8)-COLUMN($D$8)+1-(CONFIG!$E42+CONFIG!$F42)),0)*(1-CONFIG!$G42))*CONFIG!$D42</f>
        <v>0</v>
      </c>
      <c r="AR19" s="226">
        <f>((CONFIG!$G42*Commandes!AR19)+IF(ROUND((AR$8-CONFIG!$D$7)/31,0)&gt;=(CONFIG!$E42+CONFIG!$F42),INDEX(Commandes!$D19:'Commandes'!$BK19,,COLUMN(AR$8)-COLUMN($D$8)+1-(CONFIG!$E42+CONFIG!$F42)),0)*(1-CONFIG!$G42))*CONFIG!$D42</f>
        <v>0</v>
      </c>
      <c r="AS19" s="226">
        <f>((CONFIG!$G42*Commandes!AS19)+IF(ROUND((AS$8-CONFIG!$D$7)/31,0)&gt;=(CONFIG!$E42+CONFIG!$F42),INDEX(Commandes!$D19:'Commandes'!$BK19,,COLUMN(AS$8)-COLUMN($D$8)+1-(CONFIG!$E42+CONFIG!$F42)),0)*(1-CONFIG!$G42))*CONFIG!$D42</f>
        <v>0</v>
      </c>
      <c r="AT19" s="226">
        <f>((CONFIG!$G42*Commandes!AT19)+IF(ROUND((AT$8-CONFIG!$D$7)/31,0)&gt;=(CONFIG!$E42+CONFIG!$F42),INDEX(Commandes!$D19:'Commandes'!$BK19,,COLUMN(AT$8)-COLUMN($D$8)+1-(CONFIG!$E42+CONFIG!$F42)),0)*(1-CONFIG!$G42))*CONFIG!$D42</f>
        <v>0</v>
      </c>
      <c r="AU19" s="226">
        <f>((CONFIG!$G42*Commandes!AU19)+IF(ROUND((AU$8-CONFIG!$D$7)/31,0)&gt;=(CONFIG!$E42+CONFIG!$F42),INDEX(Commandes!$D19:'Commandes'!$BK19,,COLUMN(AU$8)-COLUMN($D$8)+1-(CONFIG!$E42+CONFIG!$F42)),0)*(1-CONFIG!$G42))*CONFIG!$D42</f>
        <v>0</v>
      </c>
      <c r="AV19" s="226">
        <f>((CONFIG!$G42*Commandes!AV19)+IF(ROUND((AV$8-CONFIG!$D$7)/31,0)&gt;=(CONFIG!$E42+CONFIG!$F42),INDEX(Commandes!$D19:'Commandes'!$BK19,,COLUMN(AV$8)-COLUMN($D$8)+1-(CONFIG!$E42+CONFIG!$F42)),0)*(1-CONFIG!$G42))*CONFIG!$D42</f>
        <v>0</v>
      </c>
      <c r="AW19" s="226">
        <f>((CONFIG!$G42*Commandes!AW19)+IF(ROUND((AW$8-CONFIG!$D$7)/31,0)&gt;=(CONFIG!$E42+CONFIG!$F42),INDEX(Commandes!$D19:'Commandes'!$BK19,,COLUMN(AW$8)-COLUMN($D$8)+1-(CONFIG!$E42+CONFIG!$F42)),0)*(1-CONFIG!$G42))*CONFIG!$D42</f>
        <v>0</v>
      </c>
      <c r="AX19" s="226">
        <f>((CONFIG!$G42*Commandes!AX19)+IF(ROUND((AX$8-CONFIG!$D$7)/31,0)&gt;=(CONFIG!$E42+CONFIG!$F42),INDEX(Commandes!$D19:'Commandes'!$BK19,,COLUMN(AX$8)-COLUMN($D$8)+1-(CONFIG!$E42+CONFIG!$F42)),0)*(1-CONFIG!$G42))*CONFIG!$D42</f>
        <v>0</v>
      </c>
      <c r="AY19" s="226">
        <f>((CONFIG!$G42*Commandes!AY19)+IF(ROUND((AY$8-CONFIG!$D$7)/31,0)&gt;=(CONFIG!$E42+CONFIG!$F42),INDEX(Commandes!$D19:'Commandes'!$BK19,,COLUMN(AY$8)-COLUMN($D$8)+1-(CONFIG!$E42+CONFIG!$F42)),0)*(1-CONFIG!$G42))*CONFIG!$D42</f>
        <v>0</v>
      </c>
      <c r="AZ19" s="226">
        <f>((CONFIG!$G42*Commandes!AZ19)+IF(ROUND((AZ$8-CONFIG!$D$7)/31,0)&gt;=(CONFIG!$E42+CONFIG!$F42),INDEX(Commandes!$D19:'Commandes'!$BK19,,COLUMN(AZ$8)-COLUMN($D$8)+1-(CONFIG!$E42+CONFIG!$F42)),0)*(1-CONFIG!$G42))*CONFIG!$D42</f>
        <v>0</v>
      </c>
      <c r="BA19" s="226">
        <f>((CONFIG!$G42*Commandes!BA19)+IF(ROUND((BA$8-CONFIG!$D$7)/31,0)&gt;=(CONFIG!$E42+CONFIG!$F42),INDEX(Commandes!$D19:'Commandes'!$BK19,,COLUMN(BA$8)-COLUMN($D$8)+1-(CONFIG!$E42+CONFIG!$F42)),0)*(1-CONFIG!$G42))*CONFIG!$D42</f>
        <v>0</v>
      </c>
      <c r="BB19" s="226">
        <f>((CONFIG!$G42*Commandes!BB19)+IF(ROUND((BB$8-CONFIG!$D$7)/31,0)&gt;=(CONFIG!$E42+CONFIG!$F42),INDEX(Commandes!$D19:'Commandes'!$BK19,,COLUMN(BB$8)-COLUMN($D$8)+1-(CONFIG!$E42+CONFIG!$F42)),0)*(1-CONFIG!$G42))*CONFIG!$D42</f>
        <v>0</v>
      </c>
      <c r="BC19" s="226">
        <f>((CONFIG!$G42*Commandes!BC19)+IF(ROUND((BC$8-CONFIG!$D$7)/31,0)&gt;=(CONFIG!$E42+CONFIG!$F42),INDEX(Commandes!$D19:'Commandes'!$BK19,,COLUMN(BC$8)-COLUMN($D$8)+1-(CONFIG!$E42+CONFIG!$F42)),0)*(1-CONFIG!$G42))*CONFIG!$D42</f>
        <v>0</v>
      </c>
      <c r="BD19" s="226">
        <f>((CONFIG!$G42*Commandes!BD19)+IF(ROUND((BD$8-CONFIG!$D$7)/31,0)&gt;=(CONFIG!$E42+CONFIG!$F42),INDEX(Commandes!$D19:'Commandes'!$BK19,,COLUMN(BD$8)-COLUMN($D$8)+1-(CONFIG!$E42+CONFIG!$F42)),0)*(1-CONFIG!$G42))*CONFIG!$D42</f>
        <v>0</v>
      </c>
      <c r="BE19" s="226">
        <f>((CONFIG!$G42*Commandes!BE19)+IF(ROUND((BE$8-CONFIG!$D$7)/31,0)&gt;=(CONFIG!$E42+CONFIG!$F42),INDEX(Commandes!$D19:'Commandes'!$BK19,,COLUMN(BE$8)-COLUMN($D$8)+1-(CONFIG!$E42+CONFIG!$F42)),0)*(1-CONFIG!$G42))*CONFIG!$D42</f>
        <v>0</v>
      </c>
      <c r="BF19" s="226">
        <f>((CONFIG!$G42*Commandes!BF19)+IF(ROUND((BF$8-CONFIG!$D$7)/31,0)&gt;=(CONFIG!$E42+CONFIG!$F42),INDEX(Commandes!$D19:'Commandes'!$BK19,,COLUMN(BF$8)-COLUMN($D$8)+1-(CONFIG!$E42+CONFIG!$F42)),0)*(1-CONFIG!$G42))*CONFIG!$D42</f>
        <v>0</v>
      </c>
      <c r="BG19" s="226">
        <f>((CONFIG!$G42*Commandes!BG19)+IF(ROUND((BG$8-CONFIG!$D$7)/31,0)&gt;=(CONFIG!$E42+CONFIG!$F42),INDEX(Commandes!$D19:'Commandes'!$BK19,,COLUMN(BG$8)-COLUMN($D$8)+1-(CONFIG!$E42+CONFIG!$F42)),0)*(1-CONFIG!$G42))*CONFIG!$D42</f>
        <v>0</v>
      </c>
      <c r="BH19" s="226">
        <f>((CONFIG!$G42*Commandes!BH19)+IF(ROUND((BH$8-CONFIG!$D$7)/31,0)&gt;=(CONFIG!$E42+CONFIG!$F42),INDEX(Commandes!$D19:'Commandes'!$BK19,,COLUMN(BH$8)-COLUMN($D$8)+1-(CONFIG!$E42+CONFIG!$F42)),0)*(1-CONFIG!$G42))*CONFIG!$D42</f>
        <v>0</v>
      </c>
      <c r="BI19" s="226">
        <f>((CONFIG!$G42*Commandes!BI19)+IF(ROUND((BI$8-CONFIG!$D$7)/31,0)&gt;=(CONFIG!$E42+CONFIG!$F42),INDEX(Commandes!$D19:'Commandes'!$BK19,,COLUMN(BI$8)-COLUMN($D$8)+1-(CONFIG!$E42+CONFIG!$F42)),0)*(1-CONFIG!$G42))*CONFIG!$D42</f>
        <v>0</v>
      </c>
      <c r="BJ19" s="226">
        <f>((CONFIG!$G42*Commandes!BJ19)+IF(ROUND((BJ$8-CONFIG!$D$7)/31,0)&gt;=(CONFIG!$E42+CONFIG!$F42),INDEX(Commandes!$D19:'Commandes'!$BK19,,COLUMN(BJ$8)-COLUMN($D$8)+1-(CONFIG!$E42+CONFIG!$F42)),0)*(1-CONFIG!$G42))*CONFIG!$D42</f>
        <v>0</v>
      </c>
      <c r="BK19" s="226">
        <f>((CONFIG!$G42*Commandes!BK19)+IF(ROUND((BK$8-CONFIG!$D$7)/31,0)&gt;=(CONFIG!$E42+CONFIG!$F42),INDEX(Commandes!$D19:'Commandes'!$BK19,,COLUMN(BK$8)-COLUMN($D$8)+1-(CONFIG!$E42+CONFIG!$F42)),0)*(1-CONFIG!$G42))*CONFIG!$D42</f>
        <v>0</v>
      </c>
      <c r="BL19" s="93"/>
    </row>
    <row r="20" spans="2:64" s="53" customFormat="1">
      <c r="B20" s="87"/>
      <c r="C20" s="215">
        <f>CONFIG!$C$25</f>
        <v>0</v>
      </c>
      <c r="D20" s="226">
        <f>((CONFIG!$G43*Commandes!D20)+IF(ROUND((D$8-CONFIG!$D$7)/31,0)&gt;=(CONFIG!$E43+CONFIG!$F43),INDEX(Commandes!$D20:'Commandes'!$BK20,,COLUMN(D$8)-COLUMN($D$8)+1-(CONFIG!$E43+CONFIG!$F43)),0)*(1-CONFIG!$G43))*CONFIG!$D43</f>
        <v>0</v>
      </c>
      <c r="E20" s="226">
        <f>((CONFIG!$G43*Commandes!E20)+IF(ROUND((E$8-CONFIG!$D$7)/31,0)&gt;=(CONFIG!$E43+CONFIG!$F43),INDEX(Commandes!$D20:'Commandes'!$BK20,,COLUMN(E$8)-COLUMN($D$8)+1-(CONFIG!$E43+CONFIG!$F43)),0)*(1-CONFIG!$G43))*CONFIG!$D43</f>
        <v>0</v>
      </c>
      <c r="F20" s="226">
        <f>((CONFIG!$G43*Commandes!F20)+IF(ROUND((F$8-CONFIG!$D$7)/31,0)&gt;=(CONFIG!$E43+CONFIG!$F43),INDEX(Commandes!$D20:'Commandes'!$BK20,,COLUMN(F$8)-COLUMN($D$8)+1-(CONFIG!$E43+CONFIG!$F43)),0)*(1-CONFIG!$G43))*CONFIG!$D43</f>
        <v>0</v>
      </c>
      <c r="G20" s="226">
        <f>((CONFIG!$G43*Commandes!G20)+IF(ROUND((G$8-CONFIG!$D$7)/31,0)&gt;=(CONFIG!$E43+CONFIG!$F43),INDEX(Commandes!$D20:'Commandes'!$BK20,,COLUMN(G$8)-COLUMN($D$8)+1-(CONFIG!$E43+CONFIG!$F43)),0)*(1-CONFIG!$G43))*CONFIG!$D43</f>
        <v>0</v>
      </c>
      <c r="H20" s="226">
        <f>((CONFIG!$G43*Commandes!H20)+IF(ROUND((H$8-CONFIG!$D$7)/31,0)&gt;=(CONFIG!$E43+CONFIG!$F43),INDEX(Commandes!$D20:'Commandes'!$BK20,,COLUMN(H$8)-COLUMN($D$8)+1-(CONFIG!$E43+CONFIG!$F43)),0)*(1-CONFIG!$G43))*CONFIG!$D43</f>
        <v>0</v>
      </c>
      <c r="I20" s="226">
        <f>((CONFIG!$G43*Commandes!I20)+IF(ROUND((I$8-CONFIG!$D$7)/31,0)&gt;=(CONFIG!$E43+CONFIG!$F43),INDEX(Commandes!$D20:'Commandes'!$BK20,,COLUMN(I$8)-COLUMN($D$8)+1-(CONFIG!$E43+CONFIG!$F43)),0)*(1-CONFIG!$G43))*CONFIG!$D43</f>
        <v>0</v>
      </c>
      <c r="J20" s="226">
        <f>((CONFIG!$G43*Commandes!J20)+IF(ROUND((J$8-CONFIG!$D$7)/31,0)&gt;=(CONFIG!$E43+CONFIG!$F43),INDEX(Commandes!$D20:'Commandes'!$BK20,,COLUMN(J$8)-COLUMN($D$8)+1-(CONFIG!$E43+CONFIG!$F43)),0)*(1-CONFIG!$G43))*CONFIG!$D43</f>
        <v>0</v>
      </c>
      <c r="K20" s="226">
        <f>((CONFIG!$G43*Commandes!K20)+IF(ROUND((K$8-CONFIG!$D$7)/31,0)&gt;=(CONFIG!$E43+CONFIG!$F43),INDEX(Commandes!$D20:'Commandes'!$BK20,,COLUMN(K$8)-COLUMN($D$8)+1-(CONFIG!$E43+CONFIG!$F43)),0)*(1-CONFIG!$G43))*CONFIG!$D43</f>
        <v>0</v>
      </c>
      <c r="L20" s="226">
        <f>((CONFIG!$G43*Commandes!L20)+IF(ROUND((L$8-CONFIG!$D$7)/31,0)&gt;=(CONFIG!$E43+CONFIG!$F43),INDEX(Commandes!$D20:'Commandes'!$BK20,,COLUMN(L$8)-COLUMN($D$8)+1-(CONFIG!$E43+CONFIG!$F43)),0)*(1-CONFIG!$G43))*CONFIG!$D43</f>
        <v>0</v>
      </c>
      <c r="M20" s="226">
        <f>((CONFIG!$G43*Commandes!M20)+IF(ROUND((M$8-CONFIG!$D$7)/31,0)&gt;=(CONFIG!$E43+CONFIG!$F43),INDEX(Commandes!$D20:'Commandes'!$BK20,,COLUMN(M$8)-COLUMN($D$8)+1-(CONFIG!$E43+CONFIG!$F43)),0)*(1-CONFIG!$G43))*CONFIG!$D43</f>
        <v>0</v>
      </c>
      <c r="N20" s="226">
        <f>((CONFIG!$G43*Commandes!N20)+IF(ROUND((N$8-CONFIG!$D$7)/31,0)&gt;=(CONFIG!$E43+CONFIG!$F43),INDEX(Commandes!$D20:'Commandes'!$BK20,,COLUMN(N$8)-COLUMN($D$8)+1-(CONFIG!$E43+CONFIG!$F43)),0)*(1-CONFIG!$G43))*CONFIG!$D43</f>
        <v>0</v>
      </c>
      <c r="O20" s="226">
        <f>((CONFIG!$G43*Commandes!O20)+IF(ROUND((O$8-CONFIG!$D$7)/31,0)&gt;=(CONFIG!$E43+CONFIG!$F43),INDEX(Commandes!$D20:'Commandes'!$BK20,,COLUMN(O$8)-COLUMN($D$8)+1-(CONFIG!$E43+CONFIG!$F43)),0)*(1-CONFIG!$G43))*CONFIG!$D43</f>
        <v>0</v>
      </c>
      <c r="P20" s="226">
        <f>((CONFIG!$G43*Commandes!P20)+IF(ROUND((P$8-CONFIG!$D$7)/31,0)&gt;=(CONFIG!$E43+CONFIG!$F43),INDEX(Commandes!$D20:'Commandes'!$BK20,,COLUMN(P$8)-COLUMN($D$8)+1-(CONFIG!$E43+CONFIG!$F43)),0)*(1-CONFIG!$G43))*CONFIG!$D43</f>
        <v>0</v>
      </c>
      <c r="Q20" s="226">
        <f>((CONFIG!$G43*Commandes!Q20)+IF(ROUND((Q$8-CONFIG!$D$7)/31,0)&gt;=(CONFIG!$E43+CONFIG!$F43),INDEX(Commandes!$D20:'Commandes'!$BK20,,COLUMN(Q$8)-COLUMN($D$8)+1-(CONFIG!$E43+CONFIG!$F43)),0)*(1-CONFIG!$G43))*CONFIG!$D43</f>
        <v>0</v>
      </c>
      <c r="R20" s="226">
        <f>((CONFIG!$G43*Commandes!R20)+IF(ROUND((R$8-CONFIG!$D$7)/31,0)&gt;=(CONFIG!$E43+CONFIG!$F43),INDEX(Commandes!$D20:'Commandes'!$BK20,,COLUMN(R$8)-COLUMN($D$8)+1-(CONFIG!$E43+CONFIG!$F43)),0)*(1-CONFIG!$G43))*CONFIG!$D43</f>
        <v>0</v>
      </c>
      <c r="S20" s="226">
        <f>((CONFIG!$G43*Commandes!S20)+IF(ROUND((S$8-CONFIG!$D$7)/31,0)&gt;=(CONFIG!$E43+CONFIG!$F43),INDEX(Commandes!$D20:'Commandes'!$BK20,,COLUMN(S$8)-COLUMN($D$8)+1-(CONFIG!$E43+CONFIG!$F43)),0)*(1-CONFIG!$G43))*CONFIG!$D43</f>
        <v>0</v>
      </c>
      <c r="T20" s="226">
        <f>((CONFIG!$G43*Commandes!T20)+IF(ROUND((T$8-CONFIG!$D$7)/31,0)&gt;=(CONFIG!$E43+CONFIG!$F43),INDEX(Commandes!$D20:'Commandes'!$BK20,,COLUMN(T$8)-COLUMN($D$8)+1-(CONFIG!$E43+CONFIG!$F43)),0)*(1-CONFIG!$G43))*CONFIG!$D43</f>
        <v>0</v>
      </c>
      <c r="U20" s="226">
        <f>((CONFIG!$G43*Commandes!U20)+IF(ROUND((U$8-CONFIG!$D$7)/31,0)&gt;=(CONFIG!$E43+CONFIG!$F43),INDEX(Commandes!$D20:'Commandes'!$BK20,,COLUMN(U$8)-COLUMN($D$8)+1-(CONFIG!$E43+CONFIG!$F43)),0)*(1-CONFIG!$G43))*CONFIG!$D43</f>
        <v>0</v>
      </c>
      <c r="V20" s="226">
        <f>((CONFIG!$G43*Commandes!V20)+IF(ROUND((V$8-CONFIG!$D$7)/31,0)&gt;=(CONFIG!$E43+CONFIG!$F43),INDEX(Commandes!$D20:'Commandes'!$BK20,,COLUMN(V$8)-COLUMN($D$8)+1-(CONFIG!$E43+CONFIG!$F43)),0)*(1-CONFIG!$G43))*CONFIG!$D43</f>
        <v>0</v>
      </c>
      <c r="W20" s="226">
        <f>((CONFIG!$G43*Commandes!W20)+IF(ROUND((W$8-CONFIG!$D$7)/31,0)&gt;=(CONFIG!$E43+CONFIG!$F43),INDEX(Commandes!$D20:'Commandes'!$BK20,,COLUMN(W$8)-COLUMN($D$8)+1-(CONFIG!$E43+CONFIG!$F43)),0)*(1-CONFIG!$G43))*CONFIG!$D43</f>
        <v>0</v>
      </c>
      <c r="X20" s="226">
        <f>((CONFIG!$G43*Commandes!X20)+IF(ROUND((X$8-CONFIG!$D$7)/31,0)&gt;=(CONFIG!$E43+CONFIG!$F43),INDEX(Commandes!$D20:'Commandes'!$BK20,,COLUMN(X$8)-COLUMN($D$8)+1-(CONFIG!$E43+CONFIG!$F43)),0)*(1-CONFIG!$G43))*CONFIG!$D43</f>
        <v>0</v>
      </c>
      <c r="Y20" s="226">
        <f>((CONFIG!$G43*Commandes!Y20)+IF(ROUND((Y$8-CONFIG!$D$7)/31,0)&gt;=(CONFIG!$E43+CONFIG!$F43),INDEX(Commandes!$D20:'Commandes'!$BK20,,COLUMN(Y$8)-COLUMN($D$8)+1-(CONFIG!$E43+CONFIG!$F43)),0)*(1-CONFIG!$G43))*CONFIG!$D43</f>
        <v>0</v>
      </c>
      <c r="Z20" s="226">
        <f>((CONFIG!$G43*Commandes!Z20)+IF(ROUND((Z$8-CONFIG!$D$7)/31,0)&gt;=(CONFIG!$E43+CONFIG!$F43),INDEX(Commandes!$D20:'Commandes'!$BK20,,COLUMN(Z$8)-COLUMN($D$8)+1-(CONFIG!$E43+CONFIG!$F43)),0)*(1-CONFIG!$G43))*CONFIG!$D43</f>
        <v>0</v>
      </c>
      <c r="AA20" s="226">
        <f>((CONFIG!$G43*Commandes!AA20)+IF(ROUND((AA$8-CONFIG!$D$7)/31,0)&gt;=(CONFIG!$E43+CONFIG!$F43),INDEX(Commandes!$D20:'Commandes'!$BK20,,COLUMN(AA$8)-COLUMN($D$8)+1-(CONFIG!$E43+CONFIG!$F43)),0)*(1-CONFIG!$G43))*CONFIG!$D43</f>
        <v>0</v>
      </c>
      <c r="AB20" s="226">
        <f>((CONFIG!$G43*Commandes!AB20)+IF(ROUND((AB$8-CONFIG!$D$7)/31,0)&gt;=(CONFIG!$E43+CONFIG!$F43),INDEX(Commandes!$D20:'Commandes'!$BK20,,COLUMN(AB$8)-COLUMN($D$8)+1-(CONFIG!$E43+CONFIG!$F43)),0)*(1-CONFIG!$G43))*CONFIG!$D43</f>
        <v>0</v>
      </c>
      <c r="AC20" s="226">
        <f>((CONFIG!$G43*Commandes!AC20)+IF(ROUND((AC$8-CONFIG!$D$7)/31,0)&gt;=(CONFIG!$E43+CONFIG!$F43),INDEX(Commandes!$D20:'Commandes'!$BK20,,COLUMN(AC$8)-COLUMN($D$8)+1-(CONFIG!$E43+CONFIG!$F43)),0)*(1-CONFIG!$G43))*CONFIG!$D43</f>
        <v>0</v>
      </c>
      <c r="AD20" s="226">
        <f>((CONFIG!$G43*Commandes!AD20)+IF(ROUND((AD$8-CONFIG!$D$7)/31,0)&gt;=(CONFIG!$E43+CONFIG!$F43),INDEX(Commandes!$D20:'Commandes'!$BK20,,COLUMN(AD$8)-COLUMN($D$8)+1-(CONFIG!$E43+CONFIG!$F43)),0)*(1-CONFIG!$G43))*CONFIG!$D43</f>
        <v>0</v>
      </c>
      <c r="AE20" s="226">
        <f>((CONFIG!$G43*Commandes!AE20)+IF(ROUND((AE$8-CONFIG!$D$7)/31,0)&gt;=(CONFIG!$E43+CONFIG!$F43),INDEX(Commandes!$D20:'Commandes'!$BK20,,COLUMN(AE$8)-COLUMN($D$8)+1-(CONFIG!$E43+CONFIG!$F43)),0)*(1-CONFIG!$G43))*CONFIG!$D43</f>
        <v>0</v>
      </c>
      <c r="AF20" s="226">
        <f>((CONFIG!$G43*Commandes!AF20)+IF(ROUND((AF$8-CONFIG!$D$7)/31,0)&gt;=(CONFIG!$E43+CONFIG!$F43),INDEX(Commandes!$D20:'Commandes'!$BK20,,COLUMN(AF$8)-COLUMN($D$8)+1-(CONFIG!$E43+CONFIG!$F43)),0)*(1-CONFIG!$G43))*CONFIG!$D43</f>
        <v>0</v>
      </c>
      <c r="AG20" s="226">
        <f>((CONFIG!$G43*Commandes!AG20)+IF(ROUND((AG$8-CONFIG!$D$7)/31,0)&gt;=(CONFIG!$E43+CONFIG!$F43),INDEX(Commandes!$D20:'Commandes'!$BK20,,COLUMN(AG$8)-COLUMN($D$8)+1-(CONFIG!$E43+CONFIG!$F43)),0)*(1-CONFIG!$G43))*CONFIG!$D43</f>
        <v>0</v>
      </c>
      <c r="AH20" s="226">
        <f>((CONFIG!$G43*Commandes!AH20)+IF(ROUND((AH$8-CONFIG!$D$7)/31,0)&gt;=(CONFIG!$E43+CONFIG!$F43),INDEX(Commandes!$D20:'Commandes'!$BK20,,COLUMN(AH$8)-COLUMN($D$8)+1-(CONFIG!$E43+CONFIG!$F43)),0)*(1-CONFIG!$G43))*CONFIG!$D43</f>
        <v>0</v>
      </c>
      <c r="AI20" s="226">
        <f>((CONFIG!$G43*Commandes!AI20)+IF(ROUND((AI$8-CONFIG!$D$7)/31,0)&gt;=(CONFIG!$E43+CONFIG!$F43),INDEX(Commandes!$D20:'Commandes'!$BK20,,COLUMN(AI$8)-COLUMN($D$8)+1-(CONFIG!$E43+CONFIG!$F43)),0)*(1-CONFIG!$G43))*CONFIG!$D43</f>
        <v>0</v>
      </c>
      <c r="AJ20" s="226">
        <f>((CONFIG!$G43*Commandes!AJ20)+IF(ROUND((AJ$8-CONFIG!$D$7)/31,0)&gt;=(CONFIG!$E43+CONFIG!$F43),INDEX(Commandes!$D20:'Commandes'!$BK20,,COLUMN(AJ$8)-COLUMN($D$8)+1-(CONFIG!$E43+CONFIG!$F43)),0)*(1-CONFIG!$G43))*CONFIG!$D43</f>
        <v>0</v>
      </c>
      <c r="AK20" s="226">
        <f>((CONFIG!$G43*Commandes!AK20)+IF(ROUND((AK$8-CONFIG!$D$7)/31,0)&gt;=(CONFIG!$E43+CONFIG!$F43),INDEX(Commandes!$D20:'Commandes'!$BK20,,COLUMN(AK$8)-COLUMN($D$8)+1-(CONFIG!$E43+CONFIG!$F43)),0)*(1-CONFIG!$G43))*CONFIG!$D43</f>
        <v>0</v>
      </c>
      <c r="AL20" s="226">
        <f>((CONFIG!$G43*Commandes!AL20)+IF(ROUND((AL$8-CONFIG!$D$7)/31,0)&gt;=(CONFIG!$E43+CONFIG!$F43),INDEX(Commandes!$D20:'Commandes'!$BK20,,COLUMN(AL$8)-COLUMN($D$8)+1-(CONFIG!$E43+CONFIG!$F43)),0)*(1-CONFIG!$G43))*CONFIG!$D43</f>
        <v>0</v>
      </c>
      <c r="AM20" s="226">
        <f>((CONFIG!$G43*Commandes!AM20)+IF(ROUND((AM$8-CONFIG!$D$7)/31,0)&gt;=(CONFIG!$E43+CONFIG!$F43),INDEX(Commandes!$D20:'Commandes'!$BK20,,COLUMN(AM$8)-COLUMN($D$8)+1-(CONFIG!$E43+CONFIG!$F43)),0)*(1-CONFIG!$G43))*CONFIG!$D43</f>
        <v>0</v>
      </c>
      <c r="AN20" s="226">
        <f>((CONFIG!$G43*Commandes!AN20)+IF(ROUND((AN$8-CONFIG!$D$7)/31,0)&gt;=(CONFIG!$E43+CONFIG!$F43),INDEX(Commandes!$D20:'Commandes'!$BK20,,COLUMN(AN$8)-COLUMN($D$8)+1-(CONFIG!$E43+CONFIG!$F43)),0)*(1-CONFIG!$G43))*CONFIG!$D43</f>
        <v>0</v>
      </c>
      <c r="AO20" s="226">
        <f>((CONFIG!$G43*Commandes!AO20)+IF(ROUND((AO$8-CONFIG!$D$7)/31,0)&gt;=(CONFIG!$E43+CONFIG!$F43),INDEX(Commandes!$D20:'Commandes'!$BK20,,COLUMN(AO$8)-COLUMN($D$8)+1-(CONFIG!$E43+CONFIG!$F43)),0)*(1-CONFIG!$G43))*CONFIG!$D43</f>
        <v>0</v>
      </c>
      <c r="AP20" s="226">
        <f>((CONFIG!$G43*Commandes!AP20)+IF(ROUND((AP$8-CONFIG!$D$7)/31,0)&gt;=(CONFIG!$E43+CONFIG!$F43),INDEX(Commandes!$D20:'Commandes'!$BK20,,COLUMN(AP$8)-COLUMN($D$8)+1-(CONFIG!$E43+CONFIG!$F43)),0)*(1-CONFIG!$G43))*CONFIG!$D43</f>
        <v>0</v>
      </c>
      <c r="AQ20" s="226">
        <f>((CONFIG!$G43*Commandes!AQ20)+IF(ROUND((AQ$8-CONFIG!$D$7)/31,0)&gt;=(CONFIG!$E43+CONFIG!$F43),INDEX(Commandes!$D20:'Commandes'!$BK20,,COLUMN(AQ$8)-COLUMN($D$8)+1-(CONFIG!$E43+CONFIG!$F43)),0)*(1-CONFIG!$G43))*CONFIG!$D43</f>
        <v>0</v>
      </c>
      <c r="AR20" s="226">
        <f>((CONFIG!$G43*Commandes!AR20)+IF(ROUND((AR$8-CONFIG!$D$7)/31,0)&gt;=(CONFIG!$E43+CONFIG!$F43),INDEX(Commandes!$D20:'Commandes'!$BK20,,COLUMN(AR$8)-COLUMN($D$8)+1-(CONFIG!$E43+CONFIG!$F43)),0)*(1-CONFIG!$G43))*CONFIG!$D43</f>
        <v>0</v>
      </c>
      <c r="AS20" s="226">
        <f>((CONFIG!$G43*Commandes!AS20)+IF(ROUND((AS$8-CONFIG!$D$7)/31,0)&gt;=(CONFIG!$E43+CONFIG!$F43),INDEX(Commandes!$D20:'Commandes'!$BK20,,COLUMN(AS$8)-COLUMN($D$8)+1-(CONFIG!$E43+CONFIG!$F43)),0)*(1-CONFIG!$G43))*CONFIG!$D43</f>
        <v>0</v>
      </c>
      <c r="AT20" s="226">
        <f>((CONFIG!$G43*Commandes!AT20)+IF(ROUND((AT$8-CONFIG!$D$7)/31,0)&gt;=(CONFIG!$E43+CONFIG!$F43),INDEX(Commandes!$D20:'Commandes'!$BK20,,COLUMN(AT$8)-COLUMN($D$8)+1-(CONFIG!$E43+CONFIG!$F43)),0)*(1-CONFIG!$G43))*CONFIG!$D43</f>
        <v>0</v>
      </c>
      <c r="AU20" s="226">
        <f>((CONFIG!$G43*Commandes!AU20)+IF(ROUND((AU$8-CONFIG!$D$7)/31,0)&gt;=(CONFIG!$E43+CONFIG!$F43),INDEX(Commandes!$D20:'Commandes'!$BK20,,COLUMN(AU$8)-COLUMN($D$8)+1-(CONFIG!$E43+CONFIG!$F43)),0)*(1-CONFIG!$G43))*CONFIG!$D43</f>
        <v>0</v>
      </c>
      <c r="AV20" s="226">
        <f>((CONFIG!$G43*Commandes!AV20)+IF(ROUND((AV$8-CONFIG!$D$7)/31,0)&gt;=(CONFIG!$E43+CONFIG!$F43),INDEX(Commandes!$D20:'Commandes'!$BK20,,COLUMN(AV$8)-COLUMN($D$8)+1-(CONFIG!$E43+CONFIG!$F43)),0)*(1-CONFIG!$G43))*CONFIG!$D43</f>
        <v>0</v>
      </c>
      <c r="AW20" s="226">
        <f>((CONFIG!$G43*Commandes!AW20)+IF(ROUND((AW$8-CONFIG!$D$7)/31,0)&gt;=(CONFIG!$E43+CONFIG!$F43),INDEX(Commandes!$D20:'Commandes'!$BK20,,COLUMN(AW$8)-COLUMN($D$8)+1-(CONFIG!$E43+CONFIG!$F43)),0)*(1-CONFIG!$G43))*CONFIG!$D43</f>
        <v>0</v>
      </c>
      <c r="AX20" s="226">
        <f>((CONFIG!$G43*Commandes!AX20)+IF(ROUND((AX$8-CONFIG!$D$7)/31,0)&gt;=(CONFIG!$E43+CONFIG!$F43),INDEX(Commandes!$D20:'Commandes'!$BK20,,COLUMN(AX$8)-COLUMN($D$8)+1-(CONFIG!$E43+CONFIG!$F43)),0)*(1-CONFIG!$G43))*CONFIG!$D43</f>
        <v>0</v>
      </c>
      <c r="AY20" s="226">
        <f>((CONFIG!$G43*Commandes!AY20)+IF(ROUND((AY$8-CONFIG!$D$7)/31,0)&gt;=(CONFIG!$E43+CONFIG!$F43),INDEX(Commandes!$D20:'Commandes'!$BK20,,COLUMN(AY$8)-COLUMN($D$8)+1-(CONFIG!$E43+CONFIG!$F43)),0)*(1-CONFIG!$G43))*CONFIG!$D43</f>
        <v>0</v>
      </c>
      <c r="AZ20" s="226">
        <f>((CONFIG!$G43*Commandes!AZ20)+IF(ROUND((AZ$8-CONFIG!$D$7)/31,0)&gt;=(CONFIG!$E43+CONFIG!$F43),INDEX(Commandes!$D20:'Commandes'!$BK20,,COLUMN(AZ$8)-COLUMN($D$8)+1-(CONFIG!$E43+CONFIG!$F43)),0)*(1-CONFIG!$G43))*CONFIG!$D43</f>
        <v>0</v>
      </c>
      <c r="BA20" s="226">
        <f>((CONFIG!$G43*Commandes!BA20)+IF(ROUND((BA$8-CONFIG!$D$7)/31,0)&gt;=(CONFIG!$E43+CONFIG!$F43),INDEX(Commandes!$D20:'Commandes'!$BK20,,COLUMN(BA$8)-COLUMN($D$8)+1-(CONFIG!$E43+CONFIG!$F43)),0)*(1-CONFIG!$G43))*CONFIG!$D43</f>
        <v>0</v>
      </c>
      <c r="BB20" s="226">
        <f>((CONFIG!$G43*Commandes!BB20)+IF(ROUND((BB$8-CONFIG!$D$7)/31,0)&gt;=(CONFIG!$E43+CONFIG!$F43),INDEX(Commandes!$D20:'Commandes'!$BK20,,COLUMN(BB$8)-COLUMN($D$8)+1-(CONFIG!$E43+CONFIG!$F43)),0)*(1-CONFIG!$G43))*CONFIG!$D43</f>
        <v>0</v>
      </c>
      <c r="BC20" s="226">
        <f>((CONFIG!$G43*Commandes!BC20)+IF(ROUND((BC$8-CONFIG!$D$7)/31,0)&gt;=(CONFIG!$E43+CONFIG!$F43),INDEX(Commandes!$D20:'Commandes'!$BK20,,COLUMN(BC$8)-COLUMN($D$8)+1-(CONFIG!$E43+CONFIG!$F43)),0)*(1-CONFIG!$G43))*CONFIG!$D43</f>
        <v>0</v>
      </c>
      <c r="BD20" s="226">
        <f>((CONFIG!$G43*Commandes!BD20)+IF(ROUND((BD$8-CONFIG!$D$7)/31,0)&gt;=(CONFIG!$E43+CONFIG!$F43),INDEX(Commandes!$D20:'Commandes'!$BK20,,COLUMN(BD$8)-COLUMN($D$8)+1-(CONFIG!$E43+CONFIG!$F43)),0)*(1-CONFIG!$G43))*CONFIG!$D43</f>
        <v>0</v>
      </c>
      <c r="BE20" s="226">
        <f>((CONFIG!$G43*Commandes!BE20)+IF(ROUND((BE$8-CONFIG!$D$7)/31,0)&gt;=(CONFIG!$E43+CONFIG!$F43),INDEX(Commandes!$D20:'Commandes'!$BK20,,COLUMN(BE$8)-COLUMN($D$8)+1-(CONFIG!$E43+CONFIG!$F43)),0)*(1-CONFIG!$G43))*CONFIG!$D43</f>
        <v>0</v>
      </c>
      <c r="BF20" s="226">
        <f>((CONFIG!$G43*Commandes!BF20)+IF(ROUND((BF$8-CONFIG!$D$7)/31,0)&gt;=(CONFIG!$E43+CONFIG!$F43),INDEX(Commandes!$D20:'Commandes'!$BK20,,COLUMN(BF$8)-COLUMN($D$8)+1-(CONFIG!$E43+CONFIG!$F43)),0)*(1-CONFIG!$G43))*CONFIG!$D43</f>
        <v>0</v>
      </c>
      <c r="BG20" s="226">
        <f>((CONFIG!$G43*Commandes!BG20)+IF(ROUND((BG$8-CONFIG!$D$7)/31,0)&gt;=(CONFIG!$E43+CONFIG!$F43),INDEX(Commandes!$D20:'Commandes'!$BK20,,COLUMN(BG$8)-COLUMN($D$8)+1-(CONFIG!$E43+CONFIG!$F43)),0)*(1-CONFIG!$G43))*CONFIG!$D43</f>
        <v>0</v>
      </c>
      <c r="BH20" s="226">
        <f>((CONFIG!$G43*Commandes!BH20)+IF(ROUND((BH$8-CONFIG!$D$7)/31,0)&gt;=(CONFIG!$E43+CONFIG!$F43),INDEX(Commandes!$D20:'Commandes'!$BK20,,COLUMN(BH$8)-COLUMN($D$8)+1-(CONFIG!$E43+CONFIG!$F43)),0)*(1-CONFIG!$G43))*CONFIG!$D43</f>
        <v>0</v>
      </c>
      <c r="BI20" s="226">
        <f>((CONFIG!$G43*Commandes!BI20)+IF(ROUND((BI$8-CONFIG!$D$7)/31,0)&gt;=(CONFIG!$E43+CONFIG!$F43),INDEX(Commandes!$D20:'Commandes'!$BK20,,COLUMN(BI$8)-COLUMN($D$8)+1-(CONFIG!$E43+CONFIG!$F43)),0)*(1-CONFIG!$G43))*CONFIG!$D43</f>
        <v>0</v>
      </c>
      <c r="BJ20" s="226">
        <f>((CONFIG!$G43*Commandes!BJ20)+IF(ROUND((BJ$8-CONFIG!$D$7)/31,0)&gt;=(CONFIG!$E43+CONFIG!$F43),INDEX(Commandes!$D20:'Commandes'!$BK20,,COLUMN(BJ$8)-COLUMN($D$8)+1-(CONFIG!$E43+CONFIG!$F43)),0)*(1-CONFIG!$G43))*CONFIG!$D43</f>
        <v>0</v>
      </c>
      <c r="BK20" s="226">
        <f>((CONFIG!$G43*Commandes!BK20)+IF(ROUND((BK$8-CONFIG!$D$7)/31,0)&gt;=(CONFIG!$E43+CONFIG!$F43),INDEX(Commandes!$D20:'Commandes'!$BK20,,COLUMN(BK$8)-COLUMN($D$8)+1-(CONFIG!$E43+CONFIG!$F43)),0)*(1-CONFIG!$G43))*CONFIG!$D43</f>
        <v>0</v>
      </c>
      <c r="BL20" s="93"/>
    </row>
    <row r="21" spans="2:64">
      <c r="B21" s="87"/>
      <c r="C21" s="145"/>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3"/>
    </row>
    <row r="22" spans="2:64">
      <c r="B22" s="87"/>
      <c r="C22" s="57" t="s">
        <v>17</v>
      </c>
      <c r="D22" s="19">
        <f>SUM(D9:D20)</f>
        <v>0</v>
      </c>
      <c r="E22" s="19">
        <f t="shared" ref="E22:BK22" si="1">SUM(E9:E20)</f>
        <v>0</v>
      </c>
      <c r="F22" s="19">
        <f t="shared" si="1"/>
        <v>0</v>
      </c>
      <c r="G22" s="19">
        <f t="shared" si="1"/>
        <v>0</v>
      </c>
      <c r="H22" s="19">
        <f t="shared" si="1"/>
        <v>0</v>
      </c>
      <c r="I22" s="19">
        <f t="shared" si="1"/>
        <v>0</v>
      </c>
      <c r="J22" s="19">
        <f t="shared" si="1"/>
        <v>0</v>
      </c>
      <c r="K22" s="19">
        <f t="shared" si="1"/>
        <v>0</v>
      </c>
      <c r="L22" s="19">
        <f t="shared" si="1"/>
        <v>0</v>
      </c>
      <c r="M22" s="19">
        <f t="shared" si="1"/>
        <v>0</v>
      </c>
      <c r="N22" s="19">
        <f t="shared" si="1"/>
        <v>0</v>
      </c>
      <c r="O22" s="19">
        <f t="shared" si="1"/>
        <v>0</v>
      </c>
      <c r="P22" s="19">
        <f t="shared" si="1"/>
        <v>0</v>
      </c>
      <c r="Q22" s="19">
        <f t="shared" si="1"/>
        <v>0</v>
      </c>
      <c r="R22" s="19">
        <f t="shared" si="1"/>
        <v>0</v>
      </c>
      <c r="S22" s="19">
        <f t="shared" si="1"/>
        <v>0</v>
      </c>
      <c r="T22" s="19">
        <f t="shared" si="1"/>
        <v>0</v>
      </c>
      <c r="U22" s="19">
        <f t="shared" si="1"/>
        <v>0</v>
      </c>
      <c r="V22" s="19">
        <f t="shared" si="1"/>
        <v>0</v>
      </c>
      <c r="W22" s="19">
        <f t="shared" si="1"/>
        <v>0</v>
      </c>
      <c r="X22" s="19">
        <f t="shared" si="1"/>
        <v>0</v>
      </c>
      <c r="Y22" s="19">
        <f t="shared" si="1"/>
        <v>0</v>
      </c>
      <c r="Z22" s="19">
        <f t="shared" si="1"/>
        <v>0</v>
      </c>
      <c r="AA22" s="19">
        <f t="shared" si="1"/>
        <v>0</v>
      </c>
      <c r="AB22" s="19">
        <f t="shared" si="1"/>
        <v>0</v>
      </c>
      <c r="AC22" s="19">
        <f t="shared" si="1"/>
        <v>0</v>
      </c>
      <c r="AD22" s="19">
        <f t="shared" si="1"/>
        <v>0</v>
      </c>
      <c r="AE22" s="19">
        <f t="shared" si="1"/>
        <v>0</v>
      </c>
      <c r="AF22" s="19">
        <f t="shared" si="1"/>
        <v>0</v>
      </c>
      <c r="AG22" s="19">
        <f t="shared" si="1"/>
        <v>0</v>
      </c>
      <c r="AH22" s="19">
        <f t="shared" si="1"/>
        <v>0</v>
      </c>
      <c r="AI22" s="19">
        <f t="shared" si="1"/>
        <v>0</v>
      </c>
      <c r="AJ22" s="19">
        <f t="shared" si="1"/>
        <v>0</v>
      </c>
      <c r="AK22" s="19">
        <f t="shared" si="1"/>
        <v>0</v>
      </c>
      <c r="AL22" s="19">
        <f t="shared" si="1"/>
        <v>0</v>
      </c>
      <c r="AM22" s="19">
        <f t="shared" si="1"/>
        <v>0</v>
      </c>
      <c r="AN22" s="19">
        <f t="shared" si="1"/>
        <v>0</v>
      </c>
      <c r="AO22" s="19">
        <f t="shared" si="1"/>
        <v>0</v>
      </c>
      <c r="AP22" s="19">
        <f t="shared" si="1"/>
        <v>0</v>
      </c>
      <c r="AQ22" s="19">
        <f t="shared" si="1"/>
        <v>0</v>
      </c>
      <c r="AR22" s="19">
        <f t="shared" si="1"/>
        <v>0</v>
      </c>
      <c r="AS22" s="19">
        <f t="shared" si="1"/>
        <v>0</v>
      </c>
      <c r="AT22" s="19">
        <f t="shared" si="1"/>
        <v>0</v>
      </c>
      <c r="AU22" s="19">
        <f t="shared" si="1"/>
        <v>0</v>
      </c>
      <c r="AV22" s="19">
        <f t="shared" si="1"/>
        <v>0</v>
      </c>
      <c r="AW22" s="19">
        <f t="shared" si="1"/>
        <v>0</v>
      </c>
      <c r="AX22" s="19">
        <f t="shared" si="1"/>
        <v>0</v>
      </c>
      <c r="AY22" s="19">
        <f t="shared" si="1"/>
        <v>0</v>
      </c>
      <c r="AZ22" s="19">
        <f t="shared" si="1"/>
        <v>0</v>
      </c>
      <c r="BA22" s="19">
        <f t="shared" si="1"/>
        <v>0</v>
      </c>
      <c r="BB22" s="19">
        <f t="shared" si="1"/>
        <v>0</v>
      </c>
      <c r="BC22" s="19">
        <f t="shared" si="1"/>
        <v>0</v>
      </c>
      <c r="BD22" s="19">
        <f t="shared" si="1"/>
        <v>0</v>
      </c>
      <c r="BE22" s="19">
        <f t="shared" si="1"/>
        <v>0</v>
      </c>
      <c r="BF22" s="19">
        <f t="shared" si="1"/>
        <v>0</v>
      </c>
      <c r="BG22" s="19">
        <f t="shared" si="1"/>
        <v>0</v>
      </c>
      <c r="BH22" s="19">
        <f t="shared" si="1"/>
        <v>0</v>
      </c>
      <c r="BI22" s="19">
        <f t="shared" si="1"/>
        <v>0</v>
      </c>
      <c r="BJ22" s="19">
        <f t="shared" si="1"/>
        <v>0</v>
      </c>
      <c r="BK22" s="19">
        <f t="shared" si="1"/>
        <v>0</v>
      </c>
      <c r="BL22" s="93"/>
    </row>
    <row r="23" spans="2:64">
      <c r="B23" s="87"/>
      <c r="C23" s="58" t="s">
        <v>35</v>
      </c>
      <c r="D23" s="19">
        <f>D22</f>
        <v>0</v>
      </c>
      <c r="E23" s="19">
        <f t="shared" ref="E23:O23" si="2">D23+E22</f>
        <v>0</v>
      </c>
      <c r="F23" s="19">
        <f t="shared" si="2"/>
        <v>0</v>
      </c>
      <c r="G23" s="19">
        <f t="shared" si="2"/>
        <v>0</v>
      </c>
      <c r="H23" s="19">
        <f t="shared" si="2"/>
        <v>0</v>
      </c>
      <c r="I23" s="19">
        <f t="shared" si="2"/>
        <v>0</v>
      </c>
      <c r="J23" s="19">
        <f t="shared" si="2"/>
        <v>0</v>
      </c>
      <c r="K23" s="19">
        <f t="shared" si="2"/>
        <v>0</v>
      </c>
      <c r="L23" s="19">
        <f t="shared" si="2"/>
        <v>0</v>
      </c>
      <c r="M23" s="19">
        <f t="shared" si="2"/>
        <v>0</v>
      </c>
      <c r="N23" s="19">
        <f t="shared" si="2"/>
        <v>0</v>
      </c>
      <c r="O23" s="20">
        <f t="shared" si="2"/>
        <v>0</v>
      </c>
      <c r="P23" s="19">
        <f>P22</f>
        <v>0</v>
      </c>
      <c r="Q23" s="19">
        <f t="shared" ref="Q23:AA23" si="3">P23+Q22</f>
        <v>0</v>
      </c>
      <c r="R23" s="19">
        <f t="shared" si="3"/>
        <v>0</v>
      </c>
      <c r="S23" s="19">
        <f t="shared" si="3"/>
        <v>0</v>
      </c>
      <c r="T23" s="19">
        <f t="shared" si="3"/>
        <v>0</v>
      </c>
      <c r="U23" s="19">
        <f t="shared" si="3"/>
        <v>0</v>
      </c>
      <c r="V23" s="19">
        <f t="shared" si="3"/>
        <v>0</v>
      </c>
      <c r="W23" s="19">
        <f t="shared" si="3"/>
        <v>0</v>
      </c>
      <c r="X23" s="19">
        <f t="shared" si="3"/>
        <v>0</v>
      </c>
      <c r="Y23" s="19">
        <f t="shared" si="3"/>
        <v>0</v>
      </c>
      <c r="Z23" s="19">
        <f t="shared" si="3"/>
        <v>0</v>
      </c>
      <c r="AA23" s="20">
        <f t="shared" si="3"/>
        <v>0</v>
      </c>
      <c r="AB23" s="19">
        <f>AB22</f>
        <v>0</v>
      </c>
      <c r="AC23" s="19">
        <f t="shared" ref="AC23:AM23" si="4">AB23+AC22</f>
        <v>0</v>
      </c>
      <c r="AD23" s="19">
        <f t="shared" si="4"/>
        <v>0</v>
      </c>
      <c r="AE23" s="19">
        <f t="shared" si="4"/>
        <v>0</v>
      </c>
      <c r="AF23" s="19">
        <f t="shared" si="4"/>
        <v>0</v>
      </c>
      <c r="AG23" s="19">
        <f t="shared" si="4"/>
        <v>0</v>
      </c>
      <c r="AH23" s="19">
        <f t="shared" si="4"/>
        <v>0</v>
      </c>
      <c r="AI23" s="19">
        <f t="shared" si="4"/>
        <v>0</v>
      </c>
      <c r="AJ23" s="19">
        <f t="shared" si="4"/>
        <v>0</v>
      </c>
      <c r="AK23" s="19">
        <f t="shared" si="4"/>
        <v>0</v>
      </c>
      <c r="AL23" s="19">
        <f t="shared" si="4"/>
        <v>0</v>
      </c>
      <c r="AM23" s="20">
        <f t="shared" si="4"/>
        <v>0</v>
      </c>
      <c r="AN23" s="19">
        <f>AN22</f>
        <v>0</v>
      </c>
      <c r="AO23" s="19">
        <f t="shared" ref="AO23:AY23" si="5">AN23+AO22</f>
        <v>0</v>
      </c>
      <c r="AP23" s="19">
        <f t="shared" si="5"/>
        <v>0</v>
      </c>
      <c r="AQ23" s="19">
        <f t="shared" si="5"/>
        <v>0</v>
      </c>
      <c r="AR23" s="19">
        <f t="shared" si="5"/>
        <v>0</v>
      </c>
      <c r="AS23" s="19">
        <f t="shared" si="5"/>
        <v>0</v>
      </c>
      <c r="AT23" s="19">
        <f t="shared" si="5"/>
        <v>0</v>
      </c>
      <c r="AU23" s="19">
        <f t="shared" si="5"/>
        <v>0</v>
      </c>
      <c r="AV23" s="19">
        <f t="shared" si="5"/>
        <v>0</v>
      </c>
      <c r="AW23" s="19">
        <f t="shared" si="5"/>
        <v>0</v>
      </c>
      <c r="AX23" s="19">
        <f t="shared" si="5"/>
        <v>0</v>
      </c>
      <c r="AY23" s="20">
        <f t="shared" si="5"/>
        <v>0</v>
      </c>
      <c r="AZ23" s="19">
        <f>AZ22</f>
        <v>0</v>
      </c>
      <c r="BA23" s="19">
        <f t="shared" ref="BA23:BK23" si="6">AZ23+BA22</f>
        <v>0</v>
      </c>
      <c r="BB23" s="19">
        <f t="shared" si="6"/>
        <v>0</v>
      </c>
      <c r="BC23" s="19">
        <f t="shared" si="6"/>
        <v>0</v>
      </c>
      <c r="BD23" s="19">
        <f t="shared" si="6"/>
        <v>0</v>
      </c>
      <c r="BE23" s="19">
        <f t="shared" si="6"/>
        <v>0</v>
      </c>
      <c r="BF23" s="19">
        <f t="shared" si="6"/>
        <v>0</v>
      </c>
      <c r="BG23" s="19">
        <f t="shared" si="6"/>
        <v>0</v>
      </c>
      <c r="BH23" s="19">
        <f t="shared" si="6"/>
        <v>0</v>
      </c>
      <c r="BI23" s="19">
        <f t="shared" si="6"/>
        <v>0</v>
      </c>
      <c r="BJ23" s="19">
        <f t="shared" si="6"/>
        <v>0</v>
      </c>
      <c r="BK23" s="20">
        <f t="shared" si="6"/>
        <v>0</v>
      </c>
      <c r="BL23" s="93"/>
    </row>
    <row r="24" spans="2:64">
      <c r="B24" s="87"/>
      <c r="C24" s="145"/>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3"/>
    </row>
    <row r="25" spans="2:64">
      <c r="B25" s="87"/>
      <c r="C25" s="135"/>
      <c r="D25" s="336" t="s">
        <v>14</v>
      </c>
      <c r="E25" s="336"/>
      <c r="F25" s="336"/>
      <c r="G25" s="336"/>
      <c r="H25" s="336"/>
      <c r="I25" s="336"/>
      <c r="J25" s="336"/>
      <c r="K25" s="336"/>
      <c r="L25" s="336"/>
      <c r="M25" s="336"/>
      <c r="N25" s="336"/>
      <c r="O25" s="336"/>
      <c r="P25" s="336" t="s">
        <v>15</v>
      </c>
      <c r="Q25" s="336"/>
      <c r="R25" s="336"/>
      <c r="S25" s="336"/>
      <c r="T25" s="336"/>
      <c r="U25" s="336"/>
      <c r="V25" s="336"/>
      <c r="W25" s="336"/>
      <c r="X25" s="336"/>
      <c r="Y25" s="336"/>
      <c r="Z25" s="336"/>
      <c r="AA25" s="336"/>
      <c r="AB25" s="336" t="s">
        <v>16</v>
      </c>
      <c r="AC25" s="336"/>
      <c r="AD25" s="336"/>
      <c r="AE25" s="336"/>
      <c r="AF25" s="336"/>
      <c r="AG25" s="336"/>
      <c r="AH25" s="336"/>
      <c r="AI25" s="336"/>
      <c r="AJ25" s="336"/>
      <c r="AK25" s="336"/>
      <c r="AL25" s="336"/>
      <c r="AM25" s="336"/>
      <c r="AN25" s="24"/>
      <c r="AO25" s="337" t="s">
        <v>22</v>
      </c>
      <c r="AP25" s="337"/>
      <c r="AQ25" s="337"/>
      <c r="AR25" s="337"/>
      <c r="AS25" s="337"/>
      <c r="AT25" s="337"/>
      <c r="AU25" s="337"/>
      <c r="AV25" s="337"/>
      <c r="AW25" s="337"/>
      <c r="AX25" s="337"/>
      <c r="AY25" s="338"/>
      <c r="AZ25" s="336" t="s">
        <v>23</v>
      </c>
      <c r="BA25" s="336"/>
      <c r="BB25" s="336"/>
      <c r="BC25" s="336"/>
      <c r="BD25" s="336"/>
      <c r="BE25" s="336"/>
      <c r="BF25" s="336"/>
      <c r="BG25" s="336"/>
      <c r="BH25" s="336"/>
      <c r="BI25" s="336"/>
      <c r="BJ25" s="336"/>
      <c r="BK25" s="336"/>
      <c r="BL25" s="93"/>
    </row>
    <row r="26" spans="2:64">
      <c r="B26" s="87"/>
      <c r="C26" s="57" t="s">
        <v>36</v>
      </c>
      <c r="D26" s="17">
        <f>CONFIG!$D$7</f>
        <v>41640</v>
      </c>
      <c r="E26" s="17">
        <f>DATE(YEAR(D26),MONTH(D26)+1,DAY(D26))</f>
        <v>41671</v>
      </c>
      <c r="F26" s="17">
        <f t="shared" ref="F26:BK26" si="7">DATE(YEAR(E26),MONTH(E26)+1,DAY(E26))</f>
        <v>41699</v>
      </c>
      <c r="G26" s="17">
        <f t="shared" si="7"/>
        <v>41730</v>
      </c>
      <c r="H26" s="17">
        <f t="shared" si="7"/>
        <v>41760</v>
      </c>
      <c r="I26" s="17">
        <f t="shared" si="7"/>
        <v>41791</v>
      </c>
      <c r="J26" s="17">
        <f t="shared" si="7"/>
        <v>41821</v>
      </c>
      <c r="K26" s="17">
        <f t="shared" si="7"/>
        <v>41852</v>
      </c>
      <c r="L26" s="17">
        <f t="shared" si="7"/>
        <v>41883</v>
      </c>
      <c r="M26" s="17">
        <f t="shared" si="7"/>
        <v>41913</v>
      </c>
      <c r="N26" s="17">
        <f t="shared" si="7"/>
        <v>41944</v>
      </c>
      <c r="O26" s="17">
        <f t="shared" si="7"/>
        <v>41974</v>
      </c>
      <c r="P26" s="17">
        <f t="shared" si="7"/>
        <v>42005</v>
      </c>
      <c r="Q26" s="17">
        <f t="shared" si="7"/>
        <v>42036</v>
      </c>
      <c r="R26" s="17">
        <f t="shared" si="7"/>
        <v>42064</v>
      </c>
      <c r="S26" s="17">
        <f t="shared" si="7"/>
        <v>42095</v>
      </c>
      <c r="T26" s="17">
        <f t="shared" si="7"/>
        <v>42125</v>
      </c>
      <c r="U26" s="17">
        <f t="shared" si="7"/>
        <v>42156</v>
      </c>
      <c r="V26" s="17">
        <f t="shared" si="7"/>
        <v>42186</v>
      </c>
      <c r="W26" s="17">
        <f t="shared" si="7"/>
        <v>42217</v>
      </c>
      <c r="X26" s="17">
        <f t="shared" si="7"/>
        <v>42248</v>
      </c>
      <c r="Y26" s="17">
        <f t="shared" si="7"/>
        <v>42278</v>
      </c>
      <c r="Z26" s="17">
        <f t="shared" si="7"/>
        <v>42309</v>
      </c>
      <c r="AA26" s="17">
        <f t="shared" si="7"/>
        <v>42339</v>
      </c>
      <c r="AB26" s="17">
        <f t="shared" si="7"/>
        <v>42370</v>
      </c>
      <c r="AC26" s="17">
        <f t="shared" si="7"/>
        <v>42401</v>
      </c>
      <c r="AD26" s="17">
        <f t="shared" si="7"/>
        <v>42430</v>
      </c>
      <c r="AE26" s="17">
        <f t="shared" si="7"/>
        <v>42461</v>
      </c>
      <c r="AF26" s="17">
        <f t="shared" si="7"/>
        <v>42491</v>
      </c>
      <c r="AG26" s="17">
        <f t="shared" si="7"/>
        <v>42522</v>
      </c>
      <c r="AH26" s="17">
        <f t="shared" si="7"/>
        <v>42552</v>
      </c>
      <c r="AI26" s="17">
        <f t="shared" si="7"/>
        <v>42583</v>
      </c>
      <c r="AJ26" s="17">
        <f t="shared" si="7"/>
        <v>42614</v>
      </c>
      <c r="AK26" s="17">
        <f t="shared" si="7"/>
        <v>42644</v>
      </c>
      <c r="AL26" s="17">
        <f t="shared" si="7"/>
        <v>42675</v>
      </c>
      <c r="AM26" s="17">
        <f t="shared" si="7"/>
        <v>42705</v>
      </c>
      <c r="AN26" s="17">
        <f t="shared" si="7"/>
        <v>42736</v>
      </c>
      <c r="AO26" s="17">
        <f t="shared" si="7"/>
        <v>42767</v>
      </c>
      <c r="AP26" s="17">
        <f t="shared" si="7"/>
        <v>42795</v>
      </c>
      <c r="AQ26" s="17">
        <f t="shared" si="7"/>
        <v>42826</v>
      </c>
      <c r="AR26" s="17">
        <f t="shared" si="7"/>
        <v>42856</v>
      </c>
      <c r="AS26" s="17">
        <f t="shared" si="7"/>
        <v>42887</v>
      </c>
      <c r="AT26" s="17">
        <f t="shared" si="7"/>
        <v>42917</v>
      </c>
      <c r="AU26" s="17">
        <f t="shared" si="7"/>
        <v>42948</v>
      </c>
      <c r="AV26" s="17">
        <f t="shared" si="7"/>
        <v>42979</v>
      </c>
      <c r="AW26" s="17">
        <f t="shared" si="7"/>
        <v>43009</v>
      </c>
      <c r="AX26" s="17">
        <f t="shared" si="7"/>
        <v>43040</v>
      </c>
      <c r="AY26" s="17">
        <f t="shared" si="7"/>
        <v>43070</v>
      </c>
      <c r="AZ26" s="17">
        <f t="shared" si="7"/>
        <v>43101</v>
      </c>
      <c r="BA26" s="17">
        <f t="shared" si="7"/>
        <v>43132</v>
      </c>
      <c r="BB26" s="17">
        <f t="shared" si="7"/>
        <v>43160</v>
      </c>
      <c r="BC26" s="17">
        <f t="shared" si="7"/>
        <v>43191</v>
      </c>
      <c r="BD26" s="17">
        <f t="shared" si="7"/>
        <v>43221</v>
      </c>
      <c r="BE26" s="17">
        <f t="shared" si="7"/>
        <v>43252</v>
      </c>
      <c r="BF26" s="17">
        <f t="shared" si="7"/>
        <v>43282</v>
      </c>
      <c r="BG26" s="17">
        <f t="shared" si="7"/>
        <v>43313</v>
      </c>
      <c r="BH26" s="17">
        <f t="shared" si="7"/>
        <v>43344</v>
      </c>
      <c r="BI26" s="17">
        <f t="shared" si="7"/>
        <v>43374</v>
      </c>
      <c r="BJ26" s="17">
        <f t="shared" si="7"/>
        <v>43405</v>
      </c>
      <c r="BK26" s="17">
        <f t="shared" si="7"/>
        <v>43435</v>
      </c>
      <c r="BL26" s="93"/>
    </row>
    <row r="27" spans="2:64">
      <c r="B27" s="87"/>
      <c r="C27" s="215" t="str">
        <f>CONFIG!$C$14</f>
        <v>Activité de revenu 1</v>
      </c>
      <c r="D27" s="226">
        <f>CONFIG!$D32*Commandes!D9</f>
        <v>0</v>
      </c>
      <c r="E27" s="226">
        <f>CONFIG!$D32*Commandes!E9</f>
        <v>0</v>
      </c>
      <c r="F27" s="226">
        <f>CONFIG!$D32*Commandes!F9</f>
        <v>0</v>
      </c>
      <c r="G27" s="226">
        <f>CONFIG!$D32*Commandes!G9</f>
        <v>0</v>
      </c>
      <c r="H27" s="226">
        <f>CONFIG!$D32*Commandes!H9</f>
        <v>0</v>
      </c>
      <c r="I27" s="226">
        <f>CONFIG!$D32*Commandes!I9</f>
        <v>0</v>
      </c>
      <c r="J27" s="226">
        <f>CONFIG!$D32*Commandes!J9</f>
        <v>0</v>
      </c>
      <c r="K27" s="226">
        <f>CONFIG!$D32*Commandes!K9</f>
        <v>0</v>
      </c>
      <c r="L27" s="226">
        <f>CONFIG!$D32*Commandes!L9</f>
        <v>0</v>
      </c>
      <c r="M27" s="226">
        <f>CONFIG!$D32*Commandes!M9</f>
        <v>0</v>
      </c>
      <c r="N27" s="226">
        <f>CONFIG!$D32*Commandes!N9</f>
        <v>0</v>
      </c>
      <c r="O27" s="226">
        <f>CONFIG!$D32*Commandes!O9</f>
        <v>0</v>
      </c>
      <c r="P27" s="226">
        <f>CONFIG!$D32*Commandes!P9</f>
        <v>0</v>
      </c>
      <c r="Q27" s="226">
        <f>CONFIG!$D32*Commandes!Q9</f>
        <v>0</v>
      </c>
      <c r="R27" s="226">
        <f>CONFIG!$D32*Commandes!R9</f>
        <v>0</v>
      </c>
      <c r="S27" s="226">
        <f>CONFIG!$D32*Commandes!S9</f>
        <v>0</v>
      </c>
      <c r="T27" s="226">
        <f>CONFIG!$D32*Commandes!T9</f>
        <v>0</v>
      </c>
      <c r="U27" s="226">
        <f>CONFIG!$D32*Commandes!U9</f>
        <v>0</v>
      </c>
      <c r="V27" s="226">
        <f>CONFIG!$D32*Commandes!V9</f>
        <v>0</v>
      </c>
      <c r="W27" s="226">
        <f>CONFIG!$D32*Commandes!W9</f>
        <v>0</v>
      </c>
      <c r="X27" s="226">
        <f>CONFIG!$D32*Commandes!X9</f>
        <v>0</v>
      </c>
      <c r="Y27" s="226">
        <f>CONFIG!$D32*Commandes!Y9</f>
        <v>0</v>
      </c>
      <c r="Z27" s="226">
        <f>CONFIG!$D32*Commandes!Z9</f>
        <v>0</v>
      </c>
      <c r="AA27" s="226">
        <f>CONFIG!$D32*Commandes!AA9</f>
        <v>0</v>
      </c>
      <c r="AB27" s="226">
        <f>CONFIG!$D32*Commandes!AB9</f>
        <v>0</v>
      </c>
      <c r="AC27" s="226">
        <f>CONFIG!$D32*Commandes!AC9</f>
        <v>0</v>
      </c>
      <c r="AD27" s="226">
        <f>CONFIG!$D32*Commandes!AD9</f>
        <v>0</v>
      </c>
      <c r="AE27" s="226">
        <f>CONFIG!$D32*Commandes!AE9</f>
        <v>0</v>
      </c>
      <c r="AF27" s="226">
        <f>CONFIG!$D32*Commandes!AF9</f>
        <v>0</v>
      </c>
      <c r="AG27" s="226">
        <f>CONFIG!$D32*Commandes!AG9</f>
        <v>0</v>
      </c>
      <c r="AH27" s="226">
        <f>CONFIG!$D32*Commandes!AH9</f>
        <v>0</v>
      </c>
      <c r="AI27" s="226">
        <f>CONFIG!$D32*Commandes!AI9</f>
        <v>0</v>
      </c>
      <c r="AJ27" s="226">
        <f>CONFIG!$D32*Commandes!AJ9</f>
        <v>0</v>
      </c>
      <c r="AK27" s="226">
        <f>CONFIG!$D32*Commandes!AK9</f>
        <v>0</v>
      </c>
      <c r="AL27" s="226">
        <f>CONFIG!$D32*Commandes!AL9</f>
        <v>0</v>
      </c>
      <c r="AM27" s="226">
        <f>CONFIG!$D32*Commandes!AM9</f>
        <v>0</v>
      </c>
      <c r="AN27" s="226">
        <f>CONFIG!$D32*Commandes!AN9</f>
        <v>0</v>
      </c>
      <c r="AO27" s="226">
        <f>CONFIG!$D32*Commandes!AO9</f>
        <v>0</v>
      </c>
      <c r="AP27" s="226">
        <f>CONFIG!$D32*Commandes!AP9</f>
        <v>0</v>
      </c>
      <c r="AQ27" s="226">
        <f>CONFIG!$D32*Commandes!AQ9</f>
        <v>0</v>
      </c>
      <c r="AR27" s="226">
        <f>CONFIG!$D32*Commandes!AR9</f>
        <v>0</v>
      </c>
      <c r="AS27" s="226">
        <f>CONFIG!$D32*Commandes!AS9</f>
        <v>0</v>
      </c>
      <c r="AT27" s="226">
        <f>CONFIG!$D32*Commandes!AT9</f>
        <v>0</v>
      </c>
      <c r="AU27" s="226">
        <f>CONFIG!$D32*Commandes!AU9</f>
        <v>0</v>
      </c>
      <c r="AV27" s="226">
        <f>CONFIG!$D32*Commandes!AV9</f>
        <v>0</v>
      </c>
      <c r="AW27" s="226">
        <f>CONFIG!$D32*Commandes!AW9</f>
        <v>0</v>
      </c>
      <c r="AX27" s="226">
        <f>CONFIG!$D32*Commandes!AX9</f>
        <v>0</v>
      </c>
      <c r="AY27" s="226">
        <f>CONFIG!$D32*Commandes!AY9</f>
        <v>0</v>
      </c>
      <c r="AZ27" s="226">
        <f>CONFIG!$D32*Commandes!AZ9</f>
        <v>0</v>
      </c>
      <c r="BA27" s="226">
        <f>CONFIG!$D32*Commandes!BA9</f>
        <v>0</v>
      </c>
      <c r="BB27" s="226">
        <f>CONFIG!$D32*Commandes!BB9</f>
        <v>0</v>
      </c>
      <c r="BC27" s="226">
        <f>CONFIG!$D32*Commandes!BC9</f>
        <v>0</v>
      </c>
      <c r="BD27" s="226">
        <f>CONFIG!$D32*Commandes!BD9</f>
        <v>0</v>
      </c>
      <c r="BE27" s="226">
        <f>CONFIG!$D32*Commandes!BE9</f>
        <v>0</v>
      </c>
      <c r="BF27" s="226">
        <f>CONFIG!$D32*Commandes!BF9</f>
        <v>0</v>
      </c>
      <c r="BG27" s="226">
        <f>CONFIG!$D32*Commandes!BG9</f>
        <v>0</v>
      </c>
      <c r="BH27" s="226">
        <f>CONFIG!$D32*Commandes!BH9</f>
        <v>0</v>
      </c>
      <c r="BI27" s="226">
        <f>CONFIG!$D32*Commandes!BI9</f>
        <v>0</v>
      </c>
      <c r="BJ27" s="226">
        <f>CONFIG!$D32*Commandes!BJ9</f>
        <v>0</v>
      </c>
      <c r="BK27" s="226">
        <f>CONFIG!$D32*Commandes!BK9</f>
        <v>0</v>
      </c>
      <c r="BL27" s="93"/>
    </row>
    <row r="28" spans="2:64">
      <c r="B28" s="87"/>
      <c r="C28" s="215" t="str">
        <f>CONFIG!$C$15</f>
        <v>Activité de revenu 2</v>
      </c>
      <c r="D28" s="226">
        <f>CONFIG!$D33*Commandes!D10</f>
        <v>0</v>
      </c>
      <c r="E28" s="226">
        <f>CONFIG!$D33*Commandes!E10</f>
        <v>0</v>
      </c>
      <c r="F28" s="226">
        <f>CONFIG!$D33*Commandes!F10</f>
        <v>0</v>
      </c>
      <c r="G28" s="226">
        <f>CONFIG!$D33*Commandes!G10</f>
        <v>0</v>
      </c>
      <c r="H28" s="226">
        <f>CONFIG!$D33*Commandes!H10</f>
        <v>0</v>
      </c>
      <c r="I28" s="226">
        <f>CONFIG!$D33*Commandes!I10</f>
        <v>0</v>
      </c>
      <c r="J28" s="226">
        <f>CONFIG!$D33*Commandes!J10</f>
        <v>0</v>
      </c>
      <c r="K28" s="226">
        <f>CONFIG!$D33*Commandes!K10</f>
        <v>0</v>
      </c>
      <c r="L28" s="226">
        <f>CONFIG!$D33*Commandes!L10</f>
        <v>0</v>
      </c>
      <c r="M28" s="226">
        <f>CONFIG!$D33*Commandes!M10</f>
        <v>0</v>
      </c>
      <c r="N28" s="226">
        <f>CONFIG!$D33*Commandes!N10</f>
        <v>0</v>
      </c>
      <c r="O28" s="226">
        <f>CONFIG!$D33*Commandes!O10</f>
        <v>0</v>
      </c>
      <c r="P28" s="226">
        <f>CONFIG!$D33*Commandes!P10</f>
        <v>0</v>
      </c>
      <c r="Q28" s="226">
        <f>CONFIG!$D33*Commandes!Q10</f>
        <v>0</v>
      </c>
      <c r="R28" s="226">
        <f>CONFIG!$D33*Commandes!R10</f>
        <v>0</v>
      </c>
      <c r="S28" s="226">
        <f>CONFIG!$D33*Commandes!S10</f>
        <v>0</v>
      </c>
      <c r="T28" s="226">
        <f>CONFIG!$D33*Commandes!T10</f>
        <v>0</v>
      </c>
      <c r="U28" s="226">
        <f>CONFIG!$D33*Commandes!U10</f>
        <v>0</v>
      </c>
      <c r="V28" s="226">
        <f>CONFIG!$D33*Commandes!V10</f>
        <v>0</v>
      </c>
      <c r="W28" s="226">
        <f>CONFIG!$D33*Commandes!W10</f>
        <v>0</v>
      </c>
      <c r="X28" s="226">
        <f>CONFIG!$D33*Commandes!X10</f>
        <v>0</v>
      </c>
      <c r="Y28" s="226">
        <f>CONFIG!$D33*Commandes!Y10</f>
        <v>0</v>
      </c>
      <c r="Z28" s="226">
        <f>CONFIG!$D33*Commandes!Z10</f>
        <v>0</v>
      </c>
      <c r="AA28" s="226">
        <f>CONFIG!$D33*Commandes!AA10</f>
        <v>0</v>
      </c>
      <c r="AB28" s="226">
        <f>CONFIG!$D33*Commandes!AB10</f>
        <v>0</v>
      </c>
      <c r="AC28" s="226">
        <f>CONFIG!$D33*Commandes!AC10</f>
        <v>0</v>
      </c>
      <c r="AD28" s="226">
        <f>CONFIG!$D33*Commandes!AD10</f>
        <v>0</v>
      </c>
      <c r="AE28" s="226">
        <f>CONFIG!$D33*Commandes!AE10</f>
        <v>0</v>
      </c>
      <c r="AF28" s="226">
        <f>CONFIG!$D33*Commandes!AF10</f>
        <v>0</v>
      </c>
      <c r="AG28" s="226">
        <f>CONFIG!$D33*Commandes!AG10</f>
        <v>0</v>
      </c>
      <c r="AH28" s="226">
        <f>CONFIG!$D33*Commandes!AH10</f>
        <v>0</v>
      </c>
      <c r="AI28" s="226">
        <f>CONFIG!$D33*Commandes!AI10</f>
        <v>0</v>
      </c>
      <c r="AJ28" s="226">
        <f>CONFIG!$D33*Commandes!AJ10</f>
        <v>0</v>
      </c>
      <c r="AK28" s="226">
        <f>CONFIG!$D33*Commandes!AK10</f>
        <v>0</v>
      </c>
      <c r="AL28" s="226">
        <f>CONFIG!$D33*Commandes!AL10</f>
        <v>0</v>
      </c>
      <c r="AM28" s="226">
        <f>CONFIG!$D33*Commandes!AM10</f>
        <v>0</v>
      </c>
      <c r="AN28" s="226">
        <f>CONFIG!$D33*Commandes!AN10</f>
        <v>0</v>
      </c>
      <c r="AO28" s="226">
        <f>CONFIG!$D33*Commandes!AO10</f>
        <v>0</v>
      </c>
      <c r="AP28" s="226">
        <f>CONFIG!$D33*Commandes!AP10</f>
        <v>0</v>
      </c>
      <c r="AQ28" s="226">
        <f>CONFIG!$D33*Commandes!AQ10</f>
        <v>0</v>
      </c>
      <c r="AR28" s="226">
        <f>CONFIG!$D33*Commandes!AR10</f>
        <v>0</v>
      </c>
      <c r="AS28" s="226">
        <f>CONFIG!$D33*Commandes!AS10</f>
        <v>0</v>
      </c>
      <c r="AT28" s="226">
        <f>CONFIG!$D33*Commandes!AT10</f>
        <v>0</v>
      </c>
      <c r="AU28" s="226">
        <f>CONFIG!$D33*Commandes!AU10</f>
        <v>0</v>
      </c>
      <c r="AV28" s="226">
        <f>CONFIG!$D33*Commandes!AV10</f>
        <v>0</v>
      </c>
      <c r="AW28" s="226">
        <f>CONFIG!$D33*Commandes!AW10</f>
        <v>0</v>
      </c>
      <c r="AX28" s="226">
        <f>CONFIG!$D33*Commandes!AX10</f>
        <v>0</v>
      </c>
      <c r="AY28" s="226">
        <f>CONFIG!$D33*Commandes!AY10</f>
        <v>0</v>
      </c>
      <c r="AZ28" s="226">
        <f>CONFIG!$D33*Commandes!AZ10</f>
        <v>0</v>
      </c>
      <c r="BA28" s="226">
        <f>CONFIG!$D33*Commandes!BA10</f>
        <v>0</v>
      </c>
      <c r="BB28" s="226">
        <f>CONFIG!$D33*Commandes!BB10</f>
        <v>0</v>
      </c>
      <c r="BC28" s="226">
        <f>CONFIG!$D33*Commandes!BC10</f>
        <v>0</v>
      </c>
      <c r="BD28" s="226">
        <f>CONFIG!$D33*Commandes!BD10</f>
        <v>0</v>
      </c>
      <c r="BE28" s="226">
        <f>CONFIG!$D33*Commandes!BE10</f>
        <v>0</v>
      </c>
      <c r="BF28" s="226">
        <f>CONFIG!$D33*Commandes!BF10</f>
        <v>0</v>
      </c>
      <c r="BG28" s="226">
        <f>CONFIG!$D33*Commandes!BG10</f>
        <v>0</v>
      </c>
      <c r="BH28" s="226">
        <f>CONFIG!$D33*Commandes!BH10</f>
        <v>0</v>
      </c>
      <c r="BI28" s="226">
        <f>CONFIG!$D33*Commandes!BI10</f>
        <v>0</v>
      </c>
      <c r="BJ28" s="226">
        <f>CONFIG!$D33*Commandes!BJ10</f>
        <v>0</v>
      </c>
      <c r="BK28" s="226">
        <f>CONFIG!$D33*Commandes!BK10</f>
        <v>0</v>
      </c>
      <c r="BL28" s="93"/>
    </row>
    <row r="29" spans="2:64">
      <c r="B29" s="87"/>
      <c r="C29" s="215" t="str">
        <f>CONFIG!$C$16</f>
        <v>ETC …</v>
      </c>
      <c r="D29" s="226">
        <f>CONFIG!$D34*Commandes!D11</f>
        <v>0</v>
      </c>
      <c r="E29" s="226">
        <f>CONFIG!$D34*Commandes!E11</f>
        <v>0</v>
      </c>
      <c r="F29" s="226">
        <f>CONFIG!$D34*Commandes!F11</f>
        <v>0</v>
      </c>
      <c r="G29" s="226">
        <f>CONFIG!$D34*Commandes!G11</f>
        <v>0</v>
      </c>
      <c r="H29" s="226">
        <f>CONFIG!$D34*Commandes!H11</f>
        <v>0</v>
      </c>
      <c r="I29" s="226">
        <f>CONFIG!$D34*Commandes!I11</f>
        <v>0</v>
      </c>
      <c r="J29" s="226">
        <f>CONFIG!$D34*Commandes!J11</f>
        <v>0</v>
      </c>
      <c r="K29" s="226">
        <f>CONFIG!$D34*Commandes!K11</f>
        <v>0</v>
      </c>
      <c r="L29" s="226">
        <f>CONFIG!$D34*Commandes!L11</f>
        <v>0</v>
      </c>
      <c r="M29" s="226">
        <f>CONFIG!$D34*Commandes!M11</f>
        <v>0</v>
      </c>
      <c r="N29" s="226">
        <f>CONFIG!$D34*Commandes!N11</f>
        <v>0</v>
      </c>
      <c r="O29" s="226">
        <f>CONFIG!$D34*Commandes!O11</f>
        <v>0</v>
      </c>
      <c r="P29" s="226">
        <f>CONFIG!$D34*Commandes!P11</f>
        <v>0</v>
      </c>
      <c r="Q29" s="226">
        <f>CONFIG!$D34*Commandes!Q11</f>
        <v>0</v>
      </c>
      <c r="R29" s="226">
        <f>CONFIG!$D34*Commandes!R11</f>
        <v>0</v>
      </c>
      <c r="S29" s="226">
        <f>CONFIG!$D34*Commandes!S11</f>
        <v>0</v>
      </c>
      <c r="T29" s="226">
        <f>CONFIG!$D34*Commandes!T11</f>
        <v>0</v>
      </c>
      <c r="U29" s="226">
        <f>CONFIG!$D34*Commandes!U11</f>
        <v>0</v>
      </c>
      <c r="V29" s="226">
        <f>CONFIG!$D34*Commandes!V11</f>
        <v>0</v>
      </c>
      <c r="W29" s="226">
        <f>CONFIG!$D34*Commandes!W11</f>
        <v>0</v>
      </c>
      <c r="X29" s="226">
        <f>CONFIG!$D34*Commandes!X11</f>
        <v>0</v>
      </c>
      <c r="Y29" s="226">
        <f>CONFIG!$D34*Commandes!Y11</f>
        <v>0</v>
      </c>
      <c r="Z29" s="226">
        <f>CONFIG!$D34*Commandes!Z11</f>
        <v>0</v>
      </c>
      <c r="AA29" s="226">
        <f>CONFIG!$D34*Commandes!AA11</f>
        <v>0</v>
      </c>
      <c r="AB29" s="226">
        <f>CONFIG!$D34*Commandes!AB11</f>
        <v>0</v>
      </c>
      <c r="AC29" s="226">
        <f>CONFIG!$D34*Commandes!AC11</f>
        <v>0</v>
      </c>
      <c r="AD29" s="226">
        <f>CONFIG!$D34*Commandes!AD11</f>
        <v>0</v>
      </c>
      <c r="AE29" s="226">
        <f>CONFIG!$D34*Commandes!AE11</f>
        <v>0</v>
      </c>
      <c r="AF29" s="226">
        <f>CONFIG!$D34*Commandes!AF11</f>
        <v>0</v>
      </c>
      <c r="AG29" s="226">
        <f>CONFIG!$D34*Commandes!AG11</f>
        <v>0</v>
      </c>
      <c r="AH29" s="226">
        <f>CONFIG!$D34*Commandes!AH11</f>
        <v>0</v>
      </c>
      <c r="AI29" s="226">
        <f>CONFIG!$D34*Commandes!AI11</f>
        <v>0</v>
      </c>
      <c r="AJ29" s="226">
        <f>CONFIG!$D34*Commandes!AJ11</f>
        <v>0</v>
      </c>
      <c r="AK29" s="226">
        <f>CONFIG!$D34*Commandes!AK11</f>
        <v>0</v>
      </c>
      <c r="AL29" s="226">
        <f>CONFIG!$D34*Commandes!AL11</f>
        <v>0</v>
      </c>
      <c r="AM29" s="226">
        <f>CONFIG!$D34*Commandes!AM11</f>
        <v>0</v>
      </c>
      <c r="AN29" s="226">
        <f>CONFIG!$D34*Commandes!AN11</f>
        <v>0</v>
      </c>
      <c r="AO29" s="226">
        <f>CONFIG!$D34*Commandes!AO11</f>
        <v>0</v>
      </c>
      <c r="AP29" s="226">
        <f>CONFIG!$D34*Commandes!AP11</f>
        <v>0</v>
      </c>
      <c r="AQ29" s="226">
        <f>CONFIG!$D34*Commandes!AQ11</f>
        <v>0</v>
      </c>
      <c r="AR29" s="226">
        <f>CONFIG!$D34*Commandes!AR11</f>
        <v>0</v>
      </c>
      <c r="AS29" s="226">
        <f>CONFIG!$D34*Commandes!AS11</f>
        <v>0</v>
      </c>
      <c r="AT29" s="226">
        <f>CONFIG!$D34*Commandes!AT11</f>
        <v>0</v>
      </c>
      <c r="AU29" s="226">
        <f>CONFIG!$D34*Commandes!AU11</f>
        <v>0</v>
      </c>
      <c r="AV29" s="226">
        <f>CONFIG!$D34*Commandes!AV11</f>
        <v>0</v>
      </c>
      <c r="AW29" s="226">
        <f>CONFIG!$D34*Commandes!AW11</f>
        <v>0</v>
      </c>
      <c r="AX29" s="226">
        <f>CONFIG!$D34*Commandes!AX11</f>
        <v>0</v>
      </c>
      <c r="AY29" s="226">
        <f>CONFIG!$D34*Commandes!AY11</f>
        <v>0</v>
      </c>
      <c r="AZ29" s="226">
        <f>CONFIG!$D34*Commandes!AZ11</f>
        <v>0</v>
      </c>
      <c r="BA29" s="226">
        <f>CONFIG!$D34*Commandes!BA11</f>
        <v>0</v>
      </c>
      <c r="BB29" s="226">
        <f>CONFIG!$D34*Commandes!BB11</f>
        <v>0</v>
      </c>
      <c r="BC29" s="226">
        <f>CONFIG!$D34*Commandes!BC11</f>
        <v>0</v>
      </c>
      <c r="BD29" s="226">
        <f>CONFIG!$D34*Commandes!BD11</f>
        <v>0</v>
      </c>
      <c r="BE29" s="226">
        <f>CONFIG!$D34*Commandes!BE11</f>
        <v>0</v>
      </c>
      <c r="BF29" s="226">
        <f>CONFIG!$D34*Commandes!BF11</f>
        <v>0</v>
      </c>
      <c r="BG29" s="226">
        <f>CONFIG!$D34*Commandes!BG11</f>
        <v>0</v>
      </c>
      <c r="BH29" s="226">
        <f>CONFIG!$D34*Commandes!BH11</f>
        <v>0</v>
      </c>
      <c r="BI29" s="226">
        <f>CONFIG!$D34*Commandes!BI11</f>
        <v>0</v>
      </c>
      <c r="BJ29" s="226">
        <f>CONFIG!$D34*Commandes!BJ11</f>
        <v>0</v>
      </c>
      <c r="BK29" s="226">
        <f>CONFIG!$D34*Commandes!BK11</f>
        <v>0</v>
      </c>
      <c r="BL29" s="93"/>
    </row>
    <row r="30" spans="2:64">
      <c r="B30" s="87"/>
      <c r="C30" s="215">
        <f>CONFIG!$C$17</f>
        <v>0</v>
      </c>
      <c r="D30" s="226">
        <f>CONFIG!$D35*Commandes!D12</f>
        <v>0</v>
      </c>
      <c r="E30" s="226">
        <f>CONFIG!$D35*Commandes!E12</f>
        <v>0</v>
      </c>
      <c r="F30" s="226">
        <f>CONFIG!$D35*Commandes!F12</f>
        <v>0</v>
      </c>
      <c r="G30" s="226">
        <f>CONFIG!$D35*Commandes!G12</f>
        <v>0</v>
      </c>
      <c r="H30" s="226">
        <f>CONFIG!$D35*Commandes!H12</f>
        <v>0</v>
      </c>
      <c r="I30" s="226">
        <f>CONFIG!$D35*Commandes!I12</f>
        <v>0</v>
      </c>
      <c r="J30" s="226">
        <f>CONFIG!$D35*Commandes!J12</f>
        <v>0</v>
      </c>
      <c r="K30" s="226">
        <f>CONFIG!$D35*Commandes!K12</f>
        <v>0</v>
      </c>
      <c r="L30" s="226">
        <f>CONFIG!$D35*Commandes!L12</f>
        <v>0</v>
      </c>
      <c r="M30" s="226">
        <f>CONFIG!$D35*Commandes!M12</f>
        <v>0</v>
      </c>
      <c r="N30" s="226">
        <f>CONFIG!$D35*Commandes!N12</f>
        <v>0</v>
      </c>
      <c r="O30" s="226">
        <f>CONFIG!$D35*Commandes!O12</f>
        <v>0</v>
      </c>
      <c r="P30" s="226">
        <f>CONFIG!$D35*Commandes!P12</f>
        <v>0</v>
      </c>
      <c r="Q30" s="226">
        <f>CONFIG!$D35*Commandes!Q12</f>
        <v>0</v>
      </c>
      <c r="R30" s="226">
        <f>CONFIG!$D35*Commandes!R12</f>
        <v>0</v>
      </c>
      <c r="S30" s="226">
        <f>CONFIG!$D35*Commandes!S12</f>
        <v>0</v>
      </c>
      <c r="T30" s="226">
        <f>CONFIG!$D35*Commandes!T12</f>
        <v>0</v>
      </c>
      <c r="U30" s="226">
        <f>CONFIG!$D35*Commandes!U12</f>
        <v>0</v>
      </c>
      <c r="V30" s="226">
        <f>CONFIG!$D35*Commandes!V12</f>
        <v>0</v>
      </c>
      <c r="W30" s="226">
        <f>CONFIG!$D35*Commandes!W12</f>
        <v>0</v>
      </c>
      <c r="X30" s="226">
        <f>CONFIG!$D35*Commandes!X12</f>
        <v>0</v>
      </c>
      <c r="Y30" s="226">
        <f>CONFIG!$D35*Commandes!Y12</f>
        <v>0</v>
      </c>
      <c r="Z30" s="226">
        <f>CONFIG!$D35*Commandes!Z12</f>
        <v>0</v>
      </c>
      <c r="AA30" s="226">
        <f>CONFIG!$D35*Commandes!AA12</f>
        <v>0</v>
      </c>
      <c r="AB30" s="226">
        <f>CONFIG!$D35*Commandes!AB12</f>
        <v>0</v>
      </c>
      <c r="AC30" s="226">
        <f>CONFIG!$D35*Commandes!AC12</f>
        <v>0</v>
      </c>
      <c r="AD30" s="226">
        <f>CONFIG!$D35*Commandes!AD12</f>
        <v>0</v>
      </c>
      <c r="AE30" s="226">
        <f>CONFIG!$D35*Commandes!AE12</f>
        <v>0</v>
      </c>
      <c r="AF30" s="226">
        <f>CONFIG!$D35*Commandes!AF12</f>
        <v>0</v>
      </c>
      <c r="AG30" s="226">
        <f>CONFIG!$D35*Commandes!AG12</f>
        <v>0</v>
      </c>
      <c r="AH30" s="226">
        <f>CONFIG!$D35*Commandes!AH12</f>
        <v>0</v>
      </c>
      <c r="AI30" s="226">
        <f>CONFIG!$D35*Commandes!AI12</f>
        <v>0</v>
      </c>
      <c r="AJ30" s="226">
        <f>CONFIG!$D35*Commandes!AJ12</f>
        <v>0</v>
      </c>
      <c r="AK30" s="226">
        <f>CONFIG!$D35*Commandes!AK12</f>
        <v>0</v>
      </c>
      <c r="AL30" s="226">
        <f>CONFIG!$D35*Commandes!AL12</f>
        <v>0</v>
      </c>
      <c r="AM30" s="226">
        <f>CONFIG!$D35*Commandes!AM12</f>
        <v>0</v>
      </c>
      <c r="AN30" s="226">
        <f>CONFIG!$D35*Commandes!AN12</f>
        <v>0</v>
      </c>
      <c r="AO30" s="226">
        <f>CONFIG!$D35*Commandes!AO12</f>
        <v>0</v>
      </c>
      <c r="AP30" s="226">
        <f>CONFIG!$D35*Commandes!AP12</f>
        <v>0</v>
      </c>
      <c r="AQ30" s="226">
        <f>CONFIG!$D35*Commandes!AQ12</f>
        <v>0</v>
      </c>
      <c r="AR30" s="226">
        <f>CONFIG!$D35*Commandes!AR12</f>
        <v>0</v>
      </c>
      <c r="AS30" s="226">
        <f>CONFIG!$D35*Commandes!AS12</f>
        <v>0</v>
      </c>
      <c r="AT30" s="226">
        <f>CONFIG!$D35*Commandes!AT12</f>
        <v>0</v>
      </c>
      <c r="AU30" s="226">
        <f>CONFIG!$D35*Commandes!AU12</f>
        <v>0</v>
      </c>
      <c r="AV30" s="226">
        <f>CONFIG!$D35*Commandes!AV12</f>
        <v>0</v>
      </c>
      <c r="AW30" s="226">
        <f>CONFIG!$D35*Commandes!AW12</f>
        <v>0</v>
      </c>
      <c r="AX30" s="226">
        <f>CONFIG!$D35*Commandes!AX12</f>
        <v>0</v>
      </c>
      <c r="AY30" s="226">
        <f>CONFIG!$D35*Commandes!AY12</f>
        <v>0</v>
      </c>
      <c r="AZ30" s="226">
        <f>CONFIG!$D35*Commandes!AZ12</f>
        <v>0</v>
      </c>
      <c r="BA30" s="226">
        <f>CONFIG!$D35*Commandes!BA12</f>
        <v>0</v>
      </c>
      <c r="BB30" s="226">
        <f>CONFIG!$D35*Commandes!BB12</f>
        <v>0</v>
      </c>
      <c r="BC30" s="226">
        <f>CONFIG!$D35*Commandes!BC12</f>
        <v>0</v>
      </c>
      <c r="BD30" s="226">
        <f>CONFIG!$D35*Commandes!BD12</f>
        <v>0</v>
      </c>
      <c r="BE30" s="226">
        <f>CONFIG!$D35*Commandes!BE12</f>
        <v>0</v>
      </c>
      <c r="BF30" s="226">
        <f>CONFIG!$D35*Commandes!BF12</f>
        <v>0</v>
      </c>
      <c r="BG30" s="226">
        <f>CONFIG!$D35*Commandes!BG12</f>
        <v>0</v>
      </c>
      <c r="BH30" s="226">
        <f>CONFIG!$D35*Commandes!BH12</f>
        <v>0</v>
      </c>
      <c r="BI30" s="226">
        <f>CONFIG!$D35*Commandes!BI12</f>
        <v>0</v>
      </c>
      <c r="BJ30" s="226">
        <f>CONFIG!$D35*Commandes!BJ12</f>
        <v>0</v>
      </c>
      <c r="BK30" s="226">
        <f>CONFIG!$D35*Commandes!BK12</f>
        <v>0</v>
      </c>
      <c r="BL30" s="93"/>
    </row>
    <row r="31" spans="2:64">
      <c r="B31" s="87"/>
      <c r="C31" s="215">
        <f>CONFIG!$C$18</f>
        <v>0</v>
      </c>
      <c r="D31" s="226">
        <f>CONFIG!$D36*Commandes!D13</f>
        <v>0</v>
      </c>
      <c r="E31" s="226">
        <f>CONFIG!$D36*Commandes!E13</f>
        <v>0</v>
      </c>
      <c r="F31" s="226">
        <f>CONFIG!$D36*Commandes!F13</f>
        <v>0</v>
      </c>
      <c r="G31" s="226">
        <f>CONFIG!$D36*Commandes!G13</f>
        <v>0</v>
      </c>
      <c r="H31" s="226">
        <f>CONFIG!$D36*Commandes!H13</f>
        <v>0</v>
      </c>
      <c r="I31" s="226">
        <f>CONFIG!$D36*Commandes!I13</f>
        <v>0</v>
      </c>
      <c r="J31" s="226">
        <f>CONFIG!$D36*Commandes!J13</f>
        <v>0</v>
      </c>
      <c r="K31" s="226">
        <f>CONFIG!$D36*Commandes!K13</f>
        <v>0</v>
      </c>
      <c r="L31" s="226">
        <f>CONFIG!$D36*Commandes!L13</f>
        <v>0</v>
      </c>
      <c r="M31" s="226">
        <f>CONFIG!$D36*Commandes!M13</f>
        <v>0</v>
      </c>
      <c r="N31" s="226">
        <f>CONFIG!$D36*Commandes!N13</f>
        <v>0</v>
      </c>
      <c r="O31" s="226">
        <f>CONFIG!$D36*Commandes!O13</f>
        <v>0</v>
      </c>
      <c r="P31" s="226">
        <f>CONFIG!$D36*Commandes!P13</f>
        <v>0</v>
      </c>
      <c r="Q31" s="226">
        <f>CONFIG!$D36*Commandes!Q13</f>
        <v>0</v>
      </c>
      <c r="R31" s="226">
        <f>CONFIG!$D36*Commandes!R13</f>
        <v>0</v>
      </c>
      <c r="S31" s="226">
        <f>CONFIG!$D36*Commandes!S13</f>
        <v>0</v>
      </c>
      <c r="T31" s="226">
        <f>CONFIG!$D36*Commandes!T13</f>
        <v>0</v>
      </c>
      <c r="U31" s="226">
        <f>CONFIG!$D36*Commandes!U13</f>
        <v>0</v>
      </c>
      <c r="V31" s="226">
        <f>CONFIG!$D36*Commandes!V13</f>
        <v>0</v>
      </c>
      <c r="W31" s="226">
        <f>CONFIG!$D36*Commandes!W13</f>
        <v>0</v>
      </c>
      <c r="X31" s="226">
        <f>CONFIG!$D36*Commandes!X13</f>
        <v>0</v>
      </c>
      <c r="Y31" s="226">
        <f>CONFIG!$D36*Commandes!Y13</f>
        <v>0</v>
      </c>
      <c r="Z31" s="226">
        <f>CONFIG!$D36*Commandes!Z13</f>
        <v>0</v>
      </c>
      <c r="AA31" s="226">
        <f>CONFIG!$D36*Commandes!AA13</f>
        <v>0</v>
      </c>
      <c r="AB31" s="226">
        <f>CONFIG!$D36*Commandes!AB13</f>
        <v>0</v>
      </c>
      <c r="AC31" s="226">
        <f>CONFIG!$D36*Commandes!AC13</f>
        <v>0</v>
      </c>
      <c r="AD31" s="226">
        <f>CONFIG!$D36*Commandes!AD13</f>
        <v>0</v>
      </c>
      <c r="AE31" s="226">
        <f>CONFIG!$D36*Commandes!AE13</f>
        <v>0</v>
      </c>
      <c r="AF31" s="226">
        <f>CONFIG!$D36*Commandes!AF13</f>
        <v>0</v>
      </c>
      <c r="AG31" s="226">
        <f>CONFIG!$D36*Commandes!AG13</f>
        <v>0</v>
      </c>
      <c r="AH31" s="226">
        <f>CONFIG!$D36*Commandes!AH13</f>
        <v>0</v>
      </c>
      <c r="AI31" s="226">
        <f>CONFIG!$D36*Commandes!AI13</f>
        <v>0</v>
      </c>
      <c r="AJ31" s="226">
        <f>CONFIG!$D36*Commandes!AJ13</f>
        <v>0</v>
      </c>
      <c r="AK31" s="226">
        <f>CONFIG!$D36*Commandes!AK13</f>
        <v>0</v>
      </c>
      <c r="AL31" s="226">
        <f>CONFIG!$D36*Commandes!AL13</f>
        <v>0</v>
      </c>
      <c r="AM31" s="226">
        <f>CONFIG!$D36*Commandes!AM13</f>
        <v>0</v>
      </c>
      <c r="AN31" s="226">
        <f>CONFIG!$D36*Commandes!AN13</f>
        <v>0</v>
      </c>
      <c r="AO31" s="226">
        <f>CONFIG!$D36*Commandes!AO13</f>
        <v>0</v>
      </c>
      <c r="AP31" s="226">
        <f>CONFIG!$D36*Commandes!AP13</f>
        <v>0</v>
      </c>
      <c r="AQ31" s="226">
        <f>CONFIG!$D36*Commandes!AQ13</f>
        <v>0</v>
      </c>
      <c r="AR31" s="226">
        <f>CONFIG!$D36*Commandes!AR13</f>
        <v>0</v>
      </c>
      <c r="AS31" s="226">
        <f>CONFIG!$D36*Commandes!AS13</f>
        <v>0</v>
      </c>
      <c r="AT31" s="226">
        <f>CONFIG!$D36*Commandes!AT13</f>
        <v>0</v>
      </c>
      <c r="AU31" s="226">
        <f>CONFIG!$D36*Commandes!AU13</f>
        <v>0</v>
      </c>
      <c r="AV31" s="226">
        <f>CONFIG!$D36*Commandes!AV13</f>
        <v>0</v>
      </c>
      <c r="AW31" s="226">
        <f>CONFIG!$D36*Commandes!AW13</f>
        <v>0</v>
      </c>
      <c r="AX31" s="226">
        <f>CONFIG!$D36*Commandes!AX13</f>
        <v>0</v>
      </c>
      <c r="AY31" s="226">
        <f>CONFIG!$D36*Commandes!AY13</f>
        <v>0</v>
      </c>
      <c r="AZ31" s="226">
        <f>CONFIG!$D36*Commandes!AZ13</f>
        <v>0</v>
      </c>
      <c r="BA31" s="226">
        <f>CONFIG!$D36*Commandes!BA13</f>
        <v>0</v>
      </c>
      <c r="BB31" s="226">
        <f>CONFIG!$D36*Commandes!BB13</f>
        <v>0</v>
      </c>
      <c r="BC31" s="226">
        <f>CONFIG!$D36*Commandes!BC13</f>
        <v>0</v>
      </c>
      <c r="BD31" s="226">
        <f>CONFIG!$D36*Commandes!BD13</f>
        <v>0</v>
      </c>
      <c r="BE31" s="226">
        <f>CONFIG!$D36*Commandes!BE13</f>
        <v>0</v>
      </c>
      <c r="BF31" s="226">
        <f>CONFIG!$D36*Commandes!BF13</f>
        <v>0</v>
      </c>
      <c r="BG31" s="226">
        <f>CONFIG!$D36*Commandes!BG13</f>
        <v>0</v>
      </c>
      <c r="BH31" s="226">
        <f>CONFIG!$D36*Commandes!BH13</f>
        <v>0</v>
      </c>
      <c r="BI31" s="226">
        <f>CONFIG!$D36*Commandes!BI13</f>
        <v>0</v>
      </c>
      <c r="BJ31" s="226">
        <f>CONFIG!$D36*Commandes!BJ13</f>
        <v>0</v>
      </c>
      <c r="BK31" s="226">
        <f>CONFIG!$D36*Commandes!BK13</f>
        <v>0</v>
      </c>
      <c r="BL31" s="93"/>
    </row>
    <row r="32" spans="2:64">
      <c r="B32" s="87"/>
      <c r="C32" s="215">
        <f>CONFIG!$C$19</f>
        <v>0</v>
      </c>
      <c r="D32" s="226">
        <f>CONFIG!$D37*Commandes!D14</f>
        <v>0</v>
      </c>
      <c r="E32" s="226">
        <f>CONFIG!$D37*Commandes!E14</f>
        <v>0</v>
      </c>
      <c r="F32" s="226">
        <f>CONFIG!$D37*Commandes!F14</f>
        <v>0</v>
      </c>
      <c r="G32" s="226">
        <f>CONFIG!$D37*Commandes!G14</f>
        <v>0</v>
      </c>
      <c r="H32" s="226">
        <f>CONFIG!$D37*Commandes!H14</f>
        <v>0</v>
      </c>
      <c r="I32" s="226">
        <f>CONFIG!$D37*Commandes!I14</f>
        <v>0</v>
      </c>
      <c r="J32" s="226">
        <f>CONFIG!$D37*Commandes!J14</f>
        <v>0</v>
      </c>
      <c r="K32" s="226">
        <f>CONFIG!$D37*Commandes!K14</f>
        <v>0</v>
      </c>
      <c r="L32" s="226">
        <f>CONFIG!$D37*Commandes!L14</f>
        <v>0</v>
      </c>
      <c r="M32" s="226">
        <f>CONFIG!$D37*Commandes!M14</f>
        <v>0</v>
      </c>
      <c r="N32" s="226">
        <f>CONFIG!$D37*Commandes!N14</f>
        <v>0</v>
      </c>
      <c r="O32" s="226">
        <f>CONFIG!$D37*Commandes!O14</f>
        <v>0</v>
      </c>
      <c r="P32" s="226">
        <f>CONFIG!$D37*Commandes!P14</f>
        <v>0</v>
      </c>
      <c r="Q32" s="226">
        <f>CONFIG!$D37*Commandes!Q14</f>
        <v>0</v>
      </c>
      <c r="R32" s="226">
        <f>CONFIG!$D37*Commandes!R14</f>
        <v>0</v>
      </c>
      <c r="S32" s="226">
        <f>CONFIG!$D37*Commandes!S14</f>
        <v>0</v>
      </c>
      <c r="T32" s="226">
        <f>CONFIG!$D37*Commandes!T14</f>
        <v>0</v>
      </c>
      <c r="U32" s="226">
        <f>CONFIG!$D37*Commandes!U14</f>
        <v>0</v>
      </c>
      <c r="V32" s="226">
        <f>CONFIG!$D37*Commandes!V14</f>
        <v>0</v>
      </c>
      <c r="W32" s="226">
        <f>CONFIG!$D37*Commandes!W14</f>
        <v>0</v>
      </c>
      <c r="X32" s="226">
        <f>CONFIG!$D37*Commandes!X14</f>
        <v>0</v>
      </c>
      <c r="Y32" s="226">
        <f>CONFIG!$D37*Commandes!Y14</f>
        <v>0</v>
      </c>
      <c r="Z32" s="226">
        <f>CONFIG!$D37*Commandes!Z14</f>
        <v>0</v>
      </c>
      <c r="AA32" s="226">
        <f>CONFIG!$D37*Commandes!AA14</f>
        <v>0</v>
      </c>
      <c r="AB32" s="226">
        <f>CONFIG!$D37*Commandes!AB14</f>
        <v>0</v>
      </c>
      <c r="AC32" s="226">
        <f>CONFIG!$D37*Commandes!AC14</f>
        <v>0</v>
      </c>
      <c r="AD32" s="226">
        <f>CONFIG!$D37*Commandes!AD14</f>
        <v>0</v>
      </c>
      <c r="AE32" s="226">
        <f>CONFIG!$D37*Commandes!AE14</f>
        <v>0</v>
      </c>
      <c r="AF32" s="226">
        <f>CONFIG!$D37*Commandes!AF14</f>
        <v>0</v>
      </c>
      <c r="AG32" s="226">
        <f>CONFIG!$D37*Commandes!AG14</f>
        <v>0</v>
      </c>
      <c r="AH32" s="226">
        <f>CONFIG!$D37*Commandes!AH14</f>
        <v>0</v>
      </c>
      <c r="AI32" s="226">
        <f>CONFIG!$D37*Commandes!AI14</f>
        <v>0</v>
      </c>
      <c r="AJ32" s="226">
        <f>CONFIG!$D37*Commandes!AJ14</f>
        <v>0</v>
      </c>
      <c r="AK32" s="226">
        <f>CONFIG!$D37*Commandes!AK14</f>
        <v>0</v>
      </c>
      <c r="AL32" s="226">
        <f>CONFIG!$D37*Commandes!AL14</f>
        <v>0</v>
      </c>
      <c r="AM32" s="226">
        <f>CONFIG!$D37*Commandes!AM14</f>
        <v>0</v>
      </c>
      <c r="AN32" s="226">
        <f>CONFIG!$D37*Commandes!AN14</f>
        <v>0</v>
      </c>
      <c r="AO32" s="226">
        <f>CONFIG!$D37*Commandes!AO14</f>
        <v>0</v>
      </c>
      <c r="AP32" s="226">
        <f>CONFIG!$D37*Commandes!AP14</f>
        <v>0</v>
      </c>
      <c r="AQ32" s="226">
        <f>CONFIG!$D37*Commandes!AQ14</f>
        <v>0</v>
      </c>
      <c r="AR32" s="226">
        <f>CONFIG!$D37*Commandes!AR14</f>
        <v>0</v>
      </c>
      <c r="AS32" s="226">
        <f>CONFIG!$D37*Commandes!AS14</f>
        <v>0</v>
      </c>
      <c r="AT32" s="226">
        <f>CONFIG!$D37*Commandes!AT14</f>
        <v>0</v>
      </c>
      <c r="AU32" s="226">
        <f>CONFIG!$D37*Commandes!AU14</f>
        <v>0</v>
      </c>
      <c r="AV32" s="226">
        <f>CONFIG!$D37*Commandes!AV14</f>
        <v>0</v>
      </c>
      <c r="AW32" s="226">
        <f>CONFIG!$D37*Commandes!AW14</f>
        <v>0</v>
      </c>
      <c r="AX32" s="226">
        <f>CONFIG!$D37*Commandes!AX14</f>
        <v>0</v>
      </c>
      <c r="AY32" s="226">
        <f>CONFIG!$D37*Commandes!AY14</f>
        <v>0</v>
      </c>
      <c r="AZ32" s="226">
        <f>CONFIG!$D37*Commandes!AZ14</f>
        <v>0</v>
      </c>
      <c r="BA32" s="226">
        <f>CONFIG!$D37*Commandes!BA14</f>
        <v>0</v>
      </c>
      <c r="BB32" s="226">
        <f>CONFIG!$D37*Commandes!BB14</f>
        <v>0</v>
      </c>
      <c r="BC32" s="226">
        <f>CONFIG!$D37*Commandes!BC14</f>
        <v>0</v>
      </c>
      <c r="BD32" s="226">
        <f>CONFIG!$D37*Commandes!BD14</f>
        <v>0</v>
      </c>
      <c r="BE32" s="226">
        <f>CONFIG!$D37*Commandes!BE14</f>
        <v>0</v>
      </c>
      <c r="BF32" s="226">
        <f>CONFIG!$D37*Commandes!BF14</f>
        <v>0</v>
      </c>
      <c r="BG32" s="226">
        <f>CONFIG!$D37*Commandes!BG14</f>
        <v>0</v>
      </c>
      <c r="BH32" s="226">
        <f>CONFIG!$D37*Commandes!BH14</f>
        <v>0</v>
      </c>
      <c r="BI32" s="226">
        <f>CONFIG!$D37*Commandes!BI14</f>
        <v>0</v>
      </c>
      <c r="BJ32" s="226">
        <f>CONFIG!$D37*Commandes!BJ14</f>
        <v>0</v>
      </c>
      <c r="BK32" s="226">
        <f>CONFIG!$D37*Commandes!BK14</f>
        <v>0</v>
      </c>
      <c r="BL32" s="93"/>
    </row>
    <row r="33" spans="2:64">
      <c r="B33" s="87"/>
      <c r="C33" s="215">
        <f>CONFIG!$C$20</f>
        <v>0</v>
      </c>
      <c r="D33" s="226">
        <f>CONFIG!$D38*Commandes!D15</f>
        <v>0</v>
      </c>
      <c r="E33" s="226">
        <f>CONFIG!$D38*Commandes!E15</f>
        <v>0</v>
      </c>
      <c r="F33" s="226">
        <f>CONFIG!$D38*Commandes!F15</f>
        <v>0</v>
      </c>
      <c r="G33" s="226">
        <f>CONFIG!$D38*Commandes!G15</f>
        <v>0</v>
      </c>
      <c r="H33" s="226">
        <f>CONFIG!$D38*Commandes!H15</f>
        <v>0</v>
      </c>
      <c r="I33" s="226">
        <f>CONFIG!$D38*Commandes!I15</f>
        <v>0</v>
      </c>
      <c r="J33" s="226">
        <f>CONFIG!$D38*Commandes!J15</f>
        <v>0</v>
      </c>
      <c r="K33" s="226">
        <f>CONFIG!$D38*Commandes!K15</f>
        <v>0</v>
      </c>
      <c r="L33" s="226">
        <f>CONFIG!$D38*Commandes!L15</f>
        <v>0</v>
      </c>
      <c r="M33" s="226">
        <f>CONFIG!$D38*Commandes!M15</f>
        <v>0</v>
      </c>
      <c r="N33" s="226">
        <f>CONFIG!$D38*Commandes!N15</f>
        <v>0</v>
      </c>
      <c r="O33" s="226">
        <f>CONFIG!$D38*Commandes!O15</f>
        <v>0</v>
      </c>
      <c r="P33" s="226">
        <f>CONFIG!$D38*Commandes!P15</f>
        <v>0</v>
      </c>
      <c r="Q33" s="226">
        <f>CONFIG!$D38*Commandes!Q15</f>
        <v>0</v>
      </c>
      <c r="R33" s="226">
        <f>CONFIG!$D38*Commandes!R15</f>
        <v>0</v>
      </c>
      <c r="S33" s="226">
        <f>CONFIG!$D38*Commandes!S15</f>
        <v>0</v>
      </c>
      <c r="T33" s="226">
        <f>CONFIG!$D38*Commandes!T15</f>
        <v>0</v>
      </c>
      <c r="U33" s="226">
        <f>CONFIG!$D38*Commandes!U15</f>
        <v>0</v>
      </c>
      <c r="V33" s="226">
        <f>CONFIG!$D38*Commandes!V15</f>
        <v>0</v>
      </c>
      <c r="W33" s="226">
        <f>CONFIG!$D38*Commandes!W15</f>
        <v>0</v>
      </c>
      <c r="X33" s="226">
        <f>CONFIG!$D38*Commandes!X15</f>
        <v>0</v>
      </c>
      <c r="Y33" s="226">
        <f>CONFIG!$D38*Commandes!Y15</f>
        <v>0</v>
      </c>
      <c r="Z33" s="226">
        <f>CONFIG!$D38*Commandes!Z15</f>
        <v>0</v>
      </c>
      <c r="AA33" s="226">
        <f>CONFIG!$D38*Commandes!AA15</f>
        <v>0</v>
      </c>
      <c r="AB33" s="226">
        <f>CONFIG!$D38*Commandes!AB15</f>
        <v>0</v>
      </c>
      <c r="AC33" s="226">
        <f>CONFIG!$D38*Commandes!AC15</f>
        <v>0</v>
      </c>
      <c r="AD33" s="226">
        <f>CONFIG!$D38*Commandes!AD15</f>
        <v>0</v>
      </c>
      <c r="AE33" s="226">
        <f>CONFIG!$D38*Commandes!AE15</f>
        <v>0</v>
      </c>
      <c r="AF33" s="226">
        <f>CONFIG!$D38*Commandes!AF15</f>
        <v>0</v>
      </c>
      <c r="AG33" s="226">
        <f>CONFIG!$D38*Commandes!AG15</f>
        <v>0</v>
      </c>
      <c r="AH33" s="226">
        <f>CONFIG!$D38*Commandes!AH15</f>
        <v>0</v>
      </c>
      <c r="AI33" s="226">
        <f>CONFIG!$D38*Commandes!AI15</f>
        <v>0</v>
      </c>
      <c r="AJ33" s="226">
        <f>CONFIG!$D38*Commandes!AJ15</f>
        <v>0</v>
      </c>
      <c r="AK33" s="226">
        <f>CONFIG!$D38*Commandes!AK15</f>
        <v>0</v>
      </c>
      <c r="AL33" s="226">
        <f>CONFIG!$D38*Commandes!AL15</f>
        <v>0</v>
      </c>
      <c r="AM33" s="226">
        <f>CONFIG!$D38*Commandes!AM15</f>
        <v>0</v>
      </c>
      <c r="AN33" s="226">
        <f>CONFIG!$D38*Commandes!AN15</f>
        <v>0</v>
      </c>
      <c r="AO33" s="226">
        <f>CONFIG!$D38*Commandes!AO15</f>
        <v>0</v>
      </c>
      <c r="AP33" s="226">
        <f>CONFIG!$D38*Commandes!AP15</f>
        <v>0</v>
      </c>
      <c r="AQ33" s="226">
        <f>CONFIG!$D38*Commandes!AQ15</f>
        <v>0</v>
      </c>
      <c r="AR33" s="226">
        <f>CONFIG!$D38*Commandes!AR15</f>
        <v>0</v>
      </c>
      <c r="AS33" s="226">
        <f>CONFIG!$D38*Commandes!AS15</f>
        <v>0</v>
      </c>
      <c r="AT33" s="226">
        <f>CONFIG!$D38*Commandes!AT15</f>
        <v>0</v>
      </c>
      <c r="AU33" s="226">
        <f>CONFIG!$D38*Commandes!AU15</f>
        <v>0</v>
      </c>
      <c r="AV33" s="226">
        <f>CONFIG!$D38*Commandes!AV15</f>
        <v>0</v>
      </c>
      <c r="AW33" s="226">
        <f>CONFIG!$D38*Commandes!AW15</f>
        <v>0</v>
      </c>
      <c r="AX33" s="226">
        <f>CONFIG!$D38*Commandes!AX15</f>
        <v>0</v>
      </c>
      <c r="AY33" s="226">
        <f>CONFIG!$D38*Commandes!AY15</f>
        <v>0</v>
      </c>
      <c r="AZ33" s="226">
        <f>CONFIG!$D38*Commandes!AZ15</f>
        <v>0</v>
      </c>
      <c r="BA33" s="226">
        <f>CONFIG!$D38*Commandes!BA15</f>
        <v>0</v>
      </c>
      <c r="BB33" s="226">
        <f>CONFIG!$D38*Commandes!BB15</f>
        <v>0</v>
      </c>
      <c r="BC33" s="226">
        <f>CONFIG!$D38*Commandes!BC15</f>
        <v>0</v>
      </c>
      <c r="BD33" s="226">
        <f>CONFIG!$D38*Commandes!BD15</f>
        <v>0</v>
      </c>
      <c r="BE33" s="226">
        <f>CONFIG!$D38*Commandes!BE15</f>
        <v>0</v>
      </c>
      <c r="BF33" s="226">
        <f>CONFIG!$D38*Commandes!BF15</f>
        <v>0</v>
      </c>
      <c r="BG33" s="226">
        <f>CONFIG!$D38*Commandes!BG15</f>
        <v>0</v>
      </c>
      <c r="BH33" s="226">
        <f>CONFIG!$D38*Commandes!BH15</f>
        <v>0</v>
      </c>
      <c r="BI33" s="226">
        <f>CONFIG!$D38*Commandes!BI15</f>
        <v>0</v>
      </c>
      <c r="BJ33" s="226">
        <f>CONFIG!$D38*Commandes!BJ15</f>
        <v>0</v>
      </c>
      <c r="BK33" s="226">
        <f>CONFIG!$D38*Commandes!BK15</f>
        <v>0</v>
      </c>
      <c r="BL33" s="93"/>
    </row>
    <row r="34" spans="2:64">
      <c r="B34" s="87"/>
      <c r="C34" s="215">
        <f>CONFIG!$C$21</f>
        <v>0</v>
      </c>
      <c r="D34" s="226">
        <f>CONFIG!$D39*Commandes!D16</f>
        <v>0</v>
      </c>
      <c r="E34" s="226">
        <f>CONFIG!$D39*Commandes!E16</f>
        <v>0</v>
      </c>
      <c r="F34" s="226">
        <f>CONFIG!$D39*Commandes!F16</f>
        <v>0</v>
      </c>
      <c r="G34" s="226">
        <f>CONFIG!$D39*Commandes!G16</f>
        <v>0</v>
      </c>
      <c r="H34" s="226">
        <f>CONFIG!$D39*Commandes!H16</f>
        <v>0</v>
      </c>
      <c r="I34" s="226">
        <f>CONFIG!$D39*Commandes!I16</f>
        <v>0</v>
      </c>
      <c r="J34" s="226">
        <f>CONFIG!$D39*Commandes!J16</f>
        <v>0</v>
      </c>
      <c r="K34" s="226">
        <f>CONFIG!$D39*Commandes!K16</f>
        <v>0</v>
      </c>
      <c r="L34" s="226">
        <f>CONFIG!$D39*Commandes!L16</f>
        <v>0</v>
      </c>
      <c r="M34" s="226">
        <f>CONFIG!$D39*Commandes!M16</f>
        <v>0</v>
      </c>
      <c r="N34" s="226">
        <f>CONFIG!$D39*Commandes!N16</f>
        <v>0</v>
      </c>
      <c r="O34" s="226">
        <f>CONFIG!$D39*Commandes!O16</f>
        <v>0</v>
      </c>
      <c r="P34" s="226">
        <f>CONFIG!$D39*Commandes!P16</f>
        <v>0</v>
      </c>
      <c r="Q34" s="226">
        <f>CONFIG!$D39*Commandes!Q16</f>
        <v>0</v>
      </c>
      <c r="R34" s="226">
        <f>CONFIG!$D39*Commandes!R16</f>
        <v>0</v>
      </c>
      <c r="S34" s="226">
        <f>CONFIG!$D39*Commandes!S16</f>
        <v>0</v>
      </c>
      <c r="T34" s="226">
        <f>CONFIG!$D39*Commandes!T16</f>
        <v>0</v>
      </c>
      <c r="U34" s="226">
        <f>CONFIG!$D39*Commandes!U16</f>
        <v>0</v>
      </c>
      <c r="V34" s="226">
        <f>CONFIG!$D39*Commandes!V16</f>
        <v>0</v>
      </c>
      <c r="W34" s="226">
        <f>CONFIG!$D39*Commandes!W16</f>
        <v>0</v>
      </c>
      <c r="X34" s="226">
        <f>CONFIG!$D39*Commandes!X16</f>
        <v>0</v>
      </c>
      <c r="Y34" s="226">
        <f>CONFIG!$D39*Commandes!Y16</f>
        <v>0</v>
      </c>
      <c r="Z34" s="226">
        <f>CONFIG!$D39*Commandes!Z16</f>
        <v>0</v>
      </c>
      <c r="AA34" s="226">
        <f>CONFIG!$D39*Commandes!AA16</f>
        <v>0</v>
      </c>
      <c r="AB34" s="226">
        <f>CONFIG!$D39*Commandes!AB16</f>
        <v>0</v>
      </c>
      <c r="AC34" s="226">
        <f>CONFIG!$D39*Commandes!AC16</f>
        <v>0</v>
      </c>
      <c r="AD34" s="226">
        <f>CONFIG!$D39*Commandes!AD16</f>
        <v>0</v>
      </c>
      <c r="AE34" s="226">
        <f>CONFIG!$D39*Commandes!AE16</f>
        <v>0</v>
      </c>
      <c r="AF34" s="226">
        <f>CONFIG!$D39*Commandes!AF16</f>
        <v>0</v>
      </c>
      <c r="AG34" s="226">
        <f>CONFIG!$D39*Commandes!AG16</f>
        <v>0</v>
      </c>
      <c r="AH34" s="226">
        <f>CONFIG!$D39*Commandes!AH16</f>
        <v>0</v>
      </c>
      <c r="AI34" s="226">
        <f>CONFIG!$D39*Commandes!AI16</f>
        <v>0</v>
      </c>
      <c r="AJ34" s="226">
        <f>CONFIG!$D39*Commandes!AJ16</f>
        <v>0</v>
      </c>
      <c r="AK34" s="226">
        <f>CONFIG!$D39*Commandes!AK16</f>
        <v>0</v>
      </c>
      <c r="AL34" s="226">
        <f>CONFIG!$D39*Commandes!AL16</f>
        <v>0</v>
      </c>
      <c r="AM34" s="226">
        <f>CONFIG!$D39*Commandes!AM16</f>
        <v>0</v>
      </c>
      <c r="AN34" s="226">
        <f>CONFIG!$D39*Commandes!AN16</f>
        <v>0</v>
      </c>
      <c r="AO34" s="226">
        <f>CONFIG!$D39*Commandes!AO16</f>
        <v>0</v>
      </c>
      <c r="AP34" s="226">
        <f>CONFIG!$D39*Commandes!AP16</f>
        <v>0</v>
      </c>
      <c r="AQ34" s="226">
        <f>CONFIG!$D39*Commandes!AQ16</f>
        <v>0</v>
      </c>
      <c r="AR34" s="226">
        <f>CONFIG!$D39*Commandes!AR16</f>
        <v>0</v>
      </c>
      <c r="AS34" s="226">
        <f>CONFIG!$D39*Commandes!AS16</f>
        <v>0</v>
      </c>
      <c r="AT34" s="226">
        <f>CONFIG!$D39*Commandes!AT16</f>
        <v>0</v>
      </c>
      <c r="AU34" s="226">
        <f>CONFIG!$D39*Commandes!AU16</f>
        <v>0</v>
      </c>
      <c r="AV34" s="226">
        <f>CONFIG!$D39*Commandes!AV16</f>
        <v>0</v>
      </c>
      <c r="AW34" s="226">
        <f>CONFIG!$D39*Commandes!AW16</f>
        <v>0</v>
      </c>
      <c r="AX34" s="226">
        <f>CONFIG!$D39*Commandes!AX16</f>
        <v>0</v>
      </c>
      <c r="AY34" s="226">
        <f>CONFIG!$D39*Commandes!AY16</f>
        <v>0</v>
      </c>
      <c r="AZ34" s="226">
        <f>CONFIG!$D39*Commandes!AZ16</f>
        <v>0</v>
      </c>
      <c r="BA34" s="226">
        <f>CONFIG!$D39*Commandes!BA16</f>
        <v>0</v>
      </c>
      <c r="BB34" s="226">
        <f>CONFIG!$D39*Commandes!BB16</f>
        <v>0</v>
      </c>
      <c r="BC34" s="226">
        <f>CONFIG!$D39*Commandes!BC16</f>
        <v>0</v>
      </c>
      <c r="BD34" s="226">
        <f>CONFIG!$D39*Commandes!BD16</f>
        <v>0</v>
      </c>
      <c r="BE34" s="226">
        <f>CONFIG!$D39*Commandes!BE16</f>
        <v>0</v>
      </c>
      <c r="BF34" s="226">
        <f>CONFIG!$D39*Commandes!BF16</f>
        <v>0</v>
      </c>
      <c r="BG34" s="226">
        <f>CONFIG!$D39*Commandes!BG16</f>
        <v>0</v>
      </c>
      <c r="BH34" s="226">
        <f>CONFIG!$D39*Commandes!BH16</f>
        <v>0</v>
      </c>
      <c r="BI34" s="226">
        <f>CONFIG!$D39*Commandes!BI16</f>
        <v>0</v>
      </c>
      <c r="BJ34" s="226">
        <f>CONFIG!$D39*Commandes!BJ16</f>
        <v>0</v>
      </c>
      <c r="BK34" s="226">
        <f>CONFIG!$D39*Commandes!BK16</f>
        <v>0</v>
      </c>
      <c r="BL34" s="93"/>
    </row>
    <row r="35" spans="2:64" s="53" customFormat="1">
      <c r="B35" s="87"/>
      <c r="C35" s="215">
        <f>CONFIG!$C$22</f>
        <v>0</v>
      </c>
      <c r="D35" s="226">
        <f>CONFIG!$D40*Commandes!D17</f>
        <v>0</v>
      </c>
      <c r="E35" s="226">
        <f>CONFIG!$D40*Commandes!E17</f>
        <v>0</v>
      </c>
      <c r="F35" s="226">
        <f>CONFIG!$D40*Commandes!F17</f>
        <v>0</v>
      </c>
      <c r="G35" s="226">
        <f>CONFIG!$D40*Commandes!G17</f>
        <v>0</v>
      </c>
      <c r="H35" s="226">
        <f>CONFIG!$D40*Commandes!H17</f>
        <v>0</v>
      </c>
      <c r="I35" s="226">
        <f>CONFIG!$D40*Commandes!I17</f>
        <v>0</v>
      </c>
      <c r="J35" s="226">
        <f>CONFIG!$D40*Commandes!J17</f>
        <v>0</v>
      </c>
      <c r="K35" s="226">
        <f>CONFIG!$D40*Commandes!K17</f>
        <v>0</v>
      </c>
      <c r="L35" s="226">
        <f>CONFIG!$D40*Commandes!L17</f>
        <v>0</v>
      </c>
      <c r="M35" s="226">
        <f>CONFIG!$D40*Commandes!M17</f>
        <v>0</v>
      </c>
      <c r="N35" s="226">
        <f>CONFIG!$D40*Commandes!N17</f>
        <v>0</v>
      </c>
      <c r="O35" s="226">
        <f>CONFIG!$D40*Commandes!O17</f>
        <v>0</v>
      </c>
      <c r="P35" s="226">
        <f>CONFIG!$D40*Commandes!P17</f>
        <v>0</v>
      </c>
      <c r="Q35" s="226">
        <f>CONFIG!$D40*Commandes!Q17</f>
        <v>0</v>
      </c>
      <c r="R35" s="226">
        <f>CONFIG!$D40*Commandes!R17</f>
        <v>0</v>
      </c>
      <c r="S35" s="226">
        <f>CONFIG!$D40*Commandes!S17</f>
        <v>0</v>
      </c>
      <c r="T35" s="226">
        <f>CONFIG!$D40*Commandes!T17</f>
        <v>0</v>
      </c>
      <c r="U35" s="226">
        <f>CONFIG!$D40*Commandes!U17</f>
        <v>0</v>
      </c>
      <c r="V35" s="226">
        <f>CONFIG!$D40*Commandes!V17</f>
        <v>0</v>
      </c>
      <c r="W35" s="226">
        <f>CONFIG!$D40*Commandes!W17</f>
        <v>0</v>
      </c>
      <c r="X35" s="226">
        <f>CONFIG!$D40*Commandes!X17</f>
        <v>0</v>
      </c>
      <c r="Y35" s="226">
        <f>CONFIG!$D40*Commandes!Y17</f>
        <v>0</v>
      </c>
      <c r="Z35" s="226">
        <f>CONFIG!$D40*Commandes!Z17</f>
        <v>0</v>
      </c>
      <c r="AA35" s="226">
        <f>CONFIG!$D40*Commandes!AA17</f>
        <v>0</v>
      </c>
      <c r="AB35" s="226">
        <f>CONFIG!$D40*Commandes!AB17</f>
        <v>0</v>
      </c>
      <c r="AC35" s="226">
        <f>CONFIG!$D40*Commandes!AC17</f>
        <v>0</v>
      </c>
      <c r="AD35" s="226">
        <f>CONFIG!$D40*Commandes!AD17</f>
        <v>0</v>
      </c>
      <c r="AE35" s="226">
        <f>CONFIG!$D40*Commandes!AE17</f>
        <v>0</v>
      </c>
      <c r="AF35" s="226">
        <f>CONFIG!$D40*Commandes!AF17</f>
        <v>0</v>
      </c>
      <c r="AG35" s="226">
        <f>CONFIG!$D40*Commandes!AG17</f>
        <v>0</v>
      </c>
      <c r="AH35" s="226">
        <f>CONFIG!$D40*Commandes!AH17</f>
        <v>0</v>
      </c>
      <c r="AI35" s="226">
        <f>CONFIG!$D40*Commandes!AI17</f>
        <v>0</v>
      </c>
      <c r="AJ35" s="226">
        <f>CONFIG!$D40*Commandes!AJ17</f>
        <v>0</v>
      </c>
      <c r="AK35" s="226">
        <f>CONFIG!$D40*Commandes!AK17</f>
        <v>0</v>
      </c>
      <c r="AL35" s="226">
        <f>CONFIG!$D40*Commandes!AL17</f>
        <v>0</v>
      </c>
      <c r="AM35" s="226">
        <f>CONFIG!$D40*Commandes!AM17</f>
        <v>0</v>
      </c>
      <c r="AN35" s="226">
        <f>CONFIG!$D40*Commandes!AN17</f>
        <v>0</v>
      </c>
      <c r="AO35" s="226">
        <f>CONFIG!$D40*Commandes!AO17</f>
        <v>0</v>
      </c>
      <c r="AP35" s="226">
        <f>CONFIG!$D40*Commandes!AP17</f>
        <v>0</v>
      </c>
      <c r="AQ35" s="226">
        <f>CONFIG!$D40*Commandes!AQ17</f>
        <v>0</v>
      </c>
      <c r="AR35" s="226">
        <f>CONFIG!$D40*Commandes!AR17</f>
        <v>0</v>
      </c>
      <c r="AS35" s="226">
        <f>CONFIG!$D40*Commandes!AS17</f>
        <v>0</v>
      </c>
      <c r="AT35" s="226">
        <f>CONFIG!$D40*Commandes!AT17</f>
        <v>0</v>
      </c>
      <c r="AU35" s="226">
        <f>CONFIG!$D40*Commandes!AU17</f>
        <v>0</v>
      </c>
      <c r="AV35" s="226">
        <f>CONFIG!$D40*Commandes!AV17</f>
        <v>0</v>
      </c>
      <c r="AW35" s="226">
        <f>CONFIG!$D40*Commandes!AW17</f>
        <v>0</v>
      </c>
      <c r="AX35" s="226">
        <f>CONFIG!$D40*Commandes!AX17</f>
        <v>0</v>
      </c>
      <c r="AY35" s="226">
        <f>CONFIG!$D40*Commandes!AY17</f>
        <v>0</v>
      </c>
      <c r="AZ35" s="226">
        <f>CONFIG!$D40*Commandes!AZ17</f>
        <v>0</v>
      </c>
      <c r="BA35" s="226">
        <f>CONFIG!$D40*Commandes!BA17</f>
        <v>0</v>
      </c>
      <c r="BB35" s="226">
        <f>CONFIG!$D40*Commandes!BB17</f>
        <v>0</v>
      </c>
      <c r="BC35" s="226">
        <f>CONFIG!$D40*Commandes!BC17</f>
        <v>0</v>
      </c>
      <c r="BD35" s="226">
        <f>CONFIG!$D40*Commandes!BD17</f>
        <v>0</v>
      </c>
      <c r="BE35" s="226">
        <f>CONFIG!$D40*Commandes!BE17</f>
        <v>0</v>
      </c>
      <c r="BF35" s="226">
        <f>CONFIG!$D40*Commandes!BF17</f>
        <v>0</v>
      </c>
      <c r="BG35" s="226">
        <f>CONFIG!$D40*Commandes!BG17</f>
        <v>0</v>
      </c>
      <c r="BH35" s="226">
        <f>CONFIG!$D40*Commandes!BH17</f>
        <v>0</v>
      </c>
      <c r="BI35" s="226">
        <f>CONFIG!$D40*Commandes!BI17</f>
        <v>0</v>
      </c>
      <c r="BJ35" s="226">
        <f>CONFIG!$D40*Commandes!BJ17</f>
        <v>0</v>
      </c>
      <c r="BK35" s="226">
        <f>CONFIG!$D40*Commandes!BK17</f>
        <v>0</v>
      </c>
      <c r="BL35" s="93"/>
    </row>
    <row r="36" spans="2:64" s="53" customFormat="1">
      <c r="B36" s="87"/>
      <c r="C36" s="215">
        <f>CONFIG!$C$23</f>
        <v>0</v>
      </c>
      <c r="D36" s="226">
        <f>CONFIG!$D41*Commandes!D18</f>
        <v>0</v>
      </c>
      <c r="E36" s="226">
        <f>CONFIG!$D41*Commandes!E18</f>
        <v>0</v>
      </c>
      <c r="F36" s="226">
        <f>CONFIG!$D41*Commandes!F18</f>
        <v>0</v>
      </c>
      <c r="G36" s="226">
        <f>CONFIG!$D41*Commandes!G18</f>
        <v>0</v>
      </c>
      <c r="H36" s="226">
        <f>CONFIG!$D41*Commandes!H18</f>
        <v>0</v>
      </c>
      <c r="I36" s="226">
        <f>CONFIG!$D41*Commandes!I18</f>
        <v>0</v>
      </c>
      <c r="J36" s="226">
        <f>CONFIG!$D41*Commandes!J18</f>
        <v>0</v>
      </c>
      <c r="K36" s="226">
        <f>CONFIG!$D41*Commandes!K18</f>
        <v>0</v>
      </c>
      <c r="L36" s="226">
        <f>CONFIG!$D41*Commandes!L18</f>
        <v>0</v>
      </c>
      <c r="M36" s="226">
        <f>CONFIG!$D41*Commandes!M18</f>
        <v>0</v>
      </c>
      <c r="N36" s="226">
        <f>CONFIG!$D41*Commandes!N18</f>
        <v>0</v>
      </c>
      <c r="O36" s="226">
        <f>CONFIG!$D41*Commandes!O18</f>
        <v>0</v>
      </c>
      <c r="P36" s="226">
        <f>CONFIG!$D41*Commandes!P18</f>
        <v>0</v>
      </c>
      <c r="Q36" s="226">
        <f>CONFIG!$D41*Commandes!Q18</f>
        <v>0</v>
      </c>
      <c r="R36" s="226">
        <f>CONFIG!$D41*Commandes!R18</f>
        <v>0</v>
      </c>
      <c r="S36" s="226">
        <f>CONFIG!$D41*Commandes!S18</f>
        <v>0</v>
      </c>
      <c r="T36" s="226">
        <f>CONFIG!$D41*Commandes!T18</f>
        <v>0</v>
      </c>
      <c r="U36" s="226">
        <f>CONFIG!$D41*Commandes!U18</f>
        <v>0</v>
      </c>
      <c r="V36" s="226">
        <f>CONFIG!$D41*Commandes!V18</f>
        <v>0</v>
      </c>
      <c r="W36" s="226">
        <f>CONFIG!$D41*Commandes!W18</f>
        <v>0</v>
      </c>
      <c r="X36" s="226">
        <f>CONFIG!$D41*Commandes!X18</f>
        <v>0</v>
      </c>
      <c r="Y36" s="226">
        <f>CONFIG!$D41*Commandes!Y18</f>
        <v>0</v>
      </c>
      <c r="Z36" s="226">
        <f>CONFIG!$D41*Commandes!Z18</f>
        <v>0</v>
      </c>
      <c r="AA36" s="226">
        <f>CONFIG!$D41*Commandes!AA18</f>
        <v>0</v>
      </c>
      <c r="AB36" s="226">
        <f>CONFIG!$D41*Commandes!AB18</f>
        <v>0</v>
      </c>
      <c r="AC36" s="226">
        <f>CONFIG!$D41*Commandes!AC18</f>
        <v>0</v>
      </c>
      <c r="AD36" s="226">
        <f>CONFIG!$D41*Commandes!AD18</f>
        <v>0</v>
      </c>
      <c r="AE36" s="226">
        <f>CONFIG!$D41*Commandes!AE18</f>
        <v>0</v>
      </c>
      <c r="AF36" s="226">
        <f>CONFIG!$D41*Commandes!AF18</f>
        <v>0</v>
      </c>
      <c r="AG36" s="226">
        <f>CONFIG!$D41*Commandes!AG18</f>
        <v>0</v>
      </c>
      <c r="AH36" s="226">
        <f>CONFIG!$D41*Commandes!AH18</f>
        <v>0</v>
      </c>
      <c r="AI36" s="226">
        <f>CONFIG!$D41*Commandes!AI18</f>
        <v>0</v>
      </c>
      <c r="AJ36" s="226">
        <f>CONFIG!$D41*Commandes!AJ18</f>
        <v>0</v>
      </c>
      <c r="AK36" s="226">
        <f>CONFIG!$D41*Commandes!AK18</f>
        <v>0</v>
      </c>
      <c r="AL36" s="226">
        <f>CONFIG!$D41*Commandes!AL18</f>
        <v>0</v>
      </c>
      <c r="AM36" s="226">
        <f>CONFIG!$D41*Commandes!AM18</f>
        <v>0</v>
      </c>
      <c r="AN36" s="226">
        <f>CONFIG!$D41*Commandes!AN18</f>
        <v>0</v>
      </c>
      <c r="AO36" s="226">
        <f>CONFIG!$D41*Commandes!AO18</f>
        <v>0</v>
      </c>
      <c r="AP36" s="226">
        <f>CONFIG!$D41*Commandes!AP18</f>
        <v>0</v>
      </c>
      <c r="AQ36" s="226">
        <f>CONFIG!$D41*Commandes!AQ18</f>
        <v>0</v>
      </c>
      <c r="AR36" s="226">
        <f>CONFIG!$D41*Commandes!AR18</f>
        <v>0</v>
      </c>
      <c r="AS36" s="226">
        <f>CONFIG!$D41*Commandes!AS18</f>
        <v>0</v>
      </c>
      <c r="AT36" s="226">
        <f>CONFIG!$D41*Commandes!AT18</f>
        <v>0</v>
      </c>
      <c r="AU36" s="226">
        <f>CONFIG!$D41*Commandes!AU18</f>
        <v>0</v>
      </c>
      <c r="AV36" s="226">
        <f>CONFIG!$D41*Commandes!AV18</f>
        <v>0</v>
      </c>
      <c r="AW36" s="226">
        <f>CONFIG!$D41*Commandes!AW18</f>
        <v>0</v>
      </c>
      <c r="AX36" s="226">
        <f>CONFIG!$D41*Commandes!AX18</f>
        <v>0</v>
      </c>
      <c r="AY36" s="226">
        <f>CONFIG!$D41*Commandes!AY18</f>
        <v>0</v>
      </c>
      <c r="AZ36" s="226">
        <f>CONFIG!$D41*Commandes!AZ18</f>
        <v>0</v>
      </c>
      <c r="BA36" s="226">
        <f>CONFIG!$D41*Commandes!BA18</f>
        <v>0</v>
      </c>
      <c r="BB36" s="226">
        <f>CONFIG!$D41*Commandes!BB18</f>
        <v>0</v>
      </c>
      <c r="BC36" s="226">
        <f>CONFIG!$D41*Commandes!BC18</f>
        <v>0</v>
      </c>
      <c r="BD36" s="226">
        <f>CONFIG!$D41*Commandes!BD18</f>
        <v>0</v>
      </c>
      <c r="BE36" s="226">
        <f>CONFIG!$D41*Commandes!BE18</f>
        <v>0</v>
      </c>
      <c r="BF36" s="226">
        <f>CONFIG!$D41*Commandes!BF18</f>
        <v>0</v>
      </c>
      <c r="BG36" s="226">
        <f>CONFIG!$D41*Commandes!BG18</f>
        <v>0</v>
      </c>
      <c r="BH36" s="226">
        <f>CONFIG!$D41*Commandes!BH18</f>
        <v>0</v>
      </c>
      <c r="BI36" s="226">
        <f>CONFIG!$D41*Commandes!BI18</f>
        <v>0</v>
      </c>
      <c r="BJ36" s="226">
        <f>CONFIG!$D41*Commandes!BJ18</f>
        <v>0</v>
      </c>
      <c r="BK36" s="226">
        <f>CONFIG!$D41*Commandes!BK18</f>
        <v>0</v>
      </c>
      <c r="BL36" s="93"/>
    </row>
    <row r="37" spans="2:64" s="53" customFormat="1">
      <c r="B37" s="87"/>
      <c r="C37" s="215">
        <f>CONFIG!$C$24</f>
        <v>0</v>
      </c>
      <c r="D37" s="226">
        <f>CONFIG!$D42*Commandes!D19</f>
        <v>0</v>
      </c>
      <c r="E37" s="226">
        <f>CONFIG!$D42*Commandes!E19</f>
        <v>0</v>
      </c>
      <c r="F37" s="226">
        <f>CONFIG!$D42*Commandes!F19</f>
        <v>0</v>
      </c>
      <c r="G37" s="226">
        <f>CONFIG!$D42*Commandes!G19</f>
        <v>0</v>
      </c>
      <c r="H37" s="226">
        <f>CONFIG!$D42*Commandes!H19</f>
        <v>0</v>
      </c>
      <c r="I37" s="226">
        <f>CONFIG!$D42*Commandes!I19</f>
        <v>0</v>
      </c>
      <c r="J37" s="226">
        <f>CONFIG!$D42*Commandes!J19</f>
        <v>0</v>
      </c>
      <c r="K37" s="226">
        <f>CONFIG!$D42*Commandes!K19</f>
        <v>0</v>
      </c>
      <c r="L37" s="226">
        <f>CONFIG!$D42*Commandes!L19</f>
        <v>0</v>
      </c>
      <c r="M37" s="226">
        <f>CONFIG!$D42*Commandes!M19</f>
        <v>0</v>
      </c>
      <c r="N37" s="226">
        <f>CONFIG!$D42*Commandes!N19</f>
        <v>0</v>
      </c>
      <c r="O37" s="226">
        <f>CONFIG!$D42*Commandes!O19</f>
        <v>0</v>
      </c>
      <c r="P37" s="226">
        <f>CONFIG!$D42*Commandes!P19</f>
        <v>0</v>
      </c>
      <c r="Q37" s="226">
        <f>CONFIG!$D42*Commandes!Q19</f>
        <v>0</v>
      </c>
      <c r="R37" s="226">
        <f>CONFIG!$D42*Commandes!R19</f>
        <v>0</v>
      </c>
      <c r="S37" s="226">
        <f>CONFIG!$D42*Commandes!S19</f>
        <v>0</v>
      </c>
      <c r="T37" s="226">
        <f>CONFIG!$D42*Commandes!T19</f>
        <v>0</v>
      </c>
      <c r="U37" s="226">
        <f>CONFIG!$D42*Commandes!U19</f>
        <v>0</v>
      </c>
      <c r="V37" s="226">
        <f>CONFIG!$D42*Commandes!V19</f>
        <v>0</v>
      </c>
      <c r="W37" s="226">
        <f>CONFIG!$D42*Commandes!W19</f>
        <v>0</v>
      </c>
      <c r="X37" s="226">
        <f>CONFIG!$D42*Commandes!X19</f>
        <v>0</v>
      </c>
      <c r="Y37" s="226">
        <f>CONFIG!$D42*Commandes!Y19</f>
        <v>0</v>
      </c>
      <c r="Z37" s="226">
        <f>CONFIG!$D42*Commandes!Z19</f>
        <v>0</v>
      </c>
      <c r="AA37" s="226">
        <f>CONFIG!$D42*Commandes!AA19</f>
        <v>0</v>
      </c>
      <c r="AB37" s="226">
        <f>CONFIG!$D42*Commandes!AB19</f>
        <v>0</v>
      </c>
      <c r="AC37" s="226">
        <f>CONFIG!$D42*Commandes!AC19</f>
        <v>0</v>
      </c>
      <c r="AD37" s="226">
        <f>CONFIG!$D42*Commandes!AD19</f>
        <v>0</v>
      </c>
      <c r="AE37" s="226">
        <f>CONFIG!$D42*Commandes!AE19</f>
        <v>0</v>
      </c>
      <c r="AF37" s="226">
        <f>CONFIG!$D42*Commandes!AF19</f>
        <v>0</v>
      </c>
      <c r="AG37" s="226">
        <f>CONFIG!$D42*Commandes!AG19</f>
        <v>0</v>
      </c>
      <c r="AH37" s="226">
        <f>CONFIG!$D42*Commandes!AH19</f>
        <v>0</v>
      </c>
      <c r="AI37" s="226">
        <f>CONFIG!$D42*Commandes!AI19</f>
        <v>0</v>
      </c>
      <c r="AJ37" s="226">
        <f>CONFIG!$D42*Commandes!AJ19</f>
        <v>0</v>
      </c>
      <c r="AK37" s="226">
        <f>CONFIG!$D42*Commandes!AK19</f>
        <v>0</v>
      </c>
      <c r="AL37" s="226">
        <f>CONFIG!$D42*Commandes!AL19</f>
        <v>0</v>
      </c>
      <c r="AM37" s="226">
        <f>CONFIG!$D42*Commandes!AM19</f>
        <v>0</v>
      </c>
      <c r="AN37" s="226">
        <f>CONFIG!$D42*Commandes!AN19</f>
        <v>0</v>
      </c>
      <c r="AO37" s="226">
        <f>CONFIG!$D42*Commandes!AO19</f>
        <v>0</v>
      </c>
      <c r="AP37" s="226">
        <f>CONFIG!$D42*Commandes!AP19</f>
        <v>0</v>
      </c>
      <c r="AQ37" s="226">
        <f>CONFIG!$D42*Commandes!AQ19</f>
        <v>0</v>
      </c>
      <c r="AR37" s="226">
        <f>CONFIG!$D42*Commandes!AR19</f>
        <v>0</v>
      </c>
      <c r="AS37" s="226">
        <f>CONFIG!$D42*Commandes!AS19</f>
        <v>0</v>
      </c>
      <c r="AT37" s="226">
        <f>CONFIG!$D42*Commandes!AT19</f>
        <v>0</v>
      </c>
      <c r="AU37" s="226">
        <f>CONFIG!$D42*Commandes!AU19</f>
        <v>0</v>
      </c>
      <c r="AV37" s="226">
        <f>CONFIG!$D42*Commandes!AV19</f>
        <v>0</v>
      </c>
      <c r="AW37" s="226">
        <f>CONFIG!$D42*Commandes!AW19</f>
        <v>0</v>
      </c>
      <c r="AX37" s="226">
        <f>CONFIG!$D42*Commandes!AX19</f>
        <v>0</v>
      </c>
      <c r="AY37" s="226">
        <f>CONFIG!$D42*Commandes!AY19</f>
        <v>0</v>
      </c>
      <c r="AZ37" s="226">
        <f>CONFIG!$D42*Commandes!AZ19</f>
        <v>0</v>
      </c>
      <c r="BA37" s="226">
        <f>CONFIG!$D42*Commandes!BA19</f>
        <v>0</v>
      </c>
      <c r="BB37" s="226">
        <f>CONFIG!$D42*Commandes!BB19</f>
        <v>0</v>
      </c>
      <c r="BC37" s="226">
        <f>CONFIG!$D42*Commandes!BC19</f>
        <v>0</v>
      </c>
      <c r="BD37" s="226">
        <f>CONFIG!$D42*Commandes!BD19</f>
        <v>0</v>
      </c>
      <c r="BE37" s="226">
        <f>CONFIG!$D42*Commandes!BE19</f>
        <v>0</v>
      </c>
      <c r="BF37" s="226">
        <f>CONFIG!$D42*Commandes!BF19</f>
        <v>0</v>
      </c>
      <c r="BG37" s="226">
        <f>CONFIG!$D42*Commandes!BG19</f>
        <v>0</v>
      </c>
      <c r="BH37" s="226">
        <f>CONFIG!$D42*Commandes!BH19</f>
        <v>0</v>
      </c>
      <c r="BI37" s="226">
        <f>CONFIG!$D42*Commandes!BI19</f>
        <v>0</v>
      </c>
      <c r="BJ37" s="226">
        <f>CONFIG!$D42*Commandes!BJ19</f>
        <v>0</v>
      </c>
      <c r="BK37" s="226">
        <f>CONFIG!$D42*Commandes!BK19</f>
        <v>0</v>
      </c>
      <c r="BL37" s="93"/>
    </row>
    <row r="38" spans="2:64" s="53" customFormat="1">
      <c r="B38" s="87"/>
      <c r="C38" s="215">
        <f>CONFIG!$C$25</f>
        <v>0</v>
      </c>
      <c r="D38" s="226">
        <f>CONFIG!$D43*Commandes!D20</f>
        <v>0</v>
      </c>
      <c r="E38" s="226">
        <f>CONFIG!$D43*Commandes!E20</f>
        <v>0</v>
      </c>
      <c r="F38" s="226">
        <f>CONFIG!$D43*Commandes!F20</f>
        <v>0</v>
      </c>
      <c r="G38" s="226">
        <f>CONFIG!$D43*Commandes!G20</f>
        <v>0</v>
      </c>
      <c r="H38" s="226">
        <f>CONFIG!$D43*Commandes!H20</f>
        <v>0</v>
      </c>
      <c r="I38" s="226">
        <f>CONFIG!$D43*Commandes!I20</f>
        <v>0</v>
      </c>
      <c r="J38" s="226">
        <f>CONFIG!$D43*Commandes!J20</f>
        <v>0</v>
      </c>
      <c r="K38" s="226">
        <f>CONFIG!$D43*Commandes!K20</f>
        <v>0</v>
      </c>
      <c r="L38" s="226">
        <f>CONFIG!$D43*Commandes!L20</f>
        <v>0</v>
      </c>
      <c r="M38" s="226">
        <f>CONFIG!$D43*Commandes!M20</f>
        <v>0</v>
      </c>
      <c r="N38" s="226">
        <f>CONFIG!$D43*Commandes!N20</f>
        <v>0</v>
      </c>
      <c r="O38" s="226">
        <f>CONFIG!$D43*Commandes!O20</f>
        <v>0</v>
      </c>
      <c r="P38" s="226">
        <f>CONFIG!$D43*Commandes!P20</f>
        <v>0</v>
      </c>
      <c r="Q38" s="226">
        <f>CONFIG!$D43*Commandes!Q20</f>
        <v>0</v>
      </c>
      <c r="R38" s="226">
        <f>CONFIG!$D43*Commandes!R20</f>
        <v>0</v>
      </c>
      <c r="S38" s="226">
        <f>CONFIG!$D43*Commandes!S20</f>
        <v>0</v>
      </c>
      <c r="T38" s="226">
        <f>CONFIG!$D43*Commandes!T20</f>
        <v>0</v>
      </c>
      <c r="U38" s="226">
        <f>CONFIG!$D43*Commandes!U20</f>
        <v>0</v>
      </c>
      <c r="V38" s="226">
        <f>CONFIG!$D43*Commandes!V20</f>
        <v>0</v>
      </c>
      <c r="W38" s="226">
        <f>CONFIG!$D43*Commandes!W20</f>
        <v>0</v>
      </c>
      <c r="X38" s="226">
        <f>CONFIG!$D43*Commandes!X20</f>
        <v>0</v>
      </c>
      <c r="Y38" s="226">
        <f>CONFIG!$D43*Commandes!Y20</f>
        <v>0</v>
      </c>
      <c r="Z38" s="226">
        <f>CONFIG!$D43*Commandes!Z20</f>
        <v>0</v>
      </c>
      <c r="AA38" s="226">
        <f>CONFIG!$D43*Commandes!AA20</f>
        <v>0</v>
      </c>
      <c r="AB38" s="226">
        <f>CONFIG!$D43*Commandes!AB20</f>
        <v>0</v>
      </c>
      <c r="AC38" s="226">
        <f>CONFIG!$D43*Commandes!AC20</f>
        <v>0</v>
      </c>
      <c r="AD38" s="226">
        <f>CONFIG!$D43*Commandes!AD20</f>
        <v>0</v>
      </c>
      <c r="AE38" s="226">
        <f>CONFIG!$D43*Commandes!AE20</f>
        <v>0</v>
      </c>
      <c r="AF38" s="226">
        <f>CONFIG!$D43*Commandes!AF20</f>
        <v>0</v>
      </c>
      <c r="AG38" s="226">
        <f>CONFIG!$D43*Commandes!AG20</f>
        <v>0</v>
      </c>
      <c r="AH38" s="226">
        <f>CONFIG!$D43*Commandes!AH20</f>
        <v>0</v>
      </c>
      <c r="AI38" s="226">
        <f>CONFIG!$D43*Commandes!AI20</f>
        <v>0</v>
      </c>
      <c r="AJ38" s="226">
        <f>CONFIG!$D43*Commandes!AJ20</f>
        <v>0</v>
      </c>
      <c r="AK38" s="226">
        <f>CONFIG!$D43*Commandes!AK20</f>
        <v>0</v>
      </c>
      <c r="AL38" s="226">
        <f>CONFIG!$D43*Commandes!AL20</f>
        <v>0</v>
      </c>
      <c r="AM38" s="226">
        <f>CONFIG!$D43*Commandes!AM20</f>
        <v>0</v>
      </c>
      <c r="AN38" s="226">
        <f>CONFIG!$D43*Commandes!AN20</f>
        <v>0</v>
      </c>
      <c r="AO38" s="226">
        <f>CONFIG!$D43*Commandes!AO20</f>
        <v>0</v>
      </c>
      <c r="AP38" s="226">
        <f>CONFIG!$D43*Commandes!AP20</f>
        <v>0</v>
      </c>
      <c r="AQ38" s="226">
        <f>CONFIG!$D43*Commandes!AQ20</f>
        <v>0</v>
      </c>
      <c r="AR38" s="226">
        <f>CONFIG!$D43*Commandes!AR20</f>
        <v>0</v>
      </c>
      <c r="AS38" s="226">
        <f>CONFIG!$D43*Commandes!AS20</f>
        <v>0</v>
      </c>
      <c r="AT38" s="226">
        <f>CONFIG!$D43*Commandes!AT20</f>
        <v>0</v>
      </c>
      <c r="AU38" s="226">
        <f>CONFIG!$D43*Commandes!AU20</f>
        <v>0</v>
      </c>
      <c r="AV38" s="226">
        <f>CONFIG!$D43*Commandes!AV20</f>
        <v>0</v>
      </c>
      <c r="AW38" s="226">
        <f>CONFIG!$D43*Commandes!AW20</f>
        <v>0</v>
      </c>
      <c r="AX38" s="226">
        <f>CONFIG!$D43*Commandes!AX20</f>
        <v>0</v>
      </c>
      <c r="AY38" s="226">
        <f>CONFIG!$D43*Commandes!AY20</f>
        <v>0</v>
      </c>
      <c r="AZ38" s="226">
        <f>CONFIG!$D43*Commandes!AZ20</f>
        <v>0</v>
      </c>
      <c r="BA38" s="226">
        <f>CONFIG!$D43*Commandes!BA20</f>
        <v>0</v>
      </c>
      <c r="BB38" s="226">
        <f>CONFIG!$D43*Commandes!BB20</f>
        <v>0</v>
      </c>
      <c r="BC38" s="226">
        <f>CONFIG!$D43*Commandes!BC20</f>
        <v>0</v>
      </c>
      <c r="BD38" s="226">
        <f>CONFIG!$D43*Commandes!BD20</f>
        <v>0</v>
      </c>
      <c r="BE38" s="226">
        <f>CONFIG!$D43*Commandes!BE20</f>
        <v>0</v>
      </c>
      <c r="BF38" s="226">
        <f>CONFIG!$D43*Commandes!BF20</f>
        <v>0</v>
      </c>
      <c r="BG38" s="226">
        <f>CONFIG!$D43*Commandes!BG20</f>
        <v>0</v>
      </c>
      <c r="BH38" s="226">
        <f>CONFIG!$D43*Commandes!BH20</f>
        <v>0</v>
      </c>
      <c r="BI38" s="226">
        <f>CONFIG!$D43*Commandes!BI20</f>
        <v>0</v>
      </c>
      <c r="BJ38" s="226">
        <f>CONFIG!$D43*Commandes!BJ20</f>
        <v>0</v>
      </c>
      <c r="BK38" s="226">
        <f>CONFIG!$D43*Commandes!BK20</f>
        <v>0</v>
      </c>
      <c r="BL38" s="93"/>
    </row>
    <row r="39" spans="2:64">
      <c r="B39" s="87"/>
      <c r="C39" s="145"/>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3"/>
    </row>
    <row r="40" spans="2:64">
      <c r="B40" s="87"/>
      <c r="C40" s="57" t="s">
        <v>17</v>
      </c>
      <c r="D40" s="19">
        <f>SUM(D27:D38)</f>
        <v>0</v>
      </c>
      <c r="E40" s="19">
        <f t="shared" ref="E40:BK40" si="8">SUM(E27:E38)</f>
        <v>0</v>
      </c>
      <c r="F40" s="19">
        <f t="shared" si="8"/>
        <v>0</v>
      </c>
      <c r="G40" s="19">
        <f t="shared" si="8"/>
        <v>0</v>
      </c>
      <c r="H40" s="19">
        <f t="shared" si="8"/>
        <v>0</v>
      </c>
      <c r="I40" s="19">
        <f t="shared" si="8"/>
        <v>0</v>
      </c>
      <c r="J40" s="19">
        <f t="shared" si="8"/>
        <v>0</v>
      </c>
      <c r="K40" s="19">
        <f t="shared" si="8"/>
        <v>0</v>
      </c>
      <c r="L40" s="19">
        <f t="shared" si="8"/>
        <v>0</v>
      </c>
      <c r="M40" s="19">
        <f t="shared" si="8"/>
        <v>0</v>
      </c>
      <c r="N40" s="19">
        <f t="shared" si="8"/>
        <v>0</v>
      </c>
      <c r="O40" s="19">
        <f t="shared" si="8"/>
        <v>0</v>
      </c>
      <c r="P40" s="19">
        <f t="shared" si="8"/>
        <v>0</v>
      </c>
      <c r="Q40" s="19">
        <f t="shared" si="8"/>
        <v>0</v>
      </c>
      <c r="R40" s="19">
        <f t="shared" si="8"/>
        <v>0</v>
      </c>
      <c r="S40" s="19">
        <f t="shared" si="8"/>
        <v>0</v>
      </c>
      <c r="T40" s="19">
        <f t="shared" si="8"/>
        <v>0</v>
      </c>
      <c r="U40" s="19">
        <f t="shared" si="8"/>
        <v>0</v>
      </c>
      <c r="V40" s="19">
        <f t="shared" si="8"/>
        <v>0</v>
      </c>
      <c r="W40" s="19">
        <f t="shared" si="8"/>
        <v>0</v>
      </c>
      <c r="X40" s="19">
        <f t="shared" si="8"/>
        <v>0</v>
      </c>
      <c r="Y40" s="19">
        <f t="shared" si="8"/>
        <v>0</v>
      </c>
      <c r="Z40" s="19">
        <f t="shared" si="8"/>
        <v>0</v>
      </c>
      <c r="AA40" s="19">
        <f t="shared" si="8"/>
        <v>0</v>
      </c>
      <c r="AB40" s="19">
        <f t="shared" si="8"/>
        <v>0</v>
      </c>
      <c r="AC40" s="19">
        <f t="shared" si="8"/>
        <v>0</v>
      </c>
      <c r="AD40" s="19">
        <f t="shared" si="8"/>
        <v>0</v>
      </c>
      <c r="AE40" s="19">
        <f t="shared" si="8"/>
        <v>0</v>
      </c>
      <c r="AF40" s="19">
        <f t="shared" si="8"/>
        <v>0</v>
      </c>
      <c r="AG40" s="19">
        <f t="shared" si="8"/>
        <v>0</v>
      </c>
      <c r="AH40" s="19">
        <f t="shared" si="8"/>
        <v>0</v>
      </c>
      <c r="AI40" s="19">
        <f t="shared" si="8"/>
        <v>0</v>
      </c>
      <c r="AJ40" s="19">
        <f t="shared" si="8"/>
        <v>0</v>
      </c>
      <c r="AK40" s="19">
        <f t="shared" si="8"/>
        <v>0</v>
      </c>
      <c r="AL40" s="19">
        <f t="shared" si="8"/>
        <v>0</v>
      </c>
      <c r="AM40" s="19">
        <f t="shared" si="8"/>
        <v>0</v>
      </c>
      <c r="AN40" s="19">
        <f t="shared" si="8"/>
        <v>0</v>
      </c>
      <c r="AO40" s="19">
        <f t="shared" si="8"/>
        <v>0</v>
      </c>
      <c r="AP40" s="19">
        <f t="shared" si="8"/>
        <v>0</v>
      </c>
      <c r="AQ40" s="19">
        <f t="shared" si="8"/>
        <v>0</v>
      </c>
      <c r="AR40" s="19">
        <f t="shared" si="8"/>
        <v>0</v>
      </c>
      <c r="AS40" s="19">
        <f t="shared" si="8"/>
        <v>0</v>
      </c>
      <c r="AT40" s="19">
        <f t="shared" si="8"/>
        <v>0</v>
      </c>
      <c r="AU40" s="19">
        <f t="shared" si="8"/>
        <v>0</v>
      </c>
      <c r="AV40" s="19">
        <f t="shared" si="8"/>
        <v>0</v>
      </c>
      <c r="AW40" s="19">
        <f t="shared" si="8"/>
        <v>0</v>
      </c>
      <c r="AX40" s="19">
        <f t="shared" si="8"/>
        <v>0</v>
      </c>
      <c r="AY40" s="19">
        <f t="shared" si="8"/>
        <v>0</v>
      </c>
      <c r="AZ40" s="19">
        <f t="shared" si="8"/>
        <v>0</v>
      </c>
      <c r="BA40" s="19">
        <f t="shared" si="8"/>
        <v>0</v>
      </c>
      <c r="BB40" s="19">
        <f t="shared" si="8"/>
        <v>0</v>
      </c>
      <c r="BC40" s="19">
        <f t="shared" si="8"/>
        <v>0</v>
      </c>
      <c r="BD40" s="19">
        <f t="shared" si="8"/>
        <v>0</v>
      </c>
      <c r="BE40" s="19">
        <f t="shared" si="8"/>
        <v>0</v>
      </c>
      <c r="BF40" s="19">
        <f t="shared" si="8"/>
        <v>0</v>
      </c>
      <c r="BG40" s="19">
        <f t="shared" si="8"/>
        <v>0</v>
      </c>
      <c r="BH40" s="19">
        <f t="shared" si="8"/>
        <v>0</v>
      </c>
      <c r="BI40" s="19">
        <f t="shared" si="8"/>
        <v>0</v>
      </c>
      <c r="BJ40" s="19">
        <f t="shared" si="8"/>
        <v>0</v>
      </c>
      <c r="BK40" s="19">
        <f t="shared" si="8"/>
        <v>0</v>
      </c>
      <c r="BL40" s="93"/>
    </row>
    <row r="41" spans="2:64">
      <c r="B41" s="87"/>
      <c r="C41" s="58" t="s">
        <v>35</v>
      </c>
      <c r="D41" s="19">
        <f>D40</f>
        <v>0</v>
      </c>
      <c r="E41" s="19">
        <f t="shared" ref="E41" si="9">D41+E40</f>
        <v>0</v>
      </c>
      <c r="F41" s="19">
        <f t="shared" ref="F41" si="10">E41+F40</f>
        <v>0</v>
      </c>
      <c r="G41" s="19">
        <f t="shared" ref="G41" si="11">F41+G40</f>
        <v>0</v>
      </c>
      <c r="H41" s="19">
        <f t="shared" ref="H41" si="12">G41+H40</f>
        <v>0</v>
      </c>
      <c r="I41" s="19">
        <f t="shared" ref="I41" si="13">H41+I40</f>
        <v>0</v>
      </c>
      <c r="J41" s="19">
        <f t="shared" ref="J41" si="14">I41+J40</f>
        <v>0</v>
      </c>
      <c r="K41" s="19">
        <f t="shared" ref="K41" si="15">J41+K40</f>
        <v>0</v>
      </c>
      <c r="L41" s="19">
        <f t="shared" ref="L41" si="16">K41+L40</f>
        <v>0</v>
      </c>
      <c r="M41" s="19">
        <f t="shared" ref="M41" si="17">L41+M40</f>
        <v>0</v>
      </c>
      <c r="N41" s="19">
        <f t="shared" ref="N41" si="18">M41+N40</f>
        <v>0</v>
      </c>
      <c r="O41" s="20">
        <f t="shared" ref="O41" si="19">N41+O40</f>
        <v>0</v>
      </c>
      <c r="P41" s="19">
        <f>P40</f>
        <v>0</v>
      </c>
      <c r="Q41" s="19">
        <f t="shared" ref="Q41" si="20">P41+Q40</f>
        <v>0</v>
      </c>
      <c r="R41" s="19">
        <f t="shared" ref="R41" si="21">Q41+R40</f>
        <v>0</v>
      </c>
      <c r="S41" s="19">
        <f t="shared" ref="S41" si="22">R41+S40</f>
        <v>0</v>
      </c>
      <c r="T41" s="19">
        <f t="shared" ref="T41" si="23">S41+T40</f>
        <v>0</v>
      </c>
      <c r="U41" s="19">
        <f t="shared" ref="U41" si="24">T41+U40</f>
        <v>0</v>
      </c>
      <c r="V41" s="19">
        <f t="shared" ref="V41" si="25">U41+V40</f>
        <v>0</v>
      </c>
      <c r="W41" s="19">
        <f t="shared" ref="W41" si="26">V41+W40</f>
        <v>0</v>
      </c>
      <c r="X41" s="19">
        <f t="shared" ref="X41" si="27">W41+X40</f>
        <v>0</v>
      </c>
      <c r="Y41" s="19">
        <f t="shared" ref="Y41" si="28">X41+Y40</f>
        <v>0</v>
      </c>
      <c r="Z41" s="19">
        <f t="shared" ref="Z41" si="29">Y41+Z40</f>
        <v>0</v>
      </c>
      <c r="AA41" s="20">
        <f t="shared" ref="AA41" si="30">Z41+AA40</f>
        <v>0</v>
      </c>
      <c r="AB41" s="19">
        <f>AB40</f>
        <v>0</v>
      </c>
      <c r="AC41" s="19">
        <f t="shared" ref="AC41" si="31">AB41+AC40</f>
        <v>0</v>
      </c>
      <c r="AD41" s="19">
        <f t="shared" ref="AD41" si="32">AC41+AD40</f>
        <v>0</v>
      </c>
      <c r="AE41" s="19">
        <f t="shared" ref="AE41" si="33">AD41+AE40</f>
        <v>0</v>
      </c>
      <c r="AF41" s="19">
        <f t="shared" ref="AF41" si="34">AE41+AF40</f>
        <v>0</v>
      </c>
      <c r="AG41" s="19">
        <f t="shared" ref="AG41" si="35">AF41+AG40</f>
        <v>0</v>
      </c>
      <c r="AH41" s="19">
        <f t="shared" ref="AH41" si="36">AG41+AH40</f>
        <v>0</v>
      </c>
      <c r="AI41" s="19">
        <f t="shared" ref="AI41" si="37">AH41+AI40</f>
        <v>0</v>
      </c>
      <c r="AJ41" s="19">
        <f t="shared" ref="AJ41" si="38">AI41+AJ40</f>
        <v>0</v>
      </c>
      <c r="AK41" s="19">
        <f t="shared" ref="AK41" si="39">AJ41+AK40</f>
        <v>0</v>
      </c>
      <c r="AL41" s="19">
        <f t="shared" ref="AL41" si="40">AK41+AL40</f>
        <v>0</v>
      </c>
      <c r="AM41" s="20">
        <f t="shared" ref="AM41" si="41">AL41+AM40</f>
        <v>0</v>
      </c>
      <c r="AN41" s="19">
        <f>AN40</f>
        <v>0</v>
      </c>
      <c r="AO41" s="19">
        <f t="shared" ref="AO41" si="42">AN41+AO40</f>
        <v>0</v>
      </c>
      <c r="AP41" s="19">
        <f t="shared" ref="AP41" si="43">AO41+AP40</f>
        <v>0</v>
      </c>
      <c r="AQ41" s="19">
        <f t="shared" ref="AQ41" si="44">AP41+AQ40</f>
        <v>0</v>
      </c>
      <c r="AR41" s="19">
        <f t="shared" ref="AR41" si="45">AQ41+AR40</f>
        <v>0</v>
      </c>
      <c r="AS41" s="19">
        <f t="shared" ref="AS41" si="46">AR41+AS40</f>
        <v>0</v>
      </c>
      <c r="AT41" s="19">
        <f t="shared" ref="AT41" si="47">AS41+AT40</f>
        <v>0</v>
      </c>
      <c r="AU41" s="19">
        <f t="shared" ref="AU41" si="48">AT41+AU40</f>
        <v>0</v>
      </c>
      <c r="AV41" s="19">
        <f t="shared" ref="AV41" si="49">AU41+AV40</f>
        <v>0</v>
      </c>
      <c r="AW41" s="19">
        <f t="shared" ref="AW41" si="50">AV41+AW40</f>
        <v>0</v>
      </c>
      <c r="AX41" s="19">
        <f t="shared" ref="AX41" si="51">AW41+AX40</f>
        <v>0</v>
      </c>
      <c r="AY41" s="20">
        <f t="shared" ref="AY41" si="52">AX41+AY40</f>
        <v>0</v>
      </c>
      <c r="AZ41" s="19">
        <f>AZ40</f>
        <v>0</v>
      </c>
      <c r="BA41" s="19">
        <f t="shared" ref="BA41" si="53">AZ41+BA40</f>
        <v>0</v>
      </c>
      <c r="BB41" s="19">
        <f t="shared" ref="BB41" si="54">BA41+BB40</f>
        <v>0</v>
      </c>
      <c r="BC41" s="19">
        <f t="shared" ref="BC41" si="55">BB41+BC40</f>
        <v>0</v>
      </c>
      <c r="BD41" s="19">
        <f t="shared" ref="BD41" si="56">BC41+BD40</f>
        <v>0</v>
      </c>
      <c r="BE41" s="19">
        <f t="shared" ref="BE41" si="57">BD41+BE40</f>
        <v>0</v>
      </c>
      <c r="BF41" s="19">
        <f t="shared" ref="BF41" si="58">BE41+BF40</f>
        <v>0</v>
      </c>
      <c r="BG41" s="19">
        <f t="shared" ref="BG41" si="59">BF41+BG40</f>
        <v>0</v>
      </c>
      <c r="BH41" s="19">
        <f t="shared" ref="BH41" si="60">BG41+BH40</f>
        <v>0</v>
      </c>
      <c r="BI41" s="19">
        <f t="shared" ref="BI41" si="61">BH41+BI40</f>
        <v>0</v>
      </c>
      <c r="BJ41" s="19">
        <f t="shared" ref="BJ41" si="62">BI41+BJ40</f>
        <v>0</v>
      </c>
      <c r="BK41" s="20">
        <f t="shared" ref="BK41" si="63">BJ41+BK40</f>
        <v>0</v>
      </c>
      <c r="BL41" s="93"/>
    </row>
    <row r="42" spans="2:64" ht="15.75" thickBot="1">
      <c r="B42" s="88"/>
      <c r="C42" s="15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90"/>
    </row>
  </sheetData>
  <sheetProtection sheet="1" objects="1" scenarios="1"/>
  <mergeCells count="11">
    <mergeCell ref="C5:P5"/>
    <mergeCell ref="AZ25:BK25"/>
    <mergeCell ref="D25:O25"/>
    <mergeCell ref="P25:AA25"/>
    <mergeCell ref="AB25:AM25"/>
    <mergeCell ref="AO25:AY25"/>
    <mergeCell ref="D7:O7"/>
    <mergeCell ref="P7:AA7"/>
    <mergeCell ref="AB7:AM7"/>
    <mergeCell ref="AZ7:BK7"/>
    <mergeCell ref="AN7:AY7"/>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Feuil16">
    <tabColor theme="3" tint="0.39997558519241921"/>
  </sheetPr>
  <dimension ref="A1:AL57"/>
  <sheetViews>
    <sheetView showGridLines="0" showRowColHeaders="0" zoomScale="70" zoomScaleNormal="70" workbookViewId="0">
      <selection activeCell="C3" sqref="C3:F3"/>
    </sheetView>
  </sheetViews>
  <sheetFormatPr baseColWidth="10" defaultRowHeight="15"/>
  <cols>
    <col min="1" max="2" width="3.5703125" customWidth="1"/>
    <col min="38" max="38" width="3.7109375" customWidth="1"/>
  </cols>
  <sheetData>
    <row r="1" spans="1:38" ht="15.75" thickBot="1"/>
    <row r="2" spans="1:38" s="53" customFormat="1">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6"/>
    </row>
    <row r="3" spans="1:38" s="53" customFormat="1">
      <c r="B3" s="87"/>
      <c r="C3" s="288" t="s">
        <v>121</v>
      </c>
      <c r="D3" s="340"/>
      <c r="E3" s="340"/>
      <c r="F3" s="289"/>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3"/>
    </row>
    <row r="4" spans="1:38">
      <c r="A4" s="53"/>
      <c r="B4" s="87"/>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3"/>
    </row>
    <row r="5" spans="1:38" s="53" customFormat="1">
      <c r="B5" s="87"/>
      <c r="C5" s="112"/>
      <c r="D5" s="160" t="s">
        <v>14</v>
      </c>
      <c r="E5" s="160" t="s">
        <v>15</v>
      </c>
      <c r="F5" s="160" t="s">
        <v>16</v>
      </c>
      <c r="G5" s="160" t="s">
        <v>22</v>
      </c>
      <c r="H5" s="160" t="s">
        <v>23</v>
      </c>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3"/>
    </row>
    <row r="6" spans="1:38" s="53" customFormat="1">
      <c r="B6" s="87"/>
      <c r="C6" s="52" t="s">
        <v>122</v>
      </c>
      <c r="D6" s="242">
        <f>INDEX(SUMPRODUCT((Personnel!$C$10:$C$29&lt;&gt;1)*(Personnel!$Q$10:$Q$29&lt;&gt;0)),0,1)</f>
        <v>0</v>
      </c>
      <c r="E6" s="242">
        <f>INDEX(SUMPRODUCT((Personnel!$C$10:$C$29&lt;&gt;1)*(Personnel!$AD$10:$AD$29&lt;&gt;0)),0,1)</f>
        <v>0</v>
      </c>
      <c r="F6" s="242">
        <f>INDEX(SUMPRODUCT((Personnel!$C$10:$C$29&lt;&gt;1)*(Personnel!$AG$10:$AG$29&lt;&gt;0)),0,1)</f>
        <v>0</v>
      </c>
      <c r="G6" s="242">
        <f>INDEX(SUMPRODUCT((Personnel!$C$10:$C$29&lt;&gt;1)*(Personnel!$AJ$10:$AJ$29&lt;&gt;0)),0,1)</f>
        <v>0</v>
      </c>
      <c r="H6" s="242">
        <f>INDEX(SUMPRODUCT((Personnel!$C$10:$C$29&lt;&gt;1)*(Personnel!$AM$10:$AM$29&lt;&gt;0)),0,1)</f>
        <v>0</v>
      </c>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3"/>
    </row>
    <row r="7" spans="1:38" s="53" customFormat="1">
      <c r="B7" s="87"/>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3"/>
    </row>
    <row r="8" spans="1:38" ht="15" customHeight="1">
      <c r="A8" s="53"/>
      <c r="B8" s="87"/>
      <c r="C8" s="288" t="s">
        <v>21</v>
      </c>
      <c r="D8" s="340"/>
      <c r="E8" s="340"/>
      <c r="F8" s="340"/>
      <c r="G8" s="340"/>
      <c r="H8" s="340"/>
      <c r="I8" s="340"/>
      <c r="J8" s="340"/>
      <c r="K8" s="340"/>
      <c r="L8" s="340"/>
      <c r="M8" s="340"/>
      <c r="N8" s="340"/>
      <c r="O8" s="340"/>
      <c r="P8" s="66"/>
      <c r="Q8" s="66"/>
      <c r="R8" s="66"/>
      <c r="S8" s="66"/>
      <c r="T8" s="66"/>
      <c r="U8" s="66"/>
      <c r="V8" s="66"/>
      <c r="W8" s="66"/>
      <c r="X8" s="66"/>
      <c r="Y8" s="66"/>
      <c r="Z8" s="66"/>
      <c r="AA8" s="66"/>
      <c r="AB8" s="66"/>
      <c r="AC8" s="66"/>
      <c r="AD8" s="66"/>
      <c r="AE8" s="66"/>
      <c r="AF8" s="66"/>
      <c r="AG8" s="66"/>
      <c r="AH8" s="66"/>
      <c r="AI8" s="66"/>
      <c r="AJ8" s="66"/>
      <c r="AK8" s="67"/>
      <c r="AL8" s="93"/>
    </row>
    <row r="9" spans="1:38">
      <c r="A9" s="53"/>
      <c r="B9" s="87"/>
      <c r="C9" s="331" t="s">
        <v>14</v>
      </c>
      <c r="D9" s="332"/>
      <c r="E9" s="332"/>
      <c r="F9" s="332"/>
      <c r="G9" s="332"/>
      <c r="H9" s="332"/>
      <c r="I9" s="332"/>
      <c r="J9" s="332"/>
      <c r="K9" s="332"/>
      <c r="L9" s="332"/>
      <c r="M9" s="332"/>
      <c r="N9" s="332"/>
      <c r="O9" s="333"/>
      <c r="P9" s="331" t="s">
        <v>15</v>
      </c>
      <c r="Q9" s="332"/>
      <c r="R9" s="332"/>
      <c r="S9" s="332"/>
      <c r="T9" s="332"/>
      <c r="U9" s="332"/>
      <c r="V9" s="332"/>
      <c r="W9" s="332"/>
      <c r="X9" s="332"/>
      <c r="Y9" s="332"/>
      <c r="Z9" s="332"/>
      <c r="AA9" s="332"/>
      <c r="AB9" s="333"/>
      <c r="AC9" s="344" t="s">
        <v>16</v>
      </c>
      <c r="AD9" s="345"/>
      <c r="AE9" s="346"/>
      <c r="AF9" s="344" t="s">
        <v>22</v>
      </c>
      <c r="AG9" s="345"/>
      <c r="AH9" s="346"/>
      <c r="AI9" s="344" t="s">
        <v>23</v>
      </c>
      <c r="AJ9" s="345"/>
      <c r="AK9" s="346"/>
      <c r="AL9" s="93"/>
    </row>
    <row r="10" spans="1:38">
      <c r="A10" s="53"/>
      <c r="B10" s="87"/>
      <c r="C10" s="17">
        <f>CONFIG!$D$7</f>
        <v>41640</v>
      </c>
      <c r="D10" s="17">
        <f>DATE(YEAR(C10),MONTH(C10)+1,DAY(C10))</f>
        <v>41671</v>
      </c>
      <c r="E10" s="17">
        <f t="shared" ref="E10:N10" si="0">DATE(YEAR(D10),MONTH(D10)+1,DAY(D10))</f>
        <v>41699</v>
      </c>
      <c r="F10" s="17">
        <f t="shared" si="0"/>
        <v>41730</v>
      </c>
      <c r="G10" s="17">
        <f t="shared" si="0"/>
        <v>41760</v>
      </c>
      <c r="H10" s="17">
        <f t="shared" si="0"/>
        <v>41791</v>
      </c>
      <c r="I10" s="17">
        <f t="shared" si="0"/>
        <v>41821</v>
      </c>
      <c r="J10" s="17">
        <f t="shared" si="0"/>
        <v>41852</v>
      </c>
      <c r="K10" s="17">
        <f t="shared" si="0"/>
        <v>41883</v>
      </c>
      <c r="L10" s="17">
        <f t="shared" si="0"/>
        <v>41913</v>
      </c>
      <c r="M10" s="17">
        <f t="shared" si="0"/>
        <v>41944</v>
      </c>
      <c r="N10" s="17">
        <f t="shared" si="0"/>
        <v>41974</v>
      </c>
      <c r="O10" s="5" t="s">
        <v>13</v>
      </c>
      <c r="P10" s="17">
        <f>DATE(YEAR(N10),MONTH(N10)+1,DAY(N10))</f>
        <v>42005</v>
      </c>
      <c r="Q10" s="17">
        <f t="shared" ref="Q10:AA10" si="1">DATE(YEAR(P10),MONTH(P10)+1,DAY(P10))</f>
        <v>42036</v>
      </c>
      <c r="R10" s="17">
        <f t="shared" si="1"/>
        <v>42064</v>
      </c>
      <c r="S10" s="17">
        <f t="shared" si="1"/>
        <v>42095</v>
      </c>
      <c r="T10" s="17">
        <f t="shared" si="1"/>
        <v>42125</v>
      </c>
      <c r="U10" s="17">
        <f t="shared" si="1"/>
        <v>42156</v>
      </c>
      <c r="V10" s="17">
        <f t="shared" si="1"/>
        <v>42186</v>
      </c>
      <c r="W10" s="17">
        <f t="shared" si="1"/>
        <v>42217</v>
      </c>
      <c r="X10" s="17">
        <f t="shared" si="1"/>
        <v>42248</v>
      </c>
      <c r="Y10" s="17">
        <f t="shared" si="1"/>
        <v>42278</v>
      </c>
      <c r="Z10" s="17">
        <f t="shared" si="1"/>
        <v>42309</v>
      </c>
      <c r="AA10" s="17">
        <f t="shared" si="1"/>
        <v>42339</v>
      </c>
      <c r="AB10" s="5" t="s">
        <v>13</v>
      </c>
      <c r="AC10" s="7" t="s">
        <v>19</v>
      </c>
      <c r="AD10" s="7" t="s">
        <v>20</v>
      </c>
      <c r="AE10" s="5" t="s">
        <v>13</v>
      </c>
      <c r="AF10" s="7" t="s">
        <v>19</v>
      </c>
      <c r="AG10" s="7" t="s">
        <v>20</v>
      </c>
      <c r="AH10" s="5" t="s">
        <v>13</v>
      </c>
      <c r="AI10" s="7" t="s">
        <v>19</v>
      </c>
      <c r="AJ10" s="7" t="s">
        <v>20</v>
      </c>
      <c r="AK10" s="5" t="s">
        <v>13</v>
      </c>
      <c r="AL10" s="93"/>
    </row>
    <row r="11" spans="1:38">
      <c r="A11" s="53"/>
      <c r="B11" s="87"/>
      <c r="C11" s="243"/>
      <c r="D11" s="243"/>
      <c r="E11" s="243"/>
      <c r="F11" s="243"/>
      <c r="G11" s="243"/>
      <c r="H11" s="243"/>
      <c r="I11" s="243"/>
      <c r="J11" s="243"/>
      <c r="K11" s="243"/>
      <c r="L11" s="243"/>
      <c r="M11" s="243"/>
      <c r="N11" s="243"/>
      <c r="O11" s="217">
        <f t="shared" ref="O11:O31" si="2">SUM(C11:N11)</f>
        <v>0</v>
      </c>
      <c r="P11" s="243"/>
      <c r="Q11" s="243"/>
      <c r="R11" s="243"/>
      <c r="S11" s="243"/>
      <c r="T11" s="243"/>
      <c r="U11" s="243"/>
      <c r="V11" s="243"/>
      <c r="W11" s="243"/>
      <c r="X11" s="243"/>
      <c r="Y11" s="243"/>
      <c r="Z11" s="243"/>
      <c r="AA11" s="243"/>
      <c r="AB11" s="217">
        <f t="shared" ref="AB11:AB31" si="3">SUM(P11:AA11)</f>
        <v>0</v>
      </c>
      <c r="AC11" s="243"/>
      <c r="AD11" s="243"/>
      <c r="AE11" s="217">
        <f t="shared" ref="AE11:AE31" si="4">SUM(AC11:AD11)</f>
        <v>0</v>
      </c>
      <c r="AF11" s="243"/>
      <c r="AG11" s="243"/>
      <c r="AH11" s="217">
        <f t="shared" ref="AH11:AH31" si="5">SUM(AF11:AG11)</f>
        <v>0</v>
      </c>
      <c r="AI11" s="243"/>
      <c r="AJ11" s="243"/>
      <c r="AK11" s="217">
        <f t="shared" ref="AK11:AK31" si="6">SUM(AI11:AJ11)</f>
        <v>0</v>
      </c>
      <c r="AL11" s="93"/>
    </row>
    <row r="12" spans="1:38">
      <c r="A12" s="53"/>
      <c r="B12" s="87"/>
      <c r="C12" s="243"/>
      <c r="D12" s="243"/>
      <c r="E12" s="243"/>
      <c r="F12" s="243"/>
      <c r="G12" s="243"/>
      <c r="H12" s="243"/>
      <c r="I12" s="243"/>
      <c r="J12" s="243"/>
      <c r="K12" s="243"/>
      <c r="L12" s="243"/>
      <c r="M12" s="243"/>
      <c r="N12" s="243"/>
      <c r="O12" s="217">
        <f t="shared" si="2"/>
        <v>0</v>
      </c>
      <c r="P12" s="243"/>
      <c r="Q12" s="243"/>
      <c r="R12" s="243"/>
      <c r="S12" s="243"/>
      <c r="T12" s="243"/>
      <c r="U12" s="243"/>
      <c r="V12" s="243"/>
      <c r="W12" s="243"/>
      <c r="X12" s="243"/>
      <c r="Y12" s="243"/>
      <c r="Z12" s="243"/>
      <c r="AA12" s="243"/>
      <c r="AB12" s="217">
        <f t="shared" si="3"/>
        <v>0</v>
      </c>
      <c r="AC12" s="243"/>
      <c r="AD12" s="243"/>
      <c r="AE12" s="217">
        <f t="shared" si="4"/>
        <v>0</v>
      </c>
      <c r="AF12" s="243"/>
      <c r="AG12" s="243"/>
      <c r="AH12" s="217">
        <f t="shared" si="5"/>
        <v>0</v>
      </c>
      <c r="AI12" s="243"/>
      <c r="AJ12" s="243"/>
      <c r="AK12" s="217">
        <f t="shared" si="6"/>
        <v>0</v>
      </c>
      <c r="AL12" s="93"/>
    </row>
    <row r="13" spans="1:38">
      <c r="A13" s="53"/>
      <c r="B13" s="87"/>
      <c r="C13" s="243">
        <f>IF((Personnel!E12&lt;=CONFIG!$D$74),0,CONFIG!$D$72*Personnel!E12)</f>
        <v>0</v>
      </c>
      <c r="D13" s="243">
        <f>IF((Personnel!F12&lt;=CONFIG!$D$74),0,CONFIG!$D$72*Personnel!F12)</f>
        <v>0</v>
      </c>
      <c r="E13" s="243">
        <f>IF((Personnel!G12&lt;=CONFIG!$D$74),0,CONFIG!$D$72*Personnel!G12)</f>
        <v>0</v>
      </c>
      <c r="F13" s="243">
        <f>IF((Personnel!H12&lt;=CONFIG!$D$74),0,CONFIG!$D$72*Personnel!H12)</f>
        <v>0</v>
      </c>
      <c r="G13" s="243">
        <f>IF((Personnel!I12&lt;=CONFIG!$D$74),0,CONFIG!$D$72*Personnel!I12)</f>
        <v>0</v>
      </c>
      <c r="H13" s="243">
        <f>IF((Personnel!J12&lt;=CONFIG!$D$74),0,CONFIG!$D$72*Personnel!J12)</f>
        <v>0</v>
      </c>
      <c r="I13" s="243">
        <f>IF((Personnel!K12&lt;=CONFIG!$D$74),0,CONFIG!$D$72*Personnel!K12)</f>
        <v>0</v>
      </c>
      <c r="J13" s="243">
        <f>IF((Personnel!L12&lt;=CONFIG!$D$74),0,CONFIG!$D$72*Personnel!L12)</f>
        <v>0</v>
      </c>
      <c r="K13" s="243">
        <f>IF((Personnel!M12&lt;=CONFIG!$D$74),0,CONFIG!$D$72*Personnel!M12)</f>
        <v>0</v>
      </c>
      <c r="L13" s="243">
        <f>IF((Personnel!N12&lt;=CONFIG!$D$74),0,CONFIG!$D$72*Personnel!N12)</f>
        <v>0</v>
      </c>
      <c r="M13" s="243">
        <f>IF((Personnel!O12&lt;=CONFIG!$D$74),0,CONFIG!$D$72*Personnel!O12)</f>
        <v>0</v>
      </c>
      <c r="N13" s="243">
        <f>IF((Personnel!P12&lt;=CONFIG!$D$74),0,CONFIG!$D$72*Personnel!P12)</f>
        <v>0</v>
      </c>
      <c r="O13" s="217">
        <f t="shared" si="2"/>
        <v>0</v>
      </c>
      <c r="P13" s="243">
        <f>IF((Personnel!R12&lt;=CONFIG!$D$74),0,CONFIG!$D$72*Personnel!R12)</f>
        <v>0</v>
      </c>
      <c r="Q13" s="243">
        <f>IF((Personnel!S12&lt;=CONFIG!$D$74),0,CONFIG!$D$72*Personnel!S12)</f>
        <v>0</v>
      </c>
      <c r="R13" s="243">
        <f>IF((Personnel!T12&lt;=CONFIG!$D$74),0,CONFIG!$D$72*Personnel!T12)</f>
        <v>0</v>
      </c>
      <c r="S13" s="243">
        <f>IF((Personnel!U12&lt;=CONFIG!$D$74),0,CONFIG!$D$72*Personnel!U12)</f>
        <v>0</v>
      </c>
      <c r="T13" s="243">
        <f>IF((Personnel!V12&lt;=CONFIG!$D$74),0,CONFIG!$D$72*Personnel!V12)</f>
        <v>0</v>
      </c>
      <c r="U13" s="243">
        <f>IF((Personnel!W12&lt;=CONFIG!$D$74),0,CONFIG!$D$72*Personnel!W12)</f>
        <v>0</v>
      </c>
      <c r="V13" s="243">
        <f>IF((Personnel!X12&lt;=CONFIG!$D$74),0,CONFIG!$D$72*Personnel!X12)</f>
        <v>0</v>
      </c>
      <c r="W13" s="243">
        <f>IF((Personnel!Y12&lt;=CONFIG!$D$74),0,CONFIG!$D$72*Personnel!Y12)</f>
        <v>0</v>
      </c>
      <c r="X13" s="243">
        <f>IF((Personnel!Z12&lt;=CONFIG!$D$74),0,CONFIG!$D$72*Personnel!Z12)</f>
        <v>0</v>
      </c>
      <c r="Y13" s="243">
        <f>IF((Personnel!AA12&lt;=CONFIG!$D$74),0,CONFIG!$D$72*Personnel!AA12)</f>
        <v>0</v>
      </c>
      <c r="Z13" s="243">
        <f>IF((Personnel!AB12&lt;=CONFIG!$D$74),0,CONFIG!$D$72*Personnel!AB12)</f>
        <v>0</v>
      </c>
      <c r="AA13" s="243">
        <f>IF((Personnel!AC12&lt;=CONFIG!$D$74),0,CONFIG!$D$72*Personnel!AC12)</f>
        <v>0</v>
      </c>
      <c r="AB13" s="217">
        <f t="shared" si="3"/>
        <v>0</v>
      </c>
      <c r="AC13" s="243">
        <f>IF((Personnel!AE12&lt;=(CONFIG!$D$74*6)),0,CONFIG!$D$72*Personnel!AE12)</f>
        <v>0</v>
      </c>
      <c r="AD13" s="243">
        <f>IF((Personnel!AF12&lt;=(CONFIG!$D$74*6)),0,CONFIG!$D$72*Personnel!AF12)</f>
        <v>0</v>
      </c>
      <c r="AE13" s="217">
        <f t="shared" ref="AE13" si="7">SUM(AC13:AD13)</f>
        <v>0</v>
      </c>
      <c r="AF13" s="243">
        <f>IF((Personnel!AH12&lt;=(CONFIG!$D$74*6)),0,CONFIG!$D$72*Personnel!AH12)</f>
        <v>0</v>
      </c>
      <c r="AG13" s="243">
        <f>IF((Personnel!AI12&lt;=(CONFIG!$D$74*6)),0,CONFIG!$D$72*Personnel!AI12)</f>
        <v>0</v>
      </c>
      <c r="AH13" s="217">
        <f t="shared" ref="AH13" si="8">SUM(AF13:AG13)</f>
        <v>0</v>
      </c>
      <c r="AI13" s="243">
        <f>IF((Personnel!AK12&lt;=(CONFIG!$D$74*6)),0,CONFIG!$D$72*Personnel!AK12)</f>
        <v>0</v>
      </c>
      <c r="AJ13" s="243">
        <f>IF((Personnel!AL12&lt;=(CONFIG!$D$74*6)),0,CONFIG!$D$72*Personnel!AL12)</f>
        <v>0</v>
      </c>
      <c r="AK13" s="217">
        <f t="shared" ref="AK13" si="9">SUM(AI13:AJ13)</f>
        <v>0</v>
      </c>
      <c r="AL13" s="93"/>
    </row>
    <row r="14" spans="1:38">
      <c r="A14" s="53"/>
      <c r="B14" s="87"/>
      <c r="C14" s="243">
        <f>IF((Personnel!E13&lt;=CONFIG!$D$74),0,CONFIG!$D$72*Personnel!E13)</f>
        <v>0</v>
      </c>
      <c r="D14" s="243">
        <f>IF((Personnel!F13&lt;=CONFIG!$D$74),0,CONFIG!$D$72*Personnel!F13)</f>
        <v>0</v>
      </c>
      <c r="E14" s="243">
        <f>IF((Personnel!G13&lt;=CONFIG!$D$74),0,CONFIG!$D$72*Personnel!G13)</f>
        <v>0</v>
      </c>
      <c r="F14" s="243">
        <f>IF((Personnel!H13&lt;=CONFIG!$D$74),0,CONFIG!$D$72*Personnel!H13)</f>
        <v>0</v>
      </c>
      <c r="G14" s="243">
        <f>IF((Personnel!I13&lt;=CONFIG!$D$74),0,CONFIG!$D$72*Personnel!I13)</f>
        <v>0</v>
      </c>
      <c r="H14" s="243">
        <f>IF((Personnel!J13&lt;=CONFIG!$D$74),0,CONFIG!$D$72*Personnel!J13)</f>
        <v>0</v>
      </c>
      <c r="I14" s="243">
        <f>IF((Personnel!K13&lt;=CONFIG!$D$74),0,CONFIG!$D$72*Personnel!K13)</f>
        <v>0</v>
      </c>
      <c r="J14" s="243">
        <f>IF((Personnel!L13&lt;=CONFIG!$D$74),0,CONFIG!$D$72*Personnel!L13)</f>
        <v>0</v>
      </c>
      <c r="K14" s="243">
        <f>IF((Personnel!M13&lt;=CONFIG!$D$74),0,CONFIG!$D$72*Personnel!M13)</f>
        <v>0</v>
      </c>
      <c r="L14" s="243">
        <f>IF((Personnel!N13&lt;=CONFIG!$D$74),0,CONFIG!$D$72*Personnel!N13)</f>
        <v>0</v>
      </c>
      <c r="M14" s="243">
        <f>IF((Personnel!O13&lt;=CONFIG!$D$74),0,CONFIG!$D$72*Personnel!O13)</f>
        <v>0</v>
      </c>
      <c r="N14" s="243">
        <f>IF((Personnel!P13&lt;=CONFIG!$D$74),0,CONFIG!$D$72*Personnel!P13)</f>
        <v>0</v>
      </c>
      <c r="O14" s="217">
        <f t="shared" si="2"/>
        <v>0</v>
      </c>
      <c r="P14" s="243">
        <f>IF((Personnel!R13&lt;=CONFIG!$D$74),0,CONFIG!$D$72*Personnel!R13)</f>
        <v>0</v>
      </c>
      <c r="Q14" s="243">
        <f>IF((Personnel!S13&lt;=CONFIG!$D$74),0,CONFIG!$D$72*Personnel!S13)</f>
        <v>0</v>
      </c>
      <c r="R14" s="243">
        <f>IF((Personnel!T13&lt;=CONFIG!$D$74),0,CONFIG!$D$72*Personnel!T13)</f>
        <v>0</v>
      </c>
      <c r="S14" s="243">
        <f>IF((Personnel!U13&lt;=CONFIG!$D$74),0,CONFIG!$D$72*Personnel!U13)</f>
        <v>0</v>
      </c>
      <c r="T14" s="243">
        <f>IF((Personnel!V13&lt;=CONFIG!$D$74),0,CONFIG!$D$72*Personnel!V13)</f>
        <v>0</v>
      </c>
      <c r="U14" s="243">
        <f>IF((Personnel!W13&lt;=CONFIG!$D$74),0,CONFIG!$D$72*Personnel!W13)</f>
        <v>0</v>
      </c>
      <c r="V14" s="243">
        <f>IF((Personnel!X13&lt;=CONFIG!$D$74),0,CONFIG!$D$72*Personnel!X13)</f>
        <v>0</v>
      </c>
      <c r="W14" s="243">
        <f>IF((Personnel!Y13&lt;=CONFIG!$D$74),0,CONFIG!$D$72*Personnel!Y13)</f>
        <v>0</v>
      </c>
      <c r="X14" s="243">
        <f>IF((Personnel!Z13&lt;=CONFIG!$D$74),0,CONFIG!$D$72*Personnel!Z13)</f>
        <v>0</v>
      </c>
      <c r="Y14" s="243">
        <f>IF((Personnel!AA13&lt;=CONFIG!$D$74),0,CONFIG!$D$72*Personnel!AA13)</f>
        <v>0</v>
      </c>
      <c r="Z14" s="243">
        <f>IF((Personnel!AB13&lt;=CONFIG!$D$74),0,CONFIG!$D$72*Personnel!AB13)</f>
        <v>0</v>
      </c>
      <c r="AA14" s="243">
        <f>IF((Personnel!AC13&lt;=CONFIG!$D$74),0,CONFIG!$D$72*Personnel!AC13)</f>
        <v>0</v>
      </c>
      <c r="AB14" s="217">
        <f t="shared" si="3"/>
        <v>0</v>
      </c>
      <c r="AC14" s="243">
        <f>IF((Personnel!AE13&lt;=(CONFIG!$D$74*6)),0,CONFIG!$D$72*Personnel!AE13)</f>
        <v>0</v>
      </c>
      <c r="AD14" s="243">
        <f>IF((Personnel!AF13&lt;=(CONFIG!$D$74*6)),0,CONFIG!$D$72*Personnel!AF13)</f>
        <v>0</v>
      </c>
      <c r="AE14" s="217">
        <f t="shared" si="4"/>
        <v>0</v>
      </c>
      <c r="AF14" s="243">
        <f>IF((Personnel!AH13&lt;=(CONFIG!$D$74*6)),0,CONFIG!$D$72*Personnel!AH13)</f>
        <v>0</v>
      </c>
      <c r="AG14" s="243">
        <f>IF((Personnel!AI13&lt;=(CONFIG!$D$74*6)),0,CONFIG!$D$72*Personnel!AI13)</f>
        <v>0</v>
      </c>
      <c r="AH14" s="217">
        <f t="shared" si="5"/>
        <v>0</v>
      </c>
      <c r="AI14" s="243">
        <f>IF((Personnel!AK13&lt;=(CONFIG!$D$74*6)),0,CONFIG!$D$72*Personnel!AK13)</f>
        <v>0</v>
      </c>
      <c r="AJ14" s="243">
        <f>IF((Personnel!AL13&lt;=(CONFIG!$D$74*6)),0,CONFIG!$D$72*Personnel!AL13)</f>
        <v>0</v>
      </c>
      <c r="AK14" s="217">
        <f t="shared" si="6"/>
        <v>0</v>
      </c>
      <c r="AL14" s="93"/>
    </row>
    <row r="15" spans="1:38">
      <c r="A15" s="53"/>
      <c r="B15" s="87"/>
      <c r="C15" s="243">
        <f>IF((Personnel!E14&lt;=CONFIG!$D$74),0,CONFIG!$D$72*Personnel!E14)</f>
        <v>0</v>
      </c>
      <c r="D15" s="243">
        <f>IF((Personnel!F14&lt;=CONFIG!$D$74),0,CONFIG!$D$72*Personnel!F14)</f>
        <v>0</v>
      </c>
      <c r="E15" s="243">
        <f>IF((Personnel!G14&lt;=CONFIG!$D$74),0,CONFIG!$D$72*Personnel!G14)</f>
        <v>0</v>
      </c>
      <c r="F15" s="243">
        <f>IF((Personnel!H14&lt;=CONFIG!$D$74),0,CONFIG!$D$72*Personnel!H14)</f>
        <v>0</v>
      </c>
      <c r="G15" s="243">
        <f>IF((Personnel!I14&lt;=CONFIG!$D$74),0,CONFIG!$D$72*Personnel!I14)</f>
        <v>0</v>
      </c>
      <c r="H15" s="243">
        <f>IF((Personnel!J14&lt;=CONFIG!$D$74),0,CONFIG!$D$72*Personnel!J14)</f>
        <v>0</v>
      </c>
      <c r="I15" s="243">
        <f>IF((Personnel!K14&lt;=CONFIG!$D$74),0,CONFIG!$D$72*Personnel!K14)</f>
        <v>0</v>
      </c>
      <c r="J15" s="243">
        <f>IF((Personnel!L14&lt;=CONFIG!$D$74),0,CONFIG!$D$72*Personnel!L14)</f>
        <v>0</v>
      </c>
      <c r="K15" s="243">
        <f>IF((Personnel!M14&lt;=CONFIG!$D$74),0,CONFIG!$D$72*Personnel!M14)</f>
        <v>0</v>
      </c>
      <c r="L15" s="243">
        <f>IF((Personnel!N14&lt;=CONFIG!$D$74),0,CONFIG!$D$72*Personnel!N14)</f>
        <v>0</v>
      </c>
      <c r="M15" s="243">
        <f>IF((Personnel!O14&lt;=CONFIG!$D$74),0,CONFIG!$D$72*Personnel!O14)</f>
        <v>0</v>
      </c>
      <c r="N15" s="243">
        <f>IF((Personnel!P14&lt;=CONFIG!$D$74),0,CONFIG!$D$72*Personnel!P14)</f>
        <v>0</v>
      </c>
      <c r="O15" s="217">
        <f t="shared" si="2"/>
        <v>0</v>
      </c>
      <c r="P15" s="243">
        <f>IF((Personnel!R14&lt;=CONFIG!$D$74),0,CONFIG!$D$72*Personnel!R14)</f>
        <v>0</v>
      </c>
      <c r="Q15" s="243">
        <f>IF((Personnel!S14&lt;=CONFIG!$D$74),0,CONFIG!$D$72*Personnel!S14)</f>
        <v>0</v>
      </c>
      <c r="R15" s="243">
        <f>IF((Personnel!T14&lt;=CONFIG!$D$74),0,CONFIG!$D$72*Personnel!T14)</f>
        <v>0</v>
      </c>
      <c r="S15" s="243">
        <f>IF((Personnel!U14&lt;=CONFIG!$D$74),0,CONFIG!$D$72*Personnel!U14)</f>
        <v>0</v>
      </c>
      <c r="T15" s="243">
        <f>IF((Personnel!V14&lt;=CONFIG!$D$74),0,CONFIG!$D$72*Personnel!V14)</f>
        <v>0</v>
      </c>
      <c r="U15" s="243">
        <f>IF((Personnel!W14&lt;=CONFIG!$D$74),0,CONFIG!$D$72*Personnel!W14)</f>
        <v>0</v>
      </c>
      <c r="V15" s="243">
        <f>IF((Personnel!X14&lt;=CONFIG!$D$74),0,CONFIG!$D$72*Personnel!X14)</f>
        <v>0</v>
      </c>
      <c r="W15" s="243">
        <f>IF((Personnel!Y14&lt;=CONFIG!$D$74),0,CONFIG!$D$72*Personnel!Y14)</f>
        <v>0</v>
      </c>
      <c r="X15" s="243">
        <f>IF((Personnel!Z14&lt;=CONFIG!$D$74),0,CONFIG!$D$72*Personnel!Z14)</f>
        <v>0</v>
      </c>
      <c r="Y15" s="243">
        <f>IF((Personnel!AA14&lt;=CONFIG!$D$74),0,CONFIG!$D$72*Personnel!AA14)</f>
        <v>0</v>
      </c>
      <c r="Z15" s="243">
        <f>IF((Personnel!AB14&lt;=CONFIG!$D$74),0,CONFIG!$D$72*Personnel!AB14)</f>
        <v>0</v>
      </c>
      <c r="AA15" s="243">
        <f>IF((Personnel!AC14&lt;=CONFIG!$D$74),0,CONFIG!$D$72*Personnel!AC14)</f>
        <v>0</v>
      </c>
      <c r="AB15" s="217">
        <f t="shared" si="3"/>
        <v>0</v>
      </c>
      <c r="AC15" s="243">
        <f>IF((Personnel!AE14&lt;=(CONFIG!$D$74*6)),0,CONFIG!$D$72*Personnel!AE14)</f>
        <v>0</v>
      </c>
      <c r="AD15" s="243">
        <f>IF((Personnel!AF14&lt;=(CONFIG!$D$74*6)),0,CONFIG!$D$72*Personnel!AF14)</f>
        <v>0</v>
      </c>
      <c r="AE15" s="217">
        <f t="shared" si="4"/>
        <v>0</v>
      </c>
      <c r="AF15" s="243">
        <f>IF((Personnel!AH14&lt;=(CONFIG!$D$74*6)),0,CONFIG!$D$72*Personnel!AH14)</f>
        <v>0</v>
      </c>
      <c r="AG15" s="243">
        <f>IF((Personnel!AI14&lt;=(CONFIG!$D$74*6)),0,CONFIG!$D$72*Personnel!AI14)</f>
        <v>0</v>
      </c>
      <c r="AH15" s="217">
        <f t="shared" si="5"/>
        <v>0</v>
      </c>
      <c r="AI15" s="243">
        <f>IF((Personnel!AK14&lt;=(CONFIG!$D$74*6)),0,CONFIG!$D$72*Personnel!AK14)</f>
        <v>0</v>
      </c>
      <c r="AJ15" s="243">
        <f>IF((Personnel!AL14&lt;=(CONFIG!$D$74*6)),0,CONFIG!$D$72*Personnel!AL14)</f>
        <v>0</v>
      </c>
      <c r="AK15" s="217">
        <f t="shared" si="6"/>
        <v>0</v>
      </c>
      <c r="AL15" s="93"/>
    </row>
    <row r="16" spans="1:38">
      <c r="A16" s="53"/>
      <c r="B16" s="87"/>
      <c r="C16" s="243">
        <f>IF((Personnel!E15&lt;=CONFIG!$D$74),0,CONFIG!$D$72*Personnel!E15)</f>
        <v>0</v>
      </c>
      <c r="D16" s="243">
        <f>IF((Personnel!F15&lt;=CONFIG!$D$74),0,CONFIG!$D$72*Personnel!F15)</f>
        <v>0</v>
      </c>
      <c r="E16" s="243">
        <f>IF((Personnel!G15&lt;=CONFIG!$D$74),0,CONFIG!$D$72*Personnel!G15)</f>
        <v>0</v>
      </c>
      <c r="F16" s="243">
        <f>IF((Personnel!H15&lt;=CONFIG!$D$74),0,CONFIG!$D$72*Personnel!H15)</f>
        <v>0</v>
      </c>
      <c r="G16" s="243">
        <f>IF((Personnel!I15&lt;=CONFIG!$D$74),0,CONFIG!$D$72*Personnel!I15)</f>
        <v>0</v>
      </c>
      <c r="H16" s="243">
        <f>IF((Personnel!J15&lt;=CONFIG!$D$74),0,CONFIG!$D$72*Personnel!J15)</f>
        <v>0</v>
      </c>
      <c r="I16" s="243">
        <f>IF((Personnel!K15&lt;=CONFIG!$D$74),0,CONFIG!$D$72*Personnel!K15)</f>
        <v>0</v>
      </c>
      <c r="J16" s="243">
        <f>IF((Personnel!L15&lt;=CONFIG!$D$74),0,CONFIG!$D$72*Personnel!L15)</f>
        <v>0</v>
      </c>
      <c r="K16" s="243">
        <f>IF((Personnel!M15&lt;=CONFIG!$D$74),0,CONFIG!$D$72*Personnel!M15)</f>
        <v>0</v>
      </c>
      <c r="L16" s="243">
        <f>IF((Personnel!N15&lt;=CONFIG!$D$74),0,CONFIG!$D$72*Personnel!N15)</f>
        <v>0</v>
      </c>
      <c r="M16" s="243">
        <f>IF((Personnel!O15&lt;=CONFIG!$D$74),0,CONFIG!$D$72*Personnel!O15)</f>
        <v>0</v>
      </c>
      <c r="N16" s="243">
        <f>IF((Personnel!P15&lt;=CONFIG!$D$74),0,CONFIG!$D$72*Personnel!P15)</f>
        <v>0</v>
      </c>
      <c r="O16" s="217">
        <f t="shared" si="2"/>
        <v>0</v>
      </c>
      <c r="P16" s="243">
        <f>IF((Personnel!R15&lt;=CONFIG!$D$74),0,CONFIG!$D$72*Personnel!R15)</f>
        <v>0</v>
      </c>
      <c r="Q16" s="243">
        <f>IF((Personnel!S15&lt;=CONFIG!$D$74),0,CONFIG!$D$72*Personnel!S15)</f>
        <v>0</v>
      </c>
      <c r="R16" s="243">
        <f>IF((Personnel!T15&lt;=CONFIG!$D$74),0,CONFIG!$D$72*Personnel!T15)</f>
        <v>0</v>
      </c>
      <c r="S16" s="243">
        <f>IF((Personnel!U15&lt;=CONFIG!$D$74),0,CONFIG!$D$72*Personnel!U15)</f>
        <v>0</v>
      </c>
      <c r="T16" s="243">
        <f>IF((Personnel!V15&lt;=CONFIG!$D$74),0,CONFIG!$D$72*Personnel!V15)</f>
        <v>0</v>
      </c>
      <c r="U16" s="243">
        <f>IF((Personnel!W15&lt;=CONFIG!$D$74),0,CONFIG!$D$72*Personnel!W15)</f>
        <v>0</v>
      </c>
      <c r="V16" s="243">
        <f>IF((Personnel!X15&lt;=CONFIG!$D$74),0,CONFIG!$D$72*Personnel!X15)</f>
        <v>0</v>
      </c>
      <c r="W16" s="243">
        <f>IF((Personnel!Y15&lt;=CONFIG!$D$74),0,CONFIG!$D$72*Personnel!Y15)</f>
        <v>0</v>
      </c>
      <c r="X16" s="243">
        <f>IF((Personnel!Z15&lt;=CONFIG!$D$74),0,CONFIG!$D$72*Personnel!Z15)</f>
        <v>0</v>
      </c>
      <c r="Y16" s="243">
        <f>IF((Personnel!AA15&lt;=CONFIG!$D$74),0,CONFIG!$D$72*Personnel!AA15)</f>
        <v>0</v>
      </c>
      <c r="Z16" s="243">
        <f>IF((Personnel!AB15&lt;=CONFIG!$D$74),0,CONFIG!$D$72*Personnel!AB15)</f>
        <v>0</v>
      </c>
      <c r="AA16" s="243">
        <f>IF((Personnel!AC15&lt;=CONFIG!$D$74),0,CONFIG!$D$72*Personnel!AC15)</f>
        <v>0</v>
      </c>
      <c r="AB16" s="217">
        <f t="shared" si="3"/>
        <v>0</v>
      </c>
      <c r="AC16" s="243">
        <f>IF((Personnel!AE15&lt;=(CONFIG!$D$74*6)),0,CONFIG!$D$72*Personnel!AE15)</f>
        <v>0</v>
      </c>
      <c r="AD16" s="243">
        <f>IF((Personnel!AF15&lt;=(CONFIG!$D$74*6)),0,CONFIG!$D$72*Personnel!AF15)</f>
        <v>0</v>
      </c>
      <c r="AE16" s="217">
        <f t="shared" si="4"/>
        <v>0</v>
      </c>
      <c r="AF16" s="243">
        <f>IF((Personnel!AH15&lt;=(CONFIG!$D$74*6)),0,CONFIG!$D$72*Personnel!AH15)</f>
        <v>0</v>
      </c>
      <c r="AG16" s="243">
        <f>IF((Personnel!AI15&lt;=(CONFIG!$D$74*6)),0,CONFIG!$D$72*Personnel!AI15)</f>
        <v>0</v>
      </c>
      <c r="AH16" s="217">
        <f t="shared" si="5"/>
        <v>0</v>
      </c>
      <c r="AI16" s="243">
        <f>IF((Personnel!AK15&lt;=(CONFIG!$D$74*6)),0,CONFIG!$D$72*Personnel!AK15)</f>
        <v>0</v>
      </c>
      <c r="AJ16" s="243">
        <f>IF((Personnel!AL15&lt;=(CONFIG!$D$74*6)),0,CONFIG!$D$72*Personnel!AL15)</f>
        <v>0</v>
      </c>
      <c r="AK16" s="217">
        <f t="shared" si="6"/>
        <v>0</v>
      </c>
      <c r="AL16" s="93"/>
    </row>
    <row r="17" spans="1:38">
      <c r="A17" s="53"/>
      <c r="B17" s="87"/>
      <c r="C17" s="243">
        <f>IF((Personnel!E16&lt;=CONFIG!$D$74),0,CONFIG!$D$72*Personnel!E16)</f>
        <v>0</v>
      </c>
      <c r="D17" s="243">
        <f>IF((Personnel!F16&lt;=CONFIG!$D$74),0,CONFIG!$D$72*Personnel!F16)</f>
        <v>0</v>
      </c>
      <c r="E17" s="243">
        <f>IF((Personnel!G16&lt;=CONFIG!$D$74),0,CONFIG!$D$72*Personnel!G16)</f>
        <v>0</v>
      </c>
      <c r="F17" s="243">
        <f>IF((Personnel!H16&lt;=CONFIG!$D$74),0,CONFIG!$D$72*Personnel!H16)</f>
        <v>0</v>
      </c>
      <c r="G17" s="243">
        <f>IF((Personnel!I16&lt;=CONFIG!$D$74),0,CONFIG!$D$72*Personnel!I16)</f>
        <v>0</v>
      </c>
      <c r="H17" s="243">
        <f>IF((Personnel!J16&lt;=CONFIG!$D$74),0,CONFIG!$D$72*Personnel!J16)</f>
        <v>0</v>
      </c>
      <c r="I17" s="243">
        <f>IF((Personnel!K16&lt;=CONFIG!$D$74),0,CONFIG!$D$72*Personnel!K16)</f>
        <v>0</v>
      </c>
      <c r="J17" s="243">
        <f>IF((Personnel!L16&lt;=CONFIG!$D$74),0,CONFIG!$D$72*Personnel!L16)</f>
        <v>0</v>
      </c>
      <c r="K17" s="243">
        <f>IF((Personnel!M16&lt;=CONFIG!$D$74),0,CONFIG!$D$72*Personnel!M16)</f>
        <v>0</v>
      </c>
      <c r="L17" s="243">
        <f>IF((Personnel!N16&lt;=CONFIG!$D$74),0,CONFIG!$D$72*Personnel!N16)</f>
        <v>0</v>
      </c>
      <c r="M17" s="243">
        <f>IF((Personnel!O16&lt;=CONFIG!$D$74),0,CONFIG!$D$72*Personnel!O16)</f>
        <v>0</v>
      </c>
      <c r="N17" s="243">
        <f>IF((Personnel!P16&lt;=CONFIG!$D$74),0,CONFIG!$D$72*Personnel!P16)</f>
        <v>0</v>
      </c>
      <c r="O17" s="217">
        <f t="shared" si="2"/>
        <v>0</v>
      </c>
      <c r="P17" s="243">
        <f>IF((Personnel!R16&lt;=CONFIG!$D$74),0,CONFIG!$D$72*Personnel!R16)</f>
        <v>0</v>
      </c>
      <c r="Q17" s="243">
        <f>IF((Personnel!S16&lt;=CONFIG!$D$74),0,CONFIG!$D$72*Personnel!S16)</f>
        <v>0</v>
      </c>
      <c r="R17" s="243">
        <f>IF((Personnel!T16&lt;=CONFIG!$D$74),0,CONFIG!$D$72*Personnel!T16)</f>
        <v>0</v>
      </c>
      <c r="S17" s="243">
        <f>IF((Personnel!U16&lt;=CONFIG!$D$74),0,CONFIG!$D$72*Personnel!U16)</f>
        <v>0</v>
      </c>
      <c r="T17" s="243">
        <f>IF((Personnel!V16&lt;=CONFIG!$D$74),0,CONFIG!$D$72*Personnel!V16)</f>
        <v>0</v>
      </c>
      <c r="U17" s="243">
        <f>IF((Personnel!W16&lt;=CONFIG!$D$74),0,CONFIG!$D$72*Personnel!W16)</f>
        <v>0</v>
      </c>
      <c r="V17" s="243">
        <f>IF((Personnel!X16&lt;=CONFIG!$D$74),0,CONFIG!$D$72*Personnel!X16)</f>
        <v>0</v>
      </c>
      <c r="W17" s="243">
        <f>IF((Personnel!Y16&lt;=CONFIG!$D$74),0,CONFIG!$D$72*Personnel!Y16)</f>
        <v>0</v>
      </c>
      <c r="X17" s="243">
        <f>IF((Personnel!Z16&lt;=CONFIG!$D$74),0,CONFIG!$D$72*Personnel!Z16)</f>
        <v>0</v>
      </c>
      <c r="Y17" s="243">
        <f>IF((Personnel!AA16&lt;=CONFIG!$D$74),0,CONFIG!$D$72*Personnel!AA16)</f>
        <v>0</v>
      </c>
      <c r="Z17" s="243">
        <f>IF((Personnel!AB16&lt;=CONFIG!$D$74),0,CONFIG!$D$72*Personnel!AB16)</f>
        <v>0</v>
      </c>
      <c r="AA17" s="243">
        <f>IF((Personnel!AC16&lt;=CONFIG!$D$74),0,CONFIG!$D$72*Personnel!AC16)</f>
        <v>0</v>
      </c>
      <c r="AB17" s="217">
        <f t="shared" si="3"/>
        <v>0</v>
      </c>
      <c r="AC17" s="243">
        <f>IF((Personnel!AE16&lt;=(CONFIG!$D$74*6)),0,CONFIG!$D$72*Personnel!AE16)</f>
        <v>0</v>
      </c>
      <c r="AD17" s="243">
        <f>IF((Personnel!AF16&lt;=(CONFIG!$D$74*6)),0,CONFIG!$D$72*Personnel!AF16)</f>
        <v>0</v>
      </c>
      <c r="AE17" s="217">
        <f t="shared" si="4"/>
        <v>0</v>
      </c>
      <c r="AF17" s="243">
        <f>IF((Personnel!AH16&lt;=(CONFIG!$D$74*6)),0,CONFIG!$D$72*Personnel!AH16)</f>
        <v>0</v>
      </c>
      <c r="AG17" s="243">
        <f>IF((Personnel!AI16&lt;=(CONFIG!$D$74*6)),0,CONFIG!$D$72*Personnel!AI16)</f>
        <v>0</v>
      </c>
      <c r="AH17" s="217">
        <f t="shared" si="5"/>
        <v>0</v>
      </c>
      <c r="AI17" s="243">
        <f>IF((Personnel!AK16&lt;=(CONFIG!$D$74*6)),0,CONFIG!$D$72*Personnel!AK16)</f>
        <v>0</v>
      </c>
      <c r="AJ17" s="243">
        <f>IF((Personnel!AL16&lt;=(CONFIG!$D$74*6)),0,CONFIG!$D$72*Personnel!AL16)</f>
        <v>0</v>
      </c>
      <c r="AK17" s="217">
        <f t="shared" si="6"/>
        <v>0</v>
      </c>
      <c r="AL17" s="93"/>
    </row>
    <row r="18" spans="1:38">
      <c r="A18" s="53"/>
      <c r="B18" s="87"/>
      <c r="C18" s="243">
        <f>IF((Personnel!E17&lt;=CONFIG!$D$74),0,CONFIG!$D$72*Personnel!E17)</f>
        <v>0</v>
      </c>
      <c r="D18" s="243">
        <f>IF((Personnel!F17&lt;=CONFIG!$D$74),0,CONFIG!$D$72*Personnel!F17)</f>
        <v>0</v>
      </c>
      <c r="E18" s="243">
        <f>IF((Personnel!G17&lt;=CONFIG!$D$74),0,CONFIG!$D$72*Personnel!G17)</f>
        <v>0</v>
      </c>
      <c r="F18" s="243">
        <f>IF((Personnel!H17&lt;=CONFIG!$D$74),0,CONFIG!$D$72*Personnel!H17)</f>
        <v>0</v>
      </c>
      <c r="G18" s="243">
        <f>IF((Personnel!I17&lt;=CONFIG!$D$74),0,CONFIG!$D$72*Personnel!I17)</f>
        <v>0</v>
      </c>
      <c r="H18" s="243">
        <f>IF((Personnel!J17&lt;=CONFIG!$D$74),0,CONFIG!$D$72*Personnel!J17)</f>
        <v>0</v>
      </c>
      <c r="I18" s="243">
        <f>IF((Personnel!K17&lt;=CONFIG!$D$74),0,CONFIG!$D$72*Personnel!K17)</f>
        <v>0</v>
      </c>
      <c r="J18" s="243">
        <f>IF((Personnel!L17&lt;=CONFIG!$D$74),0,CONFIG!$D$72*Personnel!L17)</f>
        <v>0</v>
      </c>
      <c r="K18" s="243">
        <f>IF((Personnel!M17&lt;=CONFIG!$D$74),0,CONFIG!$D$72*Personnel!M17)</f>
        <v>0</v>
      </c>
      <c r="L18" s="243">
        <f>IF((Personnel!N17&lt;=CONFIG!$D$74),0,CONFIG!$D$72*Personnel!N17)</f>
        <v>0</v>
      </c>
      <c r="M18" s="243">
        <f>IF((Personnel!O17&lt;=CONFIG!$D$74),0,CONFIG!$D$72*Personnel!O17)</f>
        <v>0</v>
      </c>
      <c r="N18" s="243">
        <f>IF((Personnel!P17&lt;=CONFIG!$D$74),0,CONFIG!$D$72*Personnel!P17)</f>
        <v>0</v>
      </c>
      <c r="O18" s="217">
        <f t="shared" si="2"/>
        <v>0</v>
      </c>
      <c r="P18" s="243">
        <f>IF((Personnel!R17&lt;=CONFIG!$D$74),0,CONFIG!$D$72*Personnel!R17)</f>
        <v>0</v>
      </c>
      <c r="Q18" s="243">
        <f>IF((Personnel!S17&lt;=CONFIG!$D$74),0,CONFIG!$D$72*Personnel!S17)</f>
        <v>0</v>
      </c>
      <c r="R18" s="243">
        <f>IF((Personnel!T17&lt;=CONFIG!$D$74),0,CONFIG!$D$72*Personnel!T17)</f>
        <v>0</v>
      </c>
      <c r="S18" s="243">
        <f>IF((Personnel!U17&lt;=CONFIG!$D$74),0,CONFIG!$D$72*Personnel!U17)</f>
        <v>0</v>
      </c>
      <c r="T18" s="243">
        <f>IF((Personnel!V17&lt;=CONFIG!$D$74),0,CONFIG!$D$72*Personnel!V17)</f>
        <v>0</v>
      </c>
      <c r="U18" s="243">
        <f>IF((Personnel!W17&lt;=CONFIG!$D$74),0,CONFIG!$D$72*Personnel!W17)</f>
        <v>0</v>
      </c>
      <c r="V18" s="243">
        <f>IF((Personnel!X17&lt;=CONFIG!$D$74),0,CONFIG!$D$72*Personnel!X17)</f>
        <v>0</v>
      </c>
      <c r="W18" s="243">
        <f>IF((Personnel!Y17&lt;=CONFIG!$D$74),0,CONFIG!$D$72*Personnel!Y17)</f>
        <v>0</v>
      </c>
      <c r="X18" s="243">
        <f>IF((Personnel!Z17&lt;=CONFIG!$D$74),0,CONFIG!$D$72*Personnel!Z17)</f>
        <v>0</v>
      </c>
      <c r="Y18" s="243">
        <f>IF((Personnel!AA17&lt;=CONFIG!$D$74),0,CONFIG!$D$72*Personnel!AA17)</f>
        <v>0</v>
      </c>
      <c r="Z18" s="243">
        <f>IF((Personnel!AB17&lt;=CONFIG!$D$74),0,CONFIG!$D$72*Personnel!AB17)</f>
        <v>0</v>
      </c>
      <c r="AA18" s="243">
        <f>IF((Personnel!AC17&lt;=CONFIG!$D$74),0,CONFIG!$D$72*Personnel!AC17)</f>
        <v>0</v>
      </c>
      <c r="AB18" s="217">
        <f t="shared" si="3"/>
        <v>0</v>
      </c>
      <c r="AC18" s="243">
        <f>IF((Personnel!AE17&lt;=(CONFIG!$D$74*6)),0,CONFIG!$D$72*Personnel!AE17)</f>
        <v>0</v>
      </c>
      <c r="AD18" s="243">
        <f>IF((Personnel!AF17&lt;=(CONFIG!$D$74*6)),0,CONFIG!$D$72*Personnel!AF17)</f>
        <v>0</v>
      </c>
      <c r="AE18" s="217">
        <f t="shared" si="4"/>
        <v>0</v>
      </c>
      <c r="AF18" s="243">
        <f>IF((Personnel!AH17&lt;=(CONFIG!$D$74*6)),0,CONFIG!$D$72*Personnel!AH17)</f>
        <v>0</v>
      </c>
      <c r="AG18" s="243">
        <f>IF((Personnel!AI17&lt;=(CONFIG!$D$74*6)),0,CONFIG!$D$72*Personnel!AI17)</f>
        <v>0</v>
      </c>
      <c r="AH18" s="217">
        <f t="shared" si="5"/>
        <v>0</v>
      </c>
      <c r="AI18" s="243">
        <f>IF((Personnel!AK17&lt;=(CONFIG!$D$74*6)),0,CONFIG!$D$72*Personnel!AK17)</f>
        <v>0</v>
      </c>
      <c r="AJ18" s="243">
        <f>IF((Personnel!AL17&lt;=(CONFIG!$D$74*6)),0,CONFIG!$D$72*Personnel!AL17)</f>
        <v>0</v>
      </c>
      <c r="AK18" s="217">
        <f t="shared" si="6"/>
        <v>0</v>
      </c>
      <c r="AL18" s="93"/>
    </row>
    <row r="19" spans="1:38">
      <c r="A19" s="53"/>
      <c r="B19" s="87"/>
      <c r="C19" s="243">
        <f>IF((Personnel!E18&lt;=CONFIG!$D$74),0,CONFIG!$D$72*Personnel!E18)</f>
        <v>0</v>
      </c>
      <c r="D19" s="243">
        <f>IF((Personnel!F18&lt;=CONFIG!$D$74),0,CONFIG!$D$72*Personnel!F18)</f>
        <v>0</v>
      </c>
      <c r="E19" s="243">
        <f>IF((Personnel!G18&lt;=CONFIG!$D$74),0,CONFIG!$D$72*Personnel!G18)</f>
        <v>0</v>
      </c>
      <c r="F19" s="243">
        <f>IF((Personnel!H18&lt;=CONFIG!$D$74),0,CONFIG!$D$72*Personnel!H18)</f>
        <v>0</v>
      </c>
      <c r="G19" s="243">
        <f>IF((Personnel!I18&lt;=CONFIG!$D$74),0,CONFIG!$D$72*Personnel!I18)</f>
        <v>0</v>
      </c>
      <c r="H19" s="243">
        <f>IF((Personnel!J18&lt;=CONFIG!$D$74),0,CONFIG!$D$72*Personnel!J18)</f>
        <v>0</v>
      </c>
      <c r="I19" s="243">
        <f>IF((Personnel!K18&lt;=CONFIG!$D$74),0,CONFIG!$D$72*Personnel!K18)</f>
        <v>0</v>
      </c>
      <c r="J19" s="243">
        <f>IF((Personnel!L18&lt;=CONFIG!$D$74),0,CONFIG!$D$72*Personnel!L18)</f>
        <v>0</v>
      </c>
      <c r="K19" s="243">
        <f>IF((Personnel!M18&lt;=CONFIG!$D$74),0,CONFIG!$D$72*Personnel!M18)</f>
        <v>0</v>
      </c>
      <c r="L19" s="243">
        <f>IF((Personnel!N18&lt;=CONFIG!$D$74),0,CONFIG!$D$72*Personnel!N18)</f>
        <v>0</v>
      </c>
      <c r="M19" s="243">
        <f>IF((Personnel!O18&lt;=CONFIG!$D$74),0,CONFIG!$D$72*Personnel!O18)</f>
        <v>0</v>
      </c>
      <c r="N19" s="243">
        <f>IF((Personnel!P18&lt;=CONFIG!$D$74),0,CONFIG!$D$72*Personnel!P18)</f>
        <v>0</v>
      </c>
      <c r="O19" s="217">
        <f t="shared" si="2"/>
        <v>0</v>
      </c>
      <c r="P19" s="243">
        <f>IF((Personnel!R18&lt;=CONFIG!$D$74),0,CONFIG!$D$72*Personnel!R18)</f>
        <v>0</v>
      </c>
      <c r="Q19" s="243">
        <f>IF((Personnel!S18&lt;=CONFIG!$D$74),0,CONFIG!$D$72*Personnel!S18)</f>
        <v>0</v>
      </c>
      <c r="R19" s="243">
        <f>IF((Personnel!T18&lt;=CONFIG!$D$74),0,CONFIG!$D$72*Personnel!T18)</f>
        <v>0</v>
      </c>
      <c r="S19" s="243">
        <f>IF((Personnel!U18&lt;=CONFIG!$D$74),0,CONFIG!$D$72*Personnel!U18)</f>
        <v>0</v>
      </c>
      <c r="T19" s="243">
        <f>IF((Personnel!V18&lt;=CONFIG!$D$74),0,CONFIG!$D$72*Personnel!V18)</f>
        <v>0</v>
      </c>
      <c r="U19" s="243">
        <f>IF((Personnel!W18&lt;=CONFIG!$D$74),0,CONFIG!$D$72*Personnel!W18)</f>
        <v>0</v>
      </c>
      <c r="V19" s="243">
        <f>IF((Personnel!X18&lt;=CONFIG!$D$74),0,CONFIG!$D$72*Personnel!X18)</f>
        <v>0</v>
      </c>
      <c r="W19" s="243">
        <f>IF((Personnel!Y18&lt;=CONFIG!$D$74),0,CONFIG!$D$72*Personnel!Y18)</f>
        <v>0</v>
      </c>
      <c r="X19" s="243">
        <f>IF((Personnel!Z18&lt;=CONFIG!$D$74),0,CONFIG!$D$72*Personnel!Z18)</f>
        <v>0</v>
      </c>
      <c r="Y19" s="243">
        <f>IF((Personnel!AA18&lt;=CONFIG!$D$74),0,CONFIG!$D$72*Personnel!AA18)</f>
        <v>0</v>
      </c>
      <c r="Z19" s="243">
        <f>IF((Personnel!AB18&lt;=CONFIG!$D$74),0,CONFIG!$D$72*Personnel!AB18)</f>
        <v>0</v>
      </c>
      <c r="AA19" s="243">
        <f>IF((Personnel!AC18&lt;=CONFIG!$D$74),0,CONFIG!$D$72*Personnel!AC18)</f>
        <v>0</v>
      </c>
      <c r="AB19" s="217">
        <f t="shared" si="3"/>
        <v>0</v>
      </c>
      <c r="AC19" s="243">
        <f>IF((Personnel!AE18&lt;=(CONFIG!$D$74*6)),0,CONFIG!$D$72*Personnel!AE18)</f>
        <v>0</v>
      </c>
      <c r="AD19" s="243">
        <f>IF((Personnel!AF18&lt;=(CONFIG!$D$74*6)),0,CONFIG!$D$72*Personnel!AF18)</f>
        <v>0</v>
      </c>
      <c r="AE19" s="217">
        <f t="shared" si="4"/>
        <v>0</v>
      </c>
      <c r="AF19" s="243">
        <f>IF((Personnel!AH18&lt;=(CONFIG!$D$74*6)),0,CONFIG!$D$72*Personnel!AH18)</f>
        <v>0</v>
      </c>
      <c r="AG19" s="243">
        <f>IF((Personnel!AI18&lt;=(CONFIG!$D$74*6)),0,CONFIG!$D$72*Personnel!AI18)</f>
        <v>0</v>
      </c>
      <c r="AH19" s="217">
        <f t="shared" si="5"/>
        <v>0</v>
      </c>
      <c r="AI19" s="243">
        <f>IF((Personnel!AK18&lt;=(CONFIG!$D$74*6)),0,CONFIG!$D$72*Personnel!AK18)</f>
        <v>0</v>
      </c>
      <c r="AJ19" s="243">
        <f>IF((Personnel!AL18&lt;=(CONFIG!$D$74*6)),0,CONFIG!$D$72*Personnel!AL18)</f>
        <v>0</v>
      </c>
      <c r="AK19" s="217">
        <f t="shared" si="6"/>
        <v>0</v>
      </c>
      <c r="AL19" s="93"/>
    </row>
    <row r="20" spans="1:38">
      <c r="A20" s="53"/>
      <c r="B20" s="87"/>
      <c r="C20" s="243">
        <f>IF((Personnel!E19&lt;=CONFIG!$D$74),0,CONFIG!$D$72*Personnel!E19)</f>
        <v>0</v>
      </c>
      <c r="D20" s="243">
        <f>IF((Personnel!F19&lt;=CONFIG!$D$74),0,CONFIG!$D$72*Personnel!F19)</f>
        <v>0</v>
      </c>
      <c r="E20" s="243">
        <f>IF((Personnel!G19&lt;=CONFIG!$D$74),0,CONFIG!$D$72*Personnel!G19)</f>
        <v>0</v>
      </c>
      <c r="F20" s="243">
        <f>IF((Personnel!H19&lt;=CONFIG!$D$74),0,CONFIG!$D$72*Personnel!H19)</f>
        <v>0</v>
      </c>
      <c r="G20" s="243">
        <f>IF((Personnel!I19&lt;=CONFIG!$D$74),0,CONFIG!$D$72*Personnel!I19)</f>
        <v>0</v>
      </c>
      <c r="H20" s="243">
        <f>IF((Personnel!J19&lt;=CONFIG!$D$74),0,CONFIG!$D$72*Personnel!J19)</f>
        <v>0</v>
      </c>
      <c r="I20" s="243">
        <f>IF((Personnel!K19&lt;=CONFIG!$D$74),0,CONFIG!$D$72*Personnel!K19)</f>
        <v>0</v>
      </c>
      <c r="J20" s="243">
        <f>IF((Personnel!L19&lt;=CONFIG!$D$74),0,CONFIG!$D$72*Personnel!L19)</f>
        <v>0</v>
      </c>
      <c r="K20" s="243">
        <f>IF((Personnel!M19&lt;=CONFIG!$D$74),0,CONFIG!$D$72*Personnel!M19)</f>
        <v>0</v>
      </c>
      <c r="L20" s="243">
        <f>IF((Personnel!N19&lt;=CONFIG!$D$74),0,CONFIG!$D$72*Personnel!N19)</f>
        <v>0</v>
      </c>
      <c r="M20" s="243">
        <f>IF((Personnel!O19&lt;=CONFIG!$D$74),0,CONFIG!$D$72*Personnel!O19)</f>
        <v>0</v>
      </c>
      <c r="N20" s="243">
        <f>IF((Personnel!P19&lt;=CONFIG!$D$74),0,CONFIG!$D$72*Personnel!P19)</f>
        <v>0</v>
      </c>
      <c r="O20" s="217">
        <f t="shared" si="2"/>
        <v>0</v>
      </c>
      <c r="P20" s="243">
        <f>IF((Personnel!R19&lt;=CONFIG!$D$74),0,CONFIG!$D$72*Personnel!R19)</f>
        <v>0</v>
      </c>
      <c r="Q20" s="243">
        <f>IF((Personnel!S19&lt;=CONFIG!$D$74),0,CONFIG!$D$72*Personnel!S19)</f>
        <v>0</v>
      </c>
      <c r="R20" s="243">
        <f>IF((Personnel!T19&lt;=CONFIG!$D$74),0,CONFIG!$D$72*Personnel!T19)</f>
        <v>0</v>
      </c>
      <c r="S20" s="243">
        <f>IF((Personnel!U19&lt;=CONFIG!$D$74),0,CONFIG!$D$72*Personnel!U19)</f>
        <v>0</v>
      </c>
      <c r="T20" s="243">
        <f>IF((Personnel!V19&lt;=CONFIG!$D$74),0,CONFIG!$D$72*Personnel!V19)</f>
        <v>0</v>
      </c>
      <c r="U20" s="243">
        <f>IF((Personnel!W19&lt;=CONFIG!$D$74),0,CONFIG!$D$72*Personnel!W19)</f>
        <v>0</v>
      </c>
      <c r="V20" s="243">
        <f>IF((Personnel!X19&lt;=CONFIG!$D$74),0,CONFIG!$D$72*Personnel!X19)</f>
        <v>0</v>
      </c>
      <c r="W20" s="243">
        <f>IF((Personnel!Y19&lt;=CONFIG!$D$74),0,CONFIG!$D$72*Personnel!Y19)</f>
        <v>0</v>
      </c>
      <c r="X20" s="243">
        <f>IF((Personnel!Z19&lt;=CONFIG!$D$74),0,CONFIG!$D$72*Personnel!Z19)</f>
        <v>0</v>
      </c>
      <c r="Y20" s="243">
        <f>IF((Personnel!AA19&lt;=CONFIG!$D$74),0,CONFIG!$D$72*Personnel!AA19)</f>
        <v>0</v>
      </c>
      <c r="Z20" s="243">
        <f>IF((Personnel!AB19&lt;=CONFIG!$D$74),0,CONFIG!$D$72*Personnel!AB19)</f>
        <v>0</v>
      </c>
      <c r="AA20" s="243">
        <f>IF((Personnel!AC19&lt;=CONFIG!$D$74),0,CONFIG!$D$72*Personnel!AC19)</f>
        <v>0</v>
      </c>
      <c r="AB20" s="217">
        <f t="shared" si="3"/>
        <v>0</v>
      </c>
      <c r="AC20" s="243">
        <f>IF((Personnel!AE19&lt;=(CONFIG!$D$74*6)),0,CONFIG!$D$72*Personnel!AE19)</f>
        <v>0</v>
      </c>
      <c r="AD20" s="243">
        <f>IF((Personnel!AF19&lt;=(CONFIG!$D$74*6)),0,CONFIG!$D$72*Personnel!AF19)</f>
        <v>0</v>
      </c>
      <c r="AE20" s="217">
        <f t="shared" si="4"/>
        <v>0</v>
      </c>
      <c r="AF20" s="243">
        <f>IF((Personnel!AH19&lt;=(CONFIG!$D$74*6)),0,CONFIG!$D$72*Personnel!AH19)</f>
        <v>0</v>
      </c>
      <c r="AG20" s="243">
        <f>IF((Personnel!AI19&lt;=(CONFIG!$D$74*6)),0,CONFIG!$D$72*Personnel!AI19)</f>
        <v>0</v>
      </c>
      <c r="AH20" s="217">
        <f t="shared" si="5"/>
        <v>0</v>
      </c>
      <c r="AI20" s="243">
        <f>IF((Personnel!AK19&lt;=(CONFIG!$D$74*6)),0,CONFIG!$D$72*Personnel!AK19)</f>
        <v>0</v>
      </c>
      <c r="AJ20" s="243">
        <f>IF((Personnel!AL19&lt;=(CONFIG!$D$74*6)),0,CONFIG!$D$72*Personnel!AL19)</f>
        <v>0</v>
      </c>
      <c r="AK20" s="217">
        <f t="shared" si="6"/>
        <v>0</v>
      </c>
      <c r="AL20" s="93"/>
    </row>
    <row r="21" spans="1:38">
      <c r="A21" s="53"/>
      <c r="B21" s="87"/>
      <c r="C21" s="243">
        <f>IF((Personnel!E20&lt;=CONFIG!$D$74),0,CONFIG!$D$72*Personnel!E20)</f>
        <v>0</v>
      </c>
      <c r="D21" s="243">
        <f>IF((Personnel!F20&lt;=CONFIG!$D$74),0,CONFIG!$D$72*Personnel!F20)</f>
        <v>0</v>
      </c>
      <c r="E21" s="243">
        <f>IF((Personnel!G20&lt;=CONFIG!$D$74),0,CONFIG!$D$72*Personnel!G20)</f>
        <v>0</v>
      </c>
      <c r="F21" s="243">
        <f>IF((Personnel!H20&lt;=CONFIG!$D$74),0,CONFIG!$D$72*Personnel!H20)</f>
        <v>0</v>
      </c>
      <c r="G21" s="243">
        <f>IF((Personnel!I20&lt;=CONFIG!$D$74),0,CONFIG!$D$72*Personnel!I20)</f>
        <v>0</v>
      </c>
      <c r="H21" s="243">
        <f>IF((Personnel!J20&lt;=CONFIG!$D$74),0,CONFIG!$D$72*Personnel!J20)</f>
        <v>0</v>
      </c>
      <c r="I21" s="243">
        <f>IF((Personnel!K20&lt;=CONFIG!$D$74),0,CONFIG!$D$72*Personnel!K20)</f>
        <v>0</v>
      </c>
      <c r="J21" s="243">
        <f>IF((Personnel!L20&lt;=CONFIG!$D$74),0,CONFIG!$D$72*Personnel!L20)</f>
        <v>0</v>
      </c>
      <c r="K21" s="243">
        <f>IF((Personnel!M20&lt;=CONFIG!$D$74),0,CONFIG!$D$72*Personnel!M20)</f>
        <v>0</v>
      </c>
      <c r="L21" s="243">
        <f>IF((Personnel!N20&lt;=CONFIG!$D$74),0,CONFIG!$D$72*Personnel!N20)</f>
        <v>0</v>
      </c>
      <c r="M21" s="243">
        <f>IF((Personnel!O20&lt;=CONFIG!$D$74),0,CONFIG!$D$72*Personnel!O20)</f>
        <v>0</v>
      </c>
      <c r="N21" s="243">
        <f>IF((Personnel!P20&lt;=CONFIG!$D$74),0,CONFIG!$D$72*Personnel!P20)</f>
        <v>0</v>
      </c>
      <c r="O21" s="217">
        <f t="shared" si="2"/>
        <v>0</v>
      </c>
      <c r="P21" s="243">
        <f>IF((Personnel!R20&lt;=CONFIG!$D$74),0,CONFIG!$D$72*Personnel!R20)</f>
        <v>0</v>
      </c>
      <c r="Q21" s="243">
        <f>IF((Personnel!S20&lt;=CONFIG!$D$74),0,CONFIG!$D$72*Personnel!S20)</f>
        <v>0</v>
      </c>
      <c r="R21" s="243">
        <f>IF((Personnel!T20&lt;=CONFIG!$D$74),0,CONFIG!$D$72*Personnel!T20)</f>
        <v>0</v>
      </c>
      <c r="S21" s="243">
        <f>IF((Personnel!U20&lt;=CONFIG!$D$74),0,CONFIG!$D$72*Personnel!U20)</f>
        <v>0</v>
      </c>
      <c r="T21" s="243">
        <f>IF((Personnel!V20&lt;=CONFIG!$D$74),0,CONFIG!$D$72*Personnel!V20)</f>
        <v>0</v>
      </c>
      <c r="U21" s="243">
        <f>IF((Personnel!W20&lt;=CONFIG!$D$74),0,CONFIG!$D$72*Personnel!W20)</f>
        <v>0</v>
      </c>
      <c r="V21" s="243">
        <f>IF((Personnel!X20&lt;=CONFIG!$D$74),0,CONFIG!$D$72*Personnel!X20)</f>
        <v>0</v>
      </c>
      <c r="W21" s="243">
        <f>IF((Personnel!Y20&lt;=CONFIG!$D$74),0,CONFIG!$D$72*Personnel!Y20)</f>
        <v>0</v>
      </c>
      <c r="X21" s="243">
        <f>IF((Personnel!Z20&lt;=CONFIG!$D$74),0,CONFIG!$D$72*Personnel!Z20)</f>
        <v>0</v>
      </c>
      <c r="Y21" s="243">
        <f>IF((Personnel!AA20&lt;=CONFIG!$D$74),0,CONFIG!$D$72*Personnel!AA20)</f>
        <v>0</v>
      </c>
      <c r="Z21" s="243">
        <f>IF((Personnel!AB20&lt;=CONFIG!$D$74),0,CONFIG!$D$72*Personnel!AB20)</f>
        <v>0</v>
      </c>
      <c r="AA21" s="243">
        <f>IF((Personnel!AC20&lt;=CONFIG!$D$74),0,CONFIG!$D$72*Personnel!AC20)</f>
        <v>0</v>
      </c>
      <c r="AB21" s="217">
        <f t="shared" si="3"/>
        <v>0</v>
      </c>
      <c r="AC21" s="243">
        <f>IF((Personnel!AE20&lt;=(CONFIG!$D$74*6)),0,CONFIG!$D$72*Personnel!AE20)</f>
        <v>0</v>
      </c>
      <c r="AD21" s="243">
        <f>IF((Personnel!AF20&lt;=(CONFIG!$D$74*6)),0,CONFIG!$D$72*Personnel!AF20)</f>
        <v>0</v>
      </c>
      <c r="AE21" s="217">
        <f t="shared" si="4"/>
        <v>0</v>
      </c>
      <c r="AF21" s="243">
        <f>IF((Personnel!AH20&lt;=(CONFIG!$D$74*6)),0,CONFIG!$D$72*Personnel!AH20)</f>
        <v>0</v>
      </c>
      <c r="AG21" s="243">
        <f>IF((Personnel!AI20&lt;=(CONFIG!$D$74*6)),0,CONFIG!$D$72*Personnel!AI20)</f>
        <v>0</v>
      </c>
      <c r="AH21" s="217">
        <f t="shared" si="5"/>
        <v>0</v>
      </c>
      <c r="AI21" s="243">
        <f>IF((Personnel!AK20&lt;=(CONFIG!$D$74*6)),0,CONFIG!$D$72*Personnel!AK20)</f>
        <v>0</v>
      </c>
      <c r="AJ21" s="243">
        <f>IF((Personnel!AL20&lt;=(CONFIG!$D$74*6)),0,CONFIG!$D$72*Personnel!AL20)</f>
        <v>0</v>
      </c>
      <c r="AK21" s="217">
        <f t="shared" si="6"/>
        <v>0</v>
      </c>
      <c r="AL21" s="93"/>
    </row>
    <row r="22" spans="1:38">
      <c r="A22" s="53"/>
      <c r="B22" s="87"/>
      <c r="C22" s="243">
        <f>IF((Personnel!E21&lt;=CONFIG!$D$74),0,CONFIG!$D$72*Personnel!E21)</f>
        <v>0</v>
      </c>
      <c r="D22" s="243">
        <f>IF((Personnel!F21&lt;=CONFIG!$D$74),0,CONFIG!$D$72*Personnel!F21)</f>
        <v>0</v>
      </c>
      <c r="E22" s="243">
        <f>IF((Personnel!G21&lt;=CONFIG!$D$74),0,CONFIG!$D$72*Personnel!G21)</f>
        <v>0</v>
      </c>
      <c r="F22" s="243">
        <f>IF((Personnel!H21&lt;=CONFIG!$D$74),0,CONFIG!$D$72*Personnel!H21)</f>
        <v>0</v>
      </c>
      <c r="G22" s="243">
        <f>IF((Personnel!I21&lt;=CONFIG!$D$74),0,CONFIG!$D$72*Personnel!I21)</f>
        <v>0</v>
      </c>
      <c r="H22" s="243">
        <f>IF((Personnel!J21&lt;=CONFIG!$D$74),0,CONFIG!$D$72*Personnel!J21)</f>
        <v>0</v>
      </c>
      <c r="I22" s="243">
        <f>IF((Personnel!K21&lt;=CONFIG!$D$74),0,CONFIG!$D$72*Personnel!K21)</f>
        <v>0</v>
      </c>
      <c r="J22" s="243">
        <f>IF((Personnel!L21&lt;=CONFIG!$D$74),0,CONFIG!$D$72*Personnel!L21)</f>
        <v>0</v>
      </c>
      <c r="K22" s="243">
        <f>IF((Personnel!M21&lt;=CONFIG!$D$74),0,CONFIG!$D$72*Personnel!M21)</f>
        <v>0</v>
      </c>
      <c r="L22" s="243">
        <f>IF((Personnel!N21&lt;=CONFIG!$D$74),0,CONFIG!$D$72*Personnel!N21)</f>
        <v>0</v>
      </c>
      <c r="M22" s="243">
        <f>IF((Personnel!O21&lt;=CONFIG!$D$74),0,CONFIG!$D$72*Personnel!O21)</f>
        <v>0</v>
      </c>
      <c r="N22" s="243">
        <f>IF((Personnel!P21&lt;=CONFIG!$D$74),0,CONFIG!$D$72*Personnel!P21)</f>
        <v>0</v>
      </c>
      <c r="O22" s="217">
        <f t="shared" si="2"/>
        <v>0</v>
      </c>
      <c r="P22" s="243">
        <f>IF((Personnel!R21&lt;=CONFIG!$D$74),0,CONFIG!$D$72*Personnel!R21)</f>
        <v>0</v>
      </c>
      <c r="Q22" s="243">
        <f>IF((Personnel!S21&lt;=CONFIG!$D$74),0,CONFIG!$D$72*Personnel!S21)</f>
        <v>0</v>
      </c>
      <c r="R22" s="243">
        <f>IF((Personnel!T21&lt;=CONFIG!$D$74),0,CONFIG!$D$72*Personnel!T21)</f>
        <v>0</v>
      </c>
      <c r="S22" s="243">
        <f>IF((Personnel!U21&lt;=CONFIG!$D$74),0,CONFIG!$D$72*Personnel!U21)</f>
        <v>0</v>
      </c>
      <c r="T22" s="243">
        <f>IF((Personnel!V21&lt;=CONFIG!$D$74),0,CONFIG!$D$72*Personnel!V21)</f>
        <v>0</v>
      </c>
      <c r="U22" s="243">
        <f>IF((Personnel!W21&lt;=CONFIG!$D$74),0,CONFIG!$D$72*Personnel!W21)</f>
        <v>0</v>
      </c>
      <c r="V22" s="243">
        <f>IF((Personnel!X21&lt;=CONFIG!$D$74),0,CONFIG!$D$72*Personnel!X21)</f>
        <v>0</v>
      </c>
      <c r="W22" s="243">
        <f>IF((Personnel!Y21&lt;=CONFIG!$D$74),0,CONFIG!$D$72*Personnel!Y21)</f>
        <v>0</v>
      </c>
      <c r="X22" s="243">
        <f>IF((Personnel!Z21&lt;=CONFIG!$D$74),0,CONFIG!$D$72*Personnel!Z21)</f>
        <v>0</v>
      </c>
      <c r="Y22" s="243">
        <f>IF((Personnel!AA21&lt;=CONFIG!$D$74),0,CONFIG!$D$72*Personnel!AA21)</f>
        <v>0</v>
      </c>
      <c r="Z22" s="243">
        <f>IF((Personnel!AB21&lt;=CONFIG!$D$74),0,CONFIG!$D$72*Personnel!AB21)</f>
        <v>0</v>
      </c>
      <c r="AA22" s="243">
        <f>IF((Personnel!AC21&lt;=CONFIG!$D$74),0,CONFIG!$D$72*Personnel!AC21)</f>
        <v>0</v>
      </c>
      <c r="AB22" s="217">
        <f t="shared" si="3"/>
        <v>0</v>
      </c>
      <c r="AC22" s="243">
        <f>IF((Personnel!AE21&lt;=(CONFIG!$D$74*6)),0,CONFIG!$D$72*Personnel!AE21)</f>
        <v>0</v>
      </c>
      <c r="AD22" s="243">
        <f>IF((Personnel!AF21&lt;=(CONFIG!$D$74*6)),0,CONFIG!$D$72*Personnel!AF21)</f>
        <v>0</v>
      </c>
      <c r="AE22" s="217">
        <f t="shared" si="4"/>
        <v>0</v>
      </c>
      <c r="AF22" s="243">
        <f>IF((Personnel!AH21&lt;=(CONFIG!$D$74*6)),0,CONFIG!$D$72*Personnel!AH21)</f>
        <v>0</v>
      </c>
      <c r="AG22" s="243">
        <f>IF((Personnel!AI21&lt;=(CONFIG!$D$74*6)),0,CONFIG!$D$72*Personnel!AI21)</f>
        <v>0</v>
      </c>
      <c r="AH22" s="217">
        <f t="shared" si="5"/>
        <v>0</v>
      </c>
      <c r="AI22" s="243">
        <f>IF((Personnel!AK21&lt;=(CONFIG!$D$74*6)),0,CONFIG!$D$72*Personnel!AK21)</f>
        <v>0</v>
      </c>
      <c r="AJ22" s="243">
        <f>IF((Personnel!AL21&lt;=(CONFIG!$D$74*6)),0,CONFIG!$D$72*Personnel!AL21)</f>
        <v>0</v>
      </c>
      <c r="AK22" s="217">
        <f t="shared" si="6"/>
        <v>0</v>
      </c>
      <c r="AL22" s="93"/>
    </row>
    <row r="23" spans="1:38">
      <c r="A23" s="53"/>
      <c r="B23" s="87"/>
      <c r="C23" s="243">
        <f>IF((Personnel!E22&lt;=CONFIG!$D$74),0,CONFIG!$D$72*Personnel!E22)</f>
        <v>0</v>
      </c>
      <c r="D23" s="243">
        <f>IF((Personnel!F22&lt;=CONFIG!$D$74),0,CONFIG!$D$72*Personnel!F22)</f>
        <v>0</v>
      </c>
      <c r="E23" s="243">
        <f>IF((Personnel!G22&lt;=CONFIG!$D$74),0,CONFIG!$D$72*Personnel!G22)</f>
        <v>0</v>
      </c>
      <c r="F23" s="243">
        <f>IF((Personnel!H22&lt;=CONFIG!$D$74),0,CONFIG!$D$72*Personnel!H22)</f>
        <v>0</v>
      </c>
      <c r="G23" s="243">
        <f>IF((Personnel!I22&lt;=CONFIG!$D$74),0,CONFIG!$D$72*Personnel!I22)</f>
        <v>0</v>
      </c>
      <c r="H23" s="243">
        <f>IF((Personnel!J22&lt;=CONFIG!$D$74),0,CONFIG!$D$72*Personnel!J22)</f>
        <v>0</v>
      </c>
      <c r="I23" s="243">
        <f>IF((Personnel!K22&lt;=CONFIG!$D$74),0,CONFIG!$D$72*Personnel!K22)</f>
        <v>0</v>
      </c>
      <c r="J23" s="243">
        <f>IF((Personnel!L22&lt;=CONFIG!$D$74),0,CONFIG!$D$72*Personnel!L22)</f>
        <v>0</v>
      </c>
      <c r="K23" s="243">
        <f>IF((Personnel!M22&lt;=CONFIG!$D$74),0,CONFIG!$D$72*Personnel!M22)</f>
        <v>0</v>
      </c>
      <c r="L23" s="243">
        <f>IF((Personnel!N22&lt;=CONFIG!$D$74),0,CONFIG!$D$72*Personnel!N22)</f>
        <v>0</v>
      </c>
      <c r="M23" s="243">
        <f>IF((Personnel!O22&lt;=CONFIG!$D$74),0,CONFIG!$D$72*Personnel!O22)</f>
        <v>0</v>
      </c>
      <c r="N23" s="243">
        <f>IF((Personnel!P22&lt;=CONFIG!$D$74),0,CONFIG!$D$72*Personnel!P22)</f>
        <v>0</v>
      </c>
      <c r="O23" s="217">
        <f t="shared" si="2"/>
        <v>0</v>
      </c>
      <c r="P23" s="243">
        <f>IF((Personnel!R22&lt;=CONFIG!$D$74),0,CONFIG!$D$72*Personnel!R22)</f>
        <v>0</v>
      </c>
      <c r="Q23" s="243">
        <f>IF((Personnel!S22&lt;=CONFIG!$D$74),0,CONFIG!$D$72*Personnel!S22)</f>
        <v>0</v>
      </c>
      <c r="R23" s="243">
        <f>IF((Personnel!T22&lt;=CONFIG!$D$74),0,CONFIG!$D$72*Personnel!T22)</f>
        <v>0</v>
      </c>
      <c r="S23" s="243">
        <f>IF((Personnel!U22&lt;=CONFIG!$D$74),0,CONFIG!$D$72*Personnel!U22)</f>
        <v>0</v>
      </c>
      <c r="T23" s="243">
        <f>IF((Personnel!V22&lt;=CONFIG!$D$74),0,CONFIG!$D$72*Personnel!V22)</f>
        <v>0</v>
      </c>
      <c r="U23" s="243">
        <f>IF((Personnel!W22&lt;=CONFIG!$D$74),0,CONFIG!$D$72*Personnel!W22)</f>
        <v>0</v>
      </c>
      <c r="V23" s="243">
        <f>IF((Personnel!X22&lt;=CONFIG!$D$74),0,CONFIG!$D$72*Personnel!X22)</f>
        <v>0</v>
      </c>
      <c r="W23" s="243">
        <f>IF((Personnel!Y22&lt;=CONFIG!$D$74),0,CONFIG!$D$72*Personnel!Y22)</f>
        <v>0</v>
      </c>
      <c r="X23" s="243">
        <f>IF((Personnel!Z22&lt;=CONFIG!$D$74),0,CONFIG!$D$72*Personnel!Z22)</f>
        <v>0</v>
      </c>
      <c r="Y23" s="243">
        <f>IF((Personnel!AA22&lt;=CONFIG!$D$74),0,CONFIG!$D$72*Personnel!AA22)</f>
        <v>0</v>
      </c>
      <c r="Z23" s="243">
        <f>IF((Personnel!AB22&lt;=CONFIG!$D$74),0,CONFIG!$D$72*Personnel!AB22)</f>
        <v>0</v>
      </c>
      <c r="AA23" s="243">
        <f>IF((Personnel!AC22&lt;=CONFIG!$D$74),0,CONFIG!$D$72*Personnel!AC22)</f>
        <v>0</v>
      </c>
      <c r="AB23" s="217">
        <f t="shared" si="3"/>
        <v>0</v>
      </c>
      <c r="AC23" s="243">
        <f>IF((Personnel!AE22&lt;=(CONFIG!$D$74*6)),0,CONFIG!$D$72*Personnel!AE22)</f>
        <v>0</v>
      </c>
      <c r="AD23" s="243">
        <f>IF((Personnel!AF22&lt;=(CONFIG!$D$74*6)),0,CONFIG!$D$72*Personnel!AF22)</f>
        <v>0</v>
      </c>
      <c r="AE23" s="217">
        <f t="shared" si="4"/>
        <v>0</v>
      </c>
      <c r="AF23" s="243">
        <f>IF((Personnel!AH22&lt;=(CONFIG!$D$74*6)),0,CONFIG!$D$72*Personnel!AH22)</f>
        <v>0</v>
      </c>
      <c r="AG23" s="243">
        <f>IF((Personnel!AI22&lt;=(CONFIG!$D$74*6)),0,CONFIG!$D$72*Personnel!AI22)</f>
        <v>0</v>
      </c>
      <c r="AH23" s="217">
        <f t="shared" si="5"/>
        <v>0</v>
      </c>
      <c r="AI23" s="243">
        <f>IF((Personnel!AK22&lt;=(CONFIG!$D$74*6)),0,CONFIG!$D$72*Personnel!AK22)</f>
        <v>0</v>
      </c>
      <c r="AJ23" s="243">
        <f>IF((Personnel!AL22&lt;=(CONFIG!$D$74*6)),0,CONFIG!$D$72*Personnel!AL22)</f>
        <v>0</v>
      </c>
      <c r="AK23" s="217">
        <f t="shared" si="6"/>
        <v>0</v>
      </c>
      <c r="AL23" s="93"/>
    </row>
    <row r="24" spans="1:38">
      <c r="A24" s="53"/>
      <c r="B24" s="87"/>
      <c r="C24" s="243">
        <f>IF((Personnel!E23&lt;=CONFIG!$D$74),0,CONFIG!$D$72*Personnel!E23)</f>
        <v>0</v>
      </c>
      <c r="D24" s="243">
        <f>IF((Personnel!F23&lt;=CONFIG!$D$74),0,CONFIG!$D$72*Personnel!F23)</f>
        <v>0</v>
      </c>
      <c r="E24" s="243">
        <f>IF((Personnel!G23&lt;=CONFIG!$D$74),0,CONFIG!$D$72*Personnel!G23)</f>
        <v>0</v>
      </c>
      <c r="F24" s="243">
        <f>IF((Personnel!H23&lt;=CONFIG!$D$74),0,CONFIG!$D$72*Personnel!H23)</f>
        <v>0</v>
      </c>
      <c r="G24" s="243">
        <f>IF((Personnel!I23&lt;=CONFIG!$D$74),0,CONFIG!$D$72*Personnel!I23)</f>
        <v>0</v>
      </c>
      <c r="H24" s="243">
        <f>IF((Personnel!J23&lt;=CONFIG!$D$74),0,CONFIG!$D$72*Personnel!J23)</f>
        <v>0</v>
      </c>
      <c r="I24" s="243">
        <f>IF((Personnel!K23&lt;=CONFIG!$D$74),0,CONFIG!$D$72*Personnel!K23)</f>
        <v>0</v>
      </c>
      <c r="J24" s="243">
        <f>IF((Personnel!L23&lt;=CONFIG!$D$74),0,CONFIG!$D$72*Personnel!L23)</f>
        <v>0</v>
      </c>
      <c r="K24" s="243">
        <f>IF((Personnel!M23&lt;=CONFIG!$D$74),0,CONFIG!$D$72*Personnel!M23)</f>
        <v>0</v>
      </c>
      <c r="L24" s="243">
        <f>IF((Personnel!N23&lt;=CONFIG!$D$74),0,CONFIG!$D$72*Personnel!N23)</f>
        <v>0</v>
      </c>
      <c r="M24" s="243">
        <f>IF((Personnel!O23&lt;=CONFIG!$D$74),0,CONFIG!$D$72*Personnel!O23)</f>
        <v>0</v>
      </c>
      <c r="N24" s="243">
        <f>IF((Personnel!P23&lt;=CONFIG!$D$74),0,CONFIG!$D$72*Personnel!P23)</f>
        <v>0</v>
      </c>
      <c r="O24" s="217">
        <f t="shared" si="2"/>
        <v>0</v>
      </c>
      <c r="P24" s="243">
        <f>IF((Personnel!R23&lt;=CONFIG!$D$74),0,CONFIG!$D$72*Personnel!R23)</f>
        <v>0</v>
      </c>
      <c r="Q24" s="243">
        <f>IF((Personnel!S23&lt;=CONFIG!$D$74),0,CONFIG!$D$72*Personnel!S23)</f>
        <v>0</v>
      </c>
      <c r="R24" s="243">
        <f>IF((Personnel!T23&lt;=CONFIG!$D$74),0,CONFIG!$D$72*Personnel!T23)</f>
        <v>0</v>
      </c>
      <c r="S24" s="243">
        <f>IF((Personnel!U23&lt;=CONFIG!$D$74),0,CONFIG!$D$72*Personnel!U23)</f>
        <v>0</v>
      </c>
      <c r="T24" s="243">
        <f>IF((Personnel!V23&lt;=CONFIG!$D$74),0,CONFIG!$D$72*Personnel!V23)</f>
        <v>0</v>
      </c>
      <c r="U24" s="243">
        <f>IF((Personnel!W23&lt;=CONFIG!$D$74),0,CONFIG!$D$72*Personnel!W23)</f>
        <v>0</v>
      </c>
      <c r="V24" s="243">
        <f>IF((Personnel!X23&lt;=CONFIG!$D$74),0,CONFIG!$D$72*Personnel!X23)</f>
        <v>0</v>
      </c>
      <c r="W24" s="243">
        <f>IF((Personnel!Y23&lt;=CONFIG!$D$74),0,CONFIG!$D$72*Personnel!Y23)</f>
        <v>0</v>
      </c>
      <c r="X24" s="243">
        <f>IF((Personnel!Z23&lt;=CONFIG!$D$74),0,CONFIG!$D$72*Personnel!Z23)</f>
        <v>0</v>
      </c>
      <c r="Y24" s="243">
        <f>IF((Personnel!AA23&lt;=CONFIG!$D$74),0,CONFIG!$D$72*Personnel!AA23)</f>
        <v>0</v>
      </c>
      <c r="Z24" s="243">
        <f>IF((Personnel!AB23&lt;=CONFIG!$D$74),0,CONFIG!$D$72*Personnel!AB23)</f>
        <v>0</v>
      </c>
      <c r="AA24" s="243">
        <f>IF((Personnel!AC23&lt;=CONFIG!$D$74),0,CONFIG!$D$72*Personnel!AC23)</f>
        <v>0</v>
      </c>
      <c r="AB24" s="217">
        <f t="shared" si="3"/>
        <v>0</v>
      </c>
      <c r="AC24" s="243">
        <f>IF((Personnel!AE23&lt;=(CONFIG!$D$74*6)),0,CONFIG!$D$72*Personnel!AE23)</f>
        <v>0</v>
      </c>
      <c r="AD24" s="243">
        <f>IF((Personnel!AF23&lt;=(CONFIG!$D$74*6)),0,CONFIG!$D$72*Personnel!AF23)</f>
        <v>0</v>
      </c>
      <c r="AE24" s="217">
        <f t="shared" si="4"/>
        <v>0</v>
      </c>
      <c r="AF24" s="243">
        <f>IF((Personnel!AH23&lt;=(CONFIG!$D$74*6)),0,CONFIG!$D$72*Personnel!AH23)</f>
        <v>0</v>
      </c>
      <c r="AG24" s="243">
        <f>IF((Personnel!AI23&lt;=(CONFIG!$D$74*6)),0,CONFIG!$D$72*Personnel!AI23)</f>
        <v>0</v>
      </c>
      <c r="AH24" s="217">
        <f t="shared" si="5"/>
        <v>0</v>
      </c>
      <c r="AI24" s="243">
        <f>IF((Personnel!AK23&lt;=(CONFIG!$D$74*6)),0,CONFIG!$D$72*Personnel!AK23)</f>
        <v>0</v>
      </c>
      <c r="AJ24" s="243">
        <f>IF((Personnel!AL23&lt;=(CONFIG!$D$74*6)),0,CONFIG!$D$72*Personnel!AL23)</f>
        <v>0</v>
      </c>
      <c r="AK24" s="217">
        <f t="shared" si="6"/>
        <v>0</v>
      </c>
      <c r="AL24" s="93"/>
    </row>
    <row r="25" spans="1:38">
      <c r="A25" s="53"/>
      <c r="B25" s="87"/>
      <c r="C25" s="243">
        <f>IF((Personnel!E24&lt;=CONFIG!$D$74),0,CONFIG!$D$72*Personnel!E24)</f>
        <v>0</v>
      </c>
      <c r="D25" s="243">
        <f>IF((Personnel!F24&lt;=CONFIG!$D$74),0,CONFIG!$D$72*Personnel!F24)</f>
        <v>0</v>
      </c>
      <c r="E25" s="243">
        <f>IF((Personnel!G24&lt;=CONFIG!$D$74),0,CONFIG!$D$72*Personnel!G24)</f>
        <v>0</v>
      </c>
      <c r="F25" s="243">
        <f>IF((Personnel!H24&lt;=CONFIG!$D$74),0,CONFIG!$D$72*Personnel!H24)</f>
        <v>0</v>
      </c>
      <c r="G25" s="243">
        <f>IF((Personnel!I24&lt;=CONFIG!$D$74),0,CONFIG!$D$72*Personnel!I24)</f>
        <v>0</v>
      </c>
      <c r="H25" s="243">
        <f>IF((Personnel!J24&lt;=CONFIG!$D$74),0,CONFIG!$D$72*Personnel!J24)</f>
        <v>0</v>
      </c>
      <c r="I25" s="243">
        <f>IF((Personnel!K24&lt;=CONFIG!$D$74),0,CONFIG!$D$72*Personnel!K24)</f>
        <v>0</v>
      </c>
      <c r="J25" s="243">
        <f>IF((Personnel!L24&lt;=CONFIG!$D$74),0,CONFIG!$D$72*Personnel!L24)</f>
        <v>0</v>
      </c>
      <c r="K25" s="243">
        <f>IF((Personnel!M24&lt;=CONFIG!$D$74),0,CONFIG!$D$72*Personnel!M24)</f>
        <v>0</v>
      </c>
      <c r="L25" s="243">
        <f>IF((Personnel!N24&lt;=CONFIG!$D$74),0,CONFIG!$D$72*Personnel!N24)</f>
        <v>0</v>
      </c>
      <c r="M25" s="243">
        <f>IF((Personnel!O24&lt;=CONFIG!$D$74),0,CONFIG!$D$72*Personnel!O24)</f>
        <v>0</v>
      </c>
      <c r="N25" s="243">
        <f>IF((Personnel!P24&lt;=CONFIG!$D$74),0,CONFIG!$D$72*Personnel!P24)</f>
        <v>0</v>
      </c>
      <c r="O25" s="217">
        <f t="shared" si="2"/>
        <v>0</v>
      </c>
      <c r="P25" s="243">
        <f>IF((Personnel!R24&lt;=CONFIG!$D$74),0,CONFIG!$D$72*Personnel!R24)</f>
        <v>0</v>
      </c>
      <c r="Q25" s="243">
        <f>IF((Personnel!S24&lt;=CONFIG!$D$74),0,CONFIG!$D$72*Personnel!S24)</f>
        <v>0</v>
      </c>
      <c r="R25" s="243">
        <f>IF((Personnel!T24&lt;=CONFIG!$D$74),0,CONFIG!$D$72*Personnel!T24)</f>
        <v>0</v>
      </c>
      <c r="S25" s="243">
        <f>IF((Personnel!U24&lt;=CONFIG!$D$74),0,CONFIG!$D$72*Personnel!U24)</f>
        <v>0</v>
      </c>
      <c r="T25" s="243">
        <f>IF((Personnel!V24&lt;=CONFIG!$D$74),0,CONFIG!$D$72*Personnel!V24)</f>
        <v>0</v>
      </c>
      <c r="U25" s="243">
        <f>IF((Personnel!W24&lt;=CONFIG!$D$74),0,CONFIG!$D$72*Personnel!W24)</f>
        <v>0</v>
      </c>
      <c r="V25" s="243">
        <f>IF((Personnel!X24&lt;=CONFIG!$D$74),0,CONFIG!$D$72*Personnel!X24)</f>
        <v>0</v>
      </c>
      <c r="W25" s="243">
        <f>IF((Personnel!Y24&lt;=CONFIG!$D$74),0,CONFIG!$D$72*Personnel!Y24)</f>
        <v>0</v>
      </c>
      <c r="X25" s="243">
        <f>IF((Personnel!Z24&lt;=CONFIG!$D$74),0,CONFIG!$D$72*Personnel!Z24)</f>
        <v>0</v>
      </c>
      <c r="Y25" s="243">
        <f>IF((Personnel!AA24&lt;=CONFIG!$D$74),0,CONFIG!$D$72*Personnel!AA24)</f>
        <v>0</v>
      </c>
      <c r="Z25" s="243">
        <f>IF((Personnel!AB24&lt;=CONFIG!$D$74),0,CONFIG!$D$72*Personnel!AB24)</f>
        <v>0</v>
      </c>
      <c r="AA25" s="243">
        <f>IF((Personnel!AC24&lt;=CONFIG!$D$74),0,CONFIG!$D$72*Personnel!AC24)</f>
        <v>0</v>
      </c>
      <c r="AB25" s="217">
        <f t="shared" si="3"/>
        <v>0</v>
      </c>
      <c r="AC25" s="243">
        <f>IF((Personnel!AE24&lt;=(CONFIG!$D$74*6)),0,CONFIG!$D$72*Personnel!AE24)</f>
        <v>0</v>
      </c>
      <c r="AD25" s="243">
        <f>IF((Personnel!AF24&lt;=(CONFIG!$D$74*6)),0,CONFIG!$D$72*Personnel!AF24)</f>
        <v>0</v>
      </c>
      <c r="AE25" s="217">
        <f t="shared" si="4"/>
        <v>0</v>
      </c>
      <c r="AF25" s="243">
        <f>IF((Personnel!AH24&lt;=(CONFIG!$D$74*6)),0,CONFIG!$D$72*Personnel!AH24)</f>
        <v>0</v>
      </c>
      <c r="AG25" s="243">
        <f>IF((Personnel!AI24&lt;=(CONFIG!$D$74*6)),0,CONFIG!$D$72*Personnel!AI24)</f>
        <v>0</v>
      </c>
      <c r="AH25" s="217">
        <f t="shared" si="5"/>
        <v>0</v>
      </c>
      <c r="AI25" s="243">
        <f>IF((Personnel!AK24&lt;=(CONFIG!$D$74*6)),0,CONFIG!$D$72*Personnel!AK24)</f>
        <v>0</v>
      </c>
      <c r="AJ25" s="243">
        <f>IF((Personnel!AL24&lt;=(CONFIG!$D$74*6)),0,CONFIG!$D$72*Personnel!AL24)</f>
        <v>0</v>
      </c>
      <c r="AK25" s="217">
        <f t="shared" si="6"/>
        <v>0</v>
      </c>
      <c r="AL25" s="93"/>
    </row>
    <row r="26" spans="1:38" s="53" customFormat="1">
      <c r="B26" s="87"/>
      <c r="C26" s="243">
        <f>IF((Personnel!E25&lt;=CONFIG!$D$74),0,CONFIG!$D$72*Personnel!E25)</f>
        <v>0</v>
      </c>
      <c r="D26" s="243">
        <f>IF((Personnel!F25&lt;=CONFIG!$D$74),0,CONFIG!$D$72*Personnel!F25)</f>
        <v>0</v>
      </c>
      <c r="E26" s="243">
        <f>IF((Personnel!G25&lt;=CONFIG!$D$74),0,CONFIG!$D$72*Personnel!G25)</f>
        <v>0</v>
      </c>
      <c r="F26" s="243">
        <f>IF((Personnel!H25&lt;=CONFIG!$D$74),0,CONFIG!$D$72*Personnel!H25)</f>
        <v>0</v>
      </c>
      <c r="G26" s="243">
        <f>IF((Personnel!I25&lt;=CONFIG!$D$74),0,CONFIG!$D$72*Personnel!I25)</f>
        <v>0</v>
      </c>
      <c r="H26" s="243">
        <f>IF((Personnel!J25&lt;=CONFIG!$D$74),0,CONFIG!$D$72*Personnel!J25)</f>
        <v>0</v>
      </c>
      <c r="I26" s="243">
        <f>IF((Personnel!K25&lt;=CONFIG!$D$74),0,CONFIG!$D$72*Personnel!K25)</f>
        <v>0</v>
      </c>
      <c r="J26" s="243">
        <f>IF((Personnel!L25&lt;=CONFIG!$D$74),0,CONFIG!$D$72*Personnel!L25)</f>
        <v>0</v>
      </c>
      <c r="K26" s="243">
        <f>IF((Personnel!M25&lt;=CONFIG!$D$74),0,CONFIG!$D$72*Personnel!M25)</f>
        <v>0</v>
      </c>
      <c r="L26" s="243">
        <f>IF((Personnel!N25&lt;=CONFIG!$D$74),0,CONFIG!$D$72*Personnel!N25)</f>
        <v>0</v>
      </c>
      <c r="M26" s="243">
        <f>IF((Personnel!O25&lt;=CONFIG!$D$74),0,CONFIG!$D$72*Personnel!O25)</f>
        <v>0</v>
      </c>
      <c r="N26" s="243">
        <f>IF((Personnel!P25&lt;=CONFIG!$D$74),0,CONFIG!$D$72*Personnel!P25)</f>
        <v>0</v>
      </c>
      <c r="O26" s="217">
        <f t="shared" si="2"/>
        <v>0</v>
      </c>
      <c r="P26" s="243">
        <f>IF((Personnel!R25&lt;=CONFIG!$D$74),0,CONFIG!$D$72*Personnel!R25)</f>
        <v>0</v>
      </c>
      <c r="Q26" s="243">
        <f>IF((Personnel!S25&lt;=CONFIG!$D$74),0,CONFIG!$D$72*Personnel!S25)</f>
        <v>0</v>
      </c>
      <c r="R26" s="243">
        <f>IF((Personnel!T25&lt;=CONFIG!$D$74),0,CONFIG!$D$72*Personnel!T25)</f>
        <v>0</v>
      </c>
      <c r="S26" s="243">
        <f>IF((Personnel!U25&lt;=CONFIG!$D$74),0,CONFIG!$D$72*Personnel!U25)</f>
        <v>0</v>
      </c>
      <c r="T26" s="243">
        <f>IF((Personnel!V25&lt;=CONFIG!$D$74),0,CONFIG!$D$72*Personnel!V25)</f>
        <v>0</v>
      </c>
      <c r="U26" s="243">
        <f>IF((Personnel!W25&lt;=CONFIG!$D$74),0,CONFIG!$D$72*Personnel!W25)</f>
        <v>0</v>
      </c>
      <c r="V26" s="243">
        <f>IF((Personnel!X25&lt;=CONFIG!$D$74),0,CONFIG!$D$72*Personnel!X25)</f>
        <v>0</v>
      </c>
      <c r="W26" s="243">
        <f>IF((Personnel!Y25&lt;=CONFIG!$D$74),0,CONFIG!$D$72*Personnel!Y25)</f>
        <v>0</v>
      </c>
      <c r="X26" s="243">
        <f>IF((Personnel!Z25&lt;=CONFIG!$D$74),0,CONFIG!$D$72*Personnel!Z25)</f>
        <v>0</v>
      </c>
      <c r="Y26" s="243">
        <f>IF((Personnel!AA25&lt;=CONFIG!$D$74),0,CONFIG!$D$72*Personnel!AA25)</f>
        <v>0</v>
      </c>
      <c r="Z26" s="243">
        <f>IF((Personnel!AB25&lt;=CONFIG!$D$74),0,CONFIG!$D$72*Personnel!AB25)</f>
        <v>0</v>
      </c>
      <c r="AA26" s="243">
        <f>IF((Personnel!AC25&lt;=CONFIG!$D$74),0,CONFIG!$D$72*Personnel!AC25)</f>
        <v>0</v>
      </c>
      <c r="AB26" s="217">
        <f t="shared" si="3"/>
        <v>0</v>
      </c>
      <c r="AC26" s="243">
        <f>IF((Personnel!AE25&lt;=(CONFIG!$D$74*6)),0,CONFIG!$D$72*Personnel!AE25)</f>
        <v>0</v>
      </c>
      <c r="AD26" s="243">
        <f>IF((Personnel!AF25&lt;=(CONFIG!$D$74*6)),0,CONFIG!$D$72*Personnel!AF25)</f>
        <v>0</v>
      </c>
      <c r="AE26" s="217">
        <f t="shared" si="4"/>
        <v>0</v>
      </c>
      <c r="AF26" s="243">
        <f>IF((Personnel!AH25&lt;=(CONFIG!$D$74*6)),0,CONFIG!$D$72*Personnel!AH25)</f>
        <v>0</v>
      </c>
      <c r="AG26" s="243">
        <f>IF((Personnel!AI25&lt;=(CONFIG!$D$74*6)),0,CONFIG!$D$72*Personnel!AI25)</f>
        <v>0</v>
      </c>
      <c r="AH26" s="217">
        <f t="shared" si="5"/>
        <v>0</v>
      </c>
      <c r="AI26" s="243">
        <f>IF((Personnel!AK25&lt;=(CONFIG!$D$74*6)),0,CONFIG!$D$72*Personnel!AK25)</f>
        <v>0</v>
      </c>
      <c r="AJ26" s="243">
        <f>IF((Personnel!AL25&lt;=(CONFIG!$D$74*6)),0,CONFIG!$D$72*Personnel!AL25)</f>
        <v>0</v>
      </c>
      <c r="AK26" s="217">
        <f t="shared" si="6"/>
        <v>0</v>
      </c>
      <c r="AL26" s="93"/>
    </row>
    <row r="27" spans="1:38" s="53" customFormat="1">
      <c r="B27" s="87"/>
      <c r="C27" s="243">
        <f>IF((Personnel!E26&lt;=CONFIG!$D$74),0,CONFIG!$D$72*Personnel!E26)</f>
        <v>0</v>
      </c>
      <c r="D27" s="243">
        <f>IF((Personnel!F26&lt;=CONFIG!$D$74),0,CONFIG!$D$72*Personnel!F26)</f>
        <v>0</v>
      </c>
      <c r="E27" s="243">
        <f>IF((Personnel!G26&lt;=CONFIG!$D$74),0,CONFIG!$D$72*Personnel!G26)</f>
        <v>0</v>
      </c>
      <c r="F27" s="243">
        <f>IF((Personnel!H26&lt;=CONFIG!$D$74),0,CONFIG!$D$72*Personnel!H26)</f>
        <v>0</v>
      </c>
      <c r="G27" s="243">
        <f>IF((Personnel!I26&lt;=CONFIG!$D$74),0,CONFIG!$D$72*Personnel!I26)</f>
        <v>0</v>
      </c>
      <c r="H27" s="243">
        <f>IF((Personnel!J26&lt;=CONFIG!$D$74),0,CONFIG!$D$72*Personnel!J26)</f>
        <v>0</v>
      </c>
      <c r="I27" s="243">
        <f>IF((Personnel!K26&lt;=CONFIG!$D$74),0,CONFIG!$D$72*Personnel!K26)</f>
        <v>0</v>
      </c>
      <c r="J27" s="243">
        <f>IF((Personnel!L26&lt;=CONFIG!$D$74),0,CONFIG!$D$72*Personnel!L26)</f>
        <v>0</v>
      </c>
      <c r="K27" s="243">
        <f>IF((Personnel!M26&lt;=CONFIG!$D$74),0,CONFIG!$D$72*Personnel!M26)</f>
        <v>0</v>
      </c>
      <c r="L27" s="243">
        <f>IF((Personnel!N26&lt;=CONFIG!$D$74),0,CONFIG!$D$72*Personnel!N26)</f>
        <v>0</v>
      </c>
      <c r="M27" s="243">
        <f>IF((Personnel!O26&lt;=CONFIG!$D$74),0,CONFIG!$D$72*Personnel!O26)</f>
        <v>0</v>
      </c>
      <c r="N27" s="243">
        <f>IF((Personnel!P26&lt;=CONFIG!$D$74),0,CONFIG!$D$72*Personnel!P26)</f>
        <v>0</v>
      </c>
      <c r="O27" s="217">
        <f t="shared" si="2"/>
        <v>0</v>
      </c>
      <c r="P27" s="243">
        <f>IF((Personnel!R26&lt;=CONFIG!$D$74),0,CONFIG!$D$72*Personnel!R26)</f>
        <v>0</v>
      </c>
      <c r="Q27" s="243">
        <f>IF((Personnel!S26&lt;=CONFIG!$D$74),0,CONFIG!$D$72*Personnel!S26)</f>
        <v>0</v>
      </c>
      <c r="R27" s="243">
        <f>IF((Personnel!T26&lt;=CONFIG!$D$74),0,CONFIG!$D$72*Personnel!T26)</f>
        <v>0</v>
      </c>
      <c r="S27" s="243">
        <f>IF((Personnel!U26&lt;=CONFIG!$D$74),0,CONFIG!$D$72*Personnel!U26)</f>
        <v>0</v>
      </c>
      <c r="T27" s="243">
        <f>IF((Personnel!V26&lt;=CONFIG!$D$74),0,CONFIG!$D$72*Personnel!V26)</f>
        <v>0</v>
      </c>
      <c r="U27" s="243">
        <f>IF((Personnel!W26&lt;=CONFIG!$D$74),0,CONFIG!$D$72*Personnel!W26)</f>
        <v>0</v>
      </c>
      <c r="V27" s="243">
        <f>IF((Personnel!X26&lt;=CONFIG!$D$74),0,CONFIG!$D$72*Personnel!X26)</f>
        <v>0</v>
      </c>
      <c r="W27" s="243">
        <f>IF((Personnel!Y26&lt;=CONFIG!$D$74),0,CONFIG!$D$72*Personnel!Y26)</f>
        <v>0</v>
      </c>
      <c r="X27" s="243">
        <f>IF((Personnel!Z26&lt;=CONFIG!$D$74),0,CONFIG!$D$72*Personnel!Z26)</f>
        <v>0</v>
      </c>
      <c r="Y27" s="243">
        <f>IF((Personnel!AA26&lt;=CONFIG!$D$74),0,CONFIG!$D$72*Personnel!AA26)</f>
        <v>0</v>
      </c>
      <c r="Z27" s="243">
        <f>IF((Personnel!AB26&lt;=CONFIG!$D$74),0,CONFIG!$D$72*Personnel!AB26)</f>
        <v>0</v>
      </c>
      <c r="AA27" s="243">
        <f>IF((Personnel!AC26&lt;=CONFIG!$D$74),0,CONFIG!$D$72*Personnel!AC26)</f>
        <v>0</v>
      </c>
      <c r="AB27" s="217">
        <f t="shared" si="3"/>
        <v>0</v>
      </c>
      <c r="AC27" s="243">
        <f>IF((Personnel!AE26&lt;=(CONFIG!$D$74*6)),0,CONFIG!$D$72*Personnel!AE26)</f>
        <v>0</v>
      </c>
      <c r="AD27" s="243">
        <f>IF((Personnel!AF26&lt;=(CONFIG!$D$74*6)),0,CONFIG!$D$72*Personnel!AF26)</f>
        <v>0</v>
      </c>
      <c r="AE27" s="217">
        <f t="shared" si="4"/>
        <v>0</v>
      </c>
      <c r="AF27" s="243">
        <f>IF((Personnel!AH26&lt;=(CONFIG!$D$74*6)),0,CONFIG!$D$72*Personnel!AH26)</f>
        <v>0</v>
      </c>
      <c r="AG27" s="243">
        <f>IF((Personnel!AI26&lt;=(CONFIG!$D$74*6)),0,CONFIG!$D$72*Personnel!AI26)</f>
        <v>0</v>
      </c>
      <c r="AH27" s="217">
        <f t="shared" si="5"/>
        <v>0</v>
      </c>
      <c r="AI27" s="243">
        <f>IF((Personnel!AK26&lt;=(CONFIG!$D$74*6)),0,CONFIG!$D$72*Personnel!AK26)</f>
        <v>0</v>
      </c>
      <c r="AJ27" s="243">
        <f>IF((Personnel!AL26&lt;=(CONFIG!$D$74*6)),0,CONFIG!$D$72*Personnel!AL26)</f>
        <v>0</v>
      </c>
      <c r="AK27" s="217">
        <f t="shared" si="6"/>
        <v>0</v>
      </c>
      <c r="AL27" s="93"/>
    </row>
    <row r="28" spans="1:38" s="53" customFormat="1">
      <c r="B28" s="87"/>
      <c r="C28" s="243">
        <f>IF((Personnel!E27&lt;=CONFIG!$D$74),0,CONFIG!$D$72*Personnel!E27)</f>
        <v>0</v>
      </c>
      <c r="D28" s="243">
        <f>IF((Personnel!F27&lt;=CONFIG!$D$74),0,CONFIG!$D$72*Personnel!F27)</f>
        <v>0</v>
      </c>
      <c r="E28" s="243">
        <f>IF((Personnel!G27&lt;=CONFIG!$D$74),0,CONFIG!$D$72*Personnel!G27)</f>
        <v>0</v>
      </c>
      <c r="F28" s="243">
        <f>IF((Personnel!H27&lt;=CONFIG!$D$74),0,CONFIG!$D$72*Personnel!H27)</f>
        <v>0</v>
      </c>
      <c r="G28" s="243">
        <f>IF((Personnel!I27&lt;=CONFIG!$D$74),0,CONFIG!$D$72*Personnel!I27)</f>
        <v>0</v>
      </c>
      <c r="H28" s="243">
        <f>IF((Personnel!J27&lt;=CONFIG!$D$74),0,CONFIG!$D$72*Personnel!J27)</f>
        <v>0</v>
      </c>
      <c r="I28" s="243">
        <f>IF((Personnel!K27&lt;=CONFIG!$D$74),0,CONFIG!$D$72*Personnel!K27)</f>
        <v>0</v>
      </c>
      <c r="J28" s="243">
        <f>IF((Personnel!L27&lt;=CONFIG!$D$74),0,CONFIG!$D$72*Personnel!L27)</f>
        <v>0</v>
      </c>
      <c r="K28" s="243">
        <f>IF((Personnel!M27&lt;=CONFIG!$D$74),0,CONFIG!$D$72*Personnel!M27)</f>
        <v>0</v>
      </c>
      <c r="L28" s="243">
        <f>IF((Personnel!N27&lt;=CONFIG!$D$74),0,CONFIG!$D$72*Personnel!N27)</f>
        <v>0</v>
      </c>
      <c r="M28" s="243">
        <f>IF((Personnel!O27&lt;=CONFIG!$D$74),0,CONFIG!$D$72*Personnel!O27)</f>
        <v>0</v>
      </c>
      <c r="N28" s="243">
        <f>IF((Personnel!P27&lt;=CONFIG!$D$74),0,CONFIG!$D$72*Personnel!P27)</f>
        <v>0</v>
      </c>
      <c r="O28" s="217">
        <f t="shared" si="2"/>
        <v>0</v>
      </c>
      <c r="P28" s="243">
        <f>IF((Personnel!R27&lt;=CONFIG!$D$74),0,CONFIG!$D$72*Personnel!R27)</f>
        <v>0</v>
      </c>
      <c r="Q28" s="243">
        <f>IF((Personnel!S27&lt;=CONFIG!$D$74),0,CONFIG!$D$72*Personnel!S27)</f>
        <v>0</v>
      </c>
      <c r="R28" s="243">
        <f>IF((Personnel!T27&lt;=CONFIG!$D$74),0,CONFIG!$D$72*Personnel!T27)</f>
        <v>0</v>
      </c>
      <c r="S28" s="243">
        <f>IF((Personnel!U27&lt;=CONFIG!$D$74),0,CONFIG!$D$72*Personnel!U27)</f>
        <v>0</v>
      </c>
      <c r="T28" s="243">
        <f>IF((Personnel!V27&lt;=CONFIG!$D$74),0,CONFIG!$D$72*Personnel!V27)</f>
        <v>0</v>
      </c>
      <c r="U28" s="243">
        <f>IF((Personnel!W27&lt;=CONFIG!$D$74),0,CONFIG!$D$72*Personnel!W27)</f>
        <v>0</v>
      </c>
      <c r="V28" s="243">
        <f>IF((Personnel!X27&lt;=CONFIG!$D$74),0,CONFIG!$D$72*Personnel!X27)</f>
        <v>0</v>
      </c>
      <c r="W28" s="243">
        <f>IF((Personnel!Y27&lt;=CONFIG!$D$74),0,CONFIG!$D$72*Personnel!Y27)</f>
        <v>0</v>
      </c>
      <c r="X28" s="243">
        <f>IF((Personnel!Z27&lt;=CONFIG!$D$74),0,CONFIG!$D$72*Personnel!Z27)</f>
        <v>0</v>
      </c>
      <c r="Y28" s="243">
        <f>IF((Personnel!AA27&lt;=CONFIG!$D$74),0,CONFIG!$D$72*Personnel!AA27)</f>
        <v>0</v>
      </c>
      <c r="Z28" s="243">
        <f>IF((Personnel!AB27&lt;=CONFIG!$D$74),0,CONFIG!$D$72*Personnel!AB27)</f>
        <v>0</v>
      </c>
      <c r="AA28" s="243">
        <f>IF((Personnel!AC27&lt;=CONFIG!$D$74),0,CONFIG!$D$72*Personnel!AC27)</f>
        <v>0</v>
      </c>
      <c r="AB28" s="217">
        <f t="shared" si="3"/>
        <v>0</v>
      </c>
      <c r="AC28" s="243">
        <f>IF((Personnel!AE27&lt;=(CONFIG!$D$74*6)),0,CONFIG!$D$72*Personnel!AE27)</f>
        <v>0</v>
      </c>
      <c r="AD28" s="243">
        <f>IF((Personnel!AF27&lt;=(CONFIG!$D$74*6)),0,CONFIG!$D$72*Personnel!AF27)</f>
        <v>0</v>
      </c>
      <c r="AE28" s="217">
        <f t="shared" si="4"/>
        <v>0</v>
      </c>
      <c r="AF28" s="243">
        <f>IF((Personnel!AH27&lt;=(CONFIG!$D$74*6)),0,CONFIG!$D$72*Personnel!AH27)</f>
        <v>0</v>
      </c>
      <c r="AG28" s="243">
        <f>IF((Personnel!AI27&lt;=(CONFIG!$D$74*6)),0,CONFIG!$D$72*Personnel!AI27)</f>
        <v>0</v>
      </c>
      <c r="AH28" s="217">
        <f t="shared" si="5"/>
        <v>0</v>
      </c>
      <c r="AI28" s="243">
        <f>IF((Personnel!AK27&lt;=(CONFIG!$D$74*6)),0,CONFIG!$D$72*Personnel!AK27)</f>
        <v>0</v>
      </c>
      <c r="AJ28" s="243">
        <f>IF((Personnel!AL27&lt;=(CONFIG!$D$74*6)),0,CONFIG!$D$72*Personnel!AL27)</f>
        <v>0</v>
      </c>
      <c r="AK28" s="217">
        <f t="shared" si="6"/>
        <v>0</v>
      </c>
      <c r="AL28" s="93"/>
    </row>
    <row r="29" spans="1:38" s="53" customFormat="1">
      <c r="B29" s="87"/>
      <c r="C29" s="243">
        <f>IF((Personnel!E28&lt;=CONFIG!$D$74),0,CONFIG!$D$72*Personnel!E28)</f>
        <v>0</v>
      </c>
      <c r="D29" s="243">
        <f>IF((Personnel!F28&lt;=CONFIG!$D$74),0,CONFIG!$D$72*Personnel!F28)</f>
        <v>0</v>
      </c>
      <c r="E29" s="243">
        <f>IF((Personnel!G28&lt;=CONFIG!$D$74),0,CONFIG!$D$72*Personnel!G28)</f>
        <v>0</v>
      </c>
      <c r="F29" s="243">
        <f>IF((Personnel!H28&lt;=CONFIG!$D$74),0,CONFIG!$D$72*Personnel!H28)</f>
        <v>0</v>
      </c>
      <c r="G29" s="243">
        <f>IF((Personnel!I28&lt;=CONFIG!$D$74),0,CONFIG!$D$72*Personnel!I28)</f>
        <v>0</v>
      </c>
      <c r="H29" s="243">
        <f>IF((Personnel!J28&lt;=CONFIG!$D$74),0,CONFIG!$D$72*Personnel!J28)</f>
        <v>0</v>
      </c>
      <c r="I29" s="243">
        <f>IF((Personnel!K28&lt;=CONFIG!$D$74),0,CONFIG!$D$72*Personnel!K28)</f>
        <v>0</v>
      </c>
      <c r="J29" s="243">
        <f>IF((Personnel!L28&lt;=CONFIG!$D$74),0,CONFIG!$D$72*Personnel!L28)</f>
        <v>0</v>
      </c>
      <c r="K29" s="243">
        <f>IF((Personnel!M28&lt;=CONFIG!$D$74),0,CONFIG!$D$72*Personnel!M28)</f>
        <v>0</v>
      </c>
      <c r="L29" s="243">
        <f>IF((Personnel!N28&lt;=CONFIG!$D$74),0,CONFIG!$D$72*Personnel!N28)</f>
        <v>0</v>
      </c>
      <c r="M29" s="243">
        <f>IF((Personnel!O28&lt;=CONFIG!$D$74),0,CONFIG!$D$72*Personnel!O28)</f>
        <v>0</v>
      </c>
      <c r="N29" s="243">
        <f>IF((Personnel!P28&lt;=CONFIG!$D$74),0,CONFIG!$D$72*Personnel!P28)</f>
        <v>0</v>
      </c>
      <c r="O29" s="217">
        <f t="shared" si="2"/>
        <v>0</v>
      </c>
      <c r="P29" s="243">
        <f>IF((Personnel!R28&lt;=CONFIG!$D$74),0,CONFIG!$D$72*Personnel!R28)</f>
        <v>0</v>
      </c>
      <c r="Q29" s="243">
        <f>IF((Personnel!S28&lt;=CONFIG!$D$74),0,CONFIG!$D$72*Personnel!S28)</f>
        <v>0</v>
      </c>
      <c r="R29" s="243">
        <f>IF((Personnel!T28&lt;=CONFIG!$D$74),0,CONFIG!$D$72*Personnel!T28)</f>
        <v>0</v>
      </c>
      <c r="S29" s="243">
        <f>IF((Personnel!U28&lt;=CONFIG!$D$74),0,CONFIG!$D$72*Personnel!U28)</f>
        <v>0</v>
      </c>
      <c r="T29" s="243">
        <f>IF((Personnel!V28&lt;=CONFIG!$D$74),0,CONFIG!$D$72*Personnel!V28)</f>
        <v>0</v>
      </c>
      <c r="U29" s="243">
        <f>IF((Personnel!W28&lt;=CONFIG!$D$74),0,CONFIG!$D$72*Personnel!W28)</f>
        <v>0</v>
      </c>
      <c r="V29" s="243">
        <f>IF((Personnel!X28&lt;=CONFIG!$D$74),0,CONFIG!$D$72*Personnel!X28)</f>
        <v>0</v>
      </c>
      <c r="W29" s="243">
        <f>IF((Personnel!Y28&lt;=CONFIG!$D$74),0,CONFIG!$D$72*Personnel!Y28)</f>
        <v>0</v>
      </c>
      <c r="X29" s="243">
        <f>IF((Personnel!Z28&lt;=CONFIG!$D$74),0,CONFIG!$D$72*Personnel!Z28)</f>
        <v>0</v>
      </c>
      <c r="Y29" s="243">
        <f>IF((Personnel!AA28&lt;=CONFIG!$D$74),0,CONFIG!$D$72*Personnel!AA28)</f>
        <v>0</v>
      </c>
      <c r="Z29" s="243">
        <f>IF((Personnel!AB28&lt;=CONFIG!$D$74),0,CONFIG!$D$72*Personnel!AB28)</f>
        <v>0</v>
      </c>
      <c r="AA29" s="243">
        <f>IF((Personnel!AC28&lt;=CONFIG!$D$74),0,CONFIG!$D$72*Personnel!AC28)</f>
        <v>0</v>
      </c>
      <c r="AB29" s="217">
        <f t="shared" si="3"/>
        <v>0</v>
      </c>
      <c r="AC29" s="243">
        <f>IF((Personnel!AE28&lt;=(CONFIG!$D$74*6)),0,CONFIG!$D$72*Personnel!AE28)</f>
        <v>0</v>
      </c>
      <c r="AD29" s="243">
        <f>IF((Personnel!AF28&lt;=(CONFIG!$D$74*6)),0,CONFIG!$D$72*Personnel!AF28)</f>
        <v>0</v>
      </c>
      <c r="AE29" s="217">
        <f t="shared" si="4"/>
        <v>0</v>
      </c>
      <c r="AF29" s="243">
        <f>IF((Personnel!AH28&lt;=(CONFIG!$D$74*6)),0,CONFIG!$D$72*Personnel!AH28)</f>
        <v>0</v>
      </c>
      <c r="AG29" s="243">
        <f>IF((Personnel!AI28&lt;=(CONFIG!$D$74*6)),0,CONFIG!$D$72*Personnel!AI28)</f>
        <v>0</v>
      </c>
      <c r="AH29" s="217">
        <f t="shared" si="5"/>
        <v>0</v>
      </c>
      <c r="AI29" s="243">
        <f>IF((Personnel!AK28&lt;=(CONFIG!$D$74*6)),0,CONFIG!$D$72*Personnel!AK28)</f>
        <v>0</v>
      </c>
      <c r="AJ29" s="243">
        <f>IF((Personnel!AL28&lt;=(CONFIG!$D$74*6)),0,CONFIG!$D$72*Personnel!AL28)</f>
        <v>0</v>
      </c>
      <c r="AK29" s="217">
        <f t="shared" si="6"/>
        <v>0</v>
      </c>
      <c r="AL29" s="93"/>
    </row>
    <row r="30" spans="1:38" s="53" customFormat="1">
      <c r="B30" s="87"/>
      <c r="C30" s="243">
        <f>IF((Personnel!E29&lt;=CONFIG!$D$74),0,CONFIG!$D$72*Personnel!E29)</f>
        <v>0</v>
      </c>
      <c r="D30" s="243">
        <f>IF((Personnel!F29&lt;=CONFIG!$D$74),0,CONFIG!$D$72*Personnel!F29)</f>
        <v>0</v>
      </c>
      <c r="E30" s="243">
        <f>IF((Personnel!G29&lt;=CONFIG!$D$74),0,CONFIG!$D$72*Personnel!G29)</f>
        <v>0</v>
      </c>
      <c r="F30" s="243">
        <f>IF((Personnel!H29&lt;=CONFIG!$D$74),0,CONFIG!$D$72*Personnel!H29)</f>
        <v>0</v>
      </c>
      <c r="G30" s="243">
        <f>IF((Personnel!I29&lt;=CONFIG!$D$74),0,CONFIG!$D$72*Personnel!I29)</f>
        <v>0</v>
      </c>
      <c r="H30" s="243">
        <f>IF((Personnel!J29&lt;=CONFIG!$D$74),0,CONFIG!$D$72*Personnel!J29)</f>
        <v>0</v>
      </c>
      <c r="I30" s="243">
        <f>IF((Personnel!K29&lt;=CONFIG!$D$74),0,CONFIG!$D$72*Personnel!K29)</f>
        <v>0</v>
      </c>
      <c r="J30" s="243">
        <f>IF((Personnel!L29&lt;=CONFIG!$D$74),0,CONFIG!$D$72*Personnel!L29)</f>
        <v>0</v>
      </c>
      <c r="K30" s="243">
        <f>IF((Personnel!M29&lt;=CONFIG!$D$74),0,CONFIG!$D$72*Personnel!M29)</f>
        <v>0</v>
      </c>
      <c r="L30" s="243">
        <f>IF((Personnel!N29&lt;=CONFIG!$D$74),0,CONFIG!$D$72*Personnel!N29)</f>
        <v>0</v>
      </c>
      <c r="M30" s="243">
        <f>IF((Personnel!O29&lt;=CONFIG!$D$74),0,CONFIG!$D$72*Personnel!O29)</f>
        <v>0</v>
      </c>
      <c r="N30" s="243">
        <f>IF((Personnel!P29&lt;=CONFIG!$D$74),0,CONFIG!$D$72*Personnel!P29)</f>
        <v>0</v>
      </c>
      <c r="O30" s="217">
        <f t="shared" si="2"/>
        <v>0</v>
      </c>
      <c r="P30" s="243">
        <f>IF((Personnel!R29&lt;=CONFIG!$D$74),0,CONFIG!$D$72*Personnel!R29)</f>
        <v>0</v>
      </c>
      <c r="Q30" s="243">
        <f>IF((Personnel!S29&lt;=CONFIG!$D$74),0,CONFIG!$D$72*Personnel!S29)</f>
        <v>0</v>
      </c>
      <c r="R30" s="243">
        <f>IF((Personnel!T29&lt;=CONFIG!$D$74),0,CONFIG!$D$72*Personnel!T29)</f>
        <v>0</v>
      </c>
      <c r="S30" s="243">
        <f>IF((Personnel!U29&lt;=CONFIG!$D$74),0,CONFIG!$D$72*Personnel!U29)</f>
        <v>0</v>
      </c>
      <c r="T30" s="243">
        <f>IF((Personnel!V29&lt;=CONFIG!$D$74),0,CONFIG!$D$72*Personnel!V29)</f>
        <v>0</v>
      </c>
      <c r="U30" s="243">
        <f>IF((Personnel!W29&lt;=CONFIG!$D$74),0,CONFIG!$D$72*Personnel!W29)</f>
        <v>0</v>
      </c>
      <c r="V30" s="243">
        <f>IF((Personnel!X29&lt;=CONFIG!$D$74),0,CONFIG!$D$72*Personnel!X29)</f>
        <v>0</v>
      </c>
      <c r="W30" s="243">
        <f>IF((Personnel!Y29&lt;=CONFIG!$D$74),0,CONFIG!$D$72*Personnel!Y29)</f>
        <v>0</v>
      </c>
      <c r="X30" s="243">
        <f>IF((Personnel!Z29&lt;=CONFIG!$D$74),0,CONFIG!$D$72*Personnel!Z29)</f>
        <v>0</v>
      </c>
      <c r="Y30" s="243">
        <f>IF((Personnel!AA29&lt;=CONFIG!$D$74),0,CONFIG!$D$72*Personnel!AA29)</f>
        <v>0</v>
      </c>
      <c r="Z30" s="243">
        <f>IF((Personnel!AB29&lt;=CONFIG!$D$74),0,CONFIG!$D$72*Personnel!AB29)</f>
        <v>0</v>
      </c>
      <c r="AA30" s="243">
        <f>IF((Personnel!AC29&lt;=CONFIG!$D$74),0,CONFIG!$D$72*Personnel!AC29)</f>
        <v>0</v>
      </c>
      <c r="AB30" s="217">
        <f t="shared" si="3"/>
        <v>0</v>
      </c>
      <c r="AC30" s="243">
        <f>IF((Personnel!AE29&lt;=(CONFIG!$D$74*6)),0,CONFIG!$D$72*Personnel!AE29)</f>
        <v>0</v>
      </c>
      <c r="AD30" s="243">
        <f>IF((Personnel!AF29&lt;=(CONFIG!$D$74*6)),0,CONFIG!$D$72*Personnel!AF29)</f>
        <v>0</v>
      </c>
      <c r="AE30" s="217">
        <f t="shared" si="4"/>
        <v>0</v>
      </c>
      <c r="AF30" s="243">
        <f>IF((Personnel!AH29&lt;=(CONFIG!$D$74*6)),0,CONFIG!$D$72*Personnel!AH29)</f>
        <v>0</v>
      </c>
      <c r="AG30" s="243">
        <f>IF((Personnel!AI29&lt;=(CONFIG!$D$74*6)),0,CONFIG!$D$72*Personnel!AI29)</f>
        <v>0</v>
      </c>
      <c r="AH30" s="217">
        <f t="shared" si="5"/>
        <v>0</v>
      </c>
      <c r="AI30" s="243">
        <f>IF((Personnel!AK29&lt;=(CONFIG!$D$74*6)),0,CONFIG!$D$72*Personnel!AK29)</f>
        <v>0</v>
      </c>
      <c r="AJ30" s="243">
        <f>IF((Personnel!AL29&lt;=(CONFIG!$D$74*6)),0,CONFIG!$D$72*Personnel!AL29)</f>
        <v>0</v>
      </c>
      <c r="AK30" s="217">
        <f t="shared" si="6"/>
        <v>0</v>
      </c>
      <c r="AL30" s="93"/>
    </row>
    <row r="31" spans="1:38">
      <c r="A31" s="53"/>
      <c r="B31" s="87"/>
      <c r="C31" s="13">
        <f t="shared" ref="C31:N31" si="10">SUM(C11:C30)</f>
        <v>0</v>
      </c>
      <c r="D31" s="13">
        <f t="shared" si="10"/>
        <v>0</v>
      </c>
      <c r="E31" s="13">
        <f t="shared" si="10"/>
        <v>0</v>
      </c>
      <c r="F31" s="13">
        <f t="shared" si="10"/>
        <v>0</v>
      </c>
      <c r="G31" s="13">
        <f t="shared" si="10"/>
        <v>0</v>
      </c>
      <c r="H31" s="13">
        <f t="shared" si="10"/>
        <v>0</v>
      </c>
      <c r="I31" s="13">
        <f t="shared" si="10"/>
        <v>0</v>
      </c>
      <c r="J31" s="13">
        <f t="shared" si="10"/>
        <v>0</v>
      </c>
      <c r="K31" s="13">
        <f t="shared" si="10"/>
        <v>0</v>
      </c>
      <c r="L31" s="13">
        <f t="shared" si="10"/>
        <v>0</v>
      </c>
      <c r="M31" s="13">
        <f t="shared" si="10"/>
        <v>0</v>
      </c>
      <c r="N31" s="13">
        <f t="shared" si="10"/>
        <v>0</v>
      </c>
      <c r="O31" s="12">
        <f t="shared" si="2"/>
        <v>0</v>
      </c>
      <c r="P31" s="13">
        <f t="shared" ref="P31:AA31" si="11">SUM(P11:P30)</f>
        <v>0</v>
      </c>
      <c r="Q31" s="13">
        <f t="shared" si="11"/>
        <v>0</v>
      </c>
      <c r="R31" s="13">
        <f t="shared" si="11"/>
        <v>0</v>
      </c>
      <c r="S31" s="13">
        <f t="shared" si="11"/>
        <v>0</v>
      </c>
      <c r="T31" s="13">
        <f t="shared" si="11"/>
        <v>0</v>
      </c>
      <c r="U31" s="13">
        <f t="shared" si="11"/>
        <v>0</v>
      </c>
      <c r="V31" s="13">
        <f t="shared" si="11"/>
        <v>0</v>
      </c>
      <c r="W31" s="13">
        <f t="shared" si="11"/>
        <v>0</v>
      </c>
      <c r="X31" s="13">
        <f t="shared" si="11"/>
        <v>0</v>
      </c>
      <c r="Y31" s="13">
        <f t="shared" si="11"/>
        <v>0</v>
      </c>
      <c r="Z31" s="13">
        <f t="shared" si="11"/>
        <v>0</v>
      </c>
      <c r="AA31" s="13">
        <f t="shared" si="11"/>
        <v>0</v>
      </c>
      <c r="AB31" s="12">
        <f t="shared" si="3"/>
        <v>0</v>
      </c>
      <c r="AC31" s="13">
        <f>SUM(AC11:AC30)</f>
        <v>0</v>
      </c>
      <c r="AD31" s="13">
        <f>SUM(AD11:AD30)</f>
        <v>0</v>
      </c>
      <c r="AE31" s="12">
        <f t="shared" si="4"/>
        <v>0</v>
      </c>
      <c r="AF31" s="13">
        <f>SUM(AF11:AF30)</f>
        <v>0</v>
      </c>
      <c r="AG31" s="13">
        <f>SUM(AG11:AG30)</f>
        <v>0</v>
      </c>
      <c r="AH31" s="12">
        <f t="shared" si="5"/>
        <v>0</v>
      </c>
      <c r="AI31" s="13">
        <f>SUM(AI11:AI30)</f>
        <v>0</v>
      </c>
      <c r="AJ31" s="13">
        <f>SUM(AJ11:AJ30)</f>
        <v>0</v>
      </c>
      <c r="AK31" s="12">
        <f t="shared" si="6"/>
        <v>0</v>
      </c>
      <c r="AL31" s="93"/>
    </row>
    <row r="32" spans="1:38">
      <c r="A32" s="53"/>
      <c r="B32" s="87"/>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3"/>
    </row>
    <row r="33" spans="1:38">
      <c r="A33" s="53"/>
      <c r="B33" s="87"/>
      <c r="C33" s="347" t="s">
        <v>227</v>
      </c>
      <c r="D33" s="348"/>
      <c r="E33" s="348"/>
      <c r="F33" s="348"/>
      <c r="G33" s="348"/>
      <c r="H33" s="348"/>
      <c r="I33" s="348"/>
      <c r="J33" s="348"/>
      <c r="K33" s="348"/>
      <c r="L33" s="348"/>
      <c r="M33" s="348"/>
      <c r="N33" s="348"/>
      <c r="O33" s="348"/>
      <c r="P33" s="68"/>
      <c r="Q33" s="68"/>
      <c r="R33" s="68"/>
      <c r="S33" s="68"/>
      <c r="T33" s="68"/>
      <c r="U33" s="68"/>
      <c r="V33" s="68"/>
      <c r="W33" s="68"/>
      <c r="X33" s="68"/>
      <c r="Y33" s="68"/>
      <c r="Z33" s="68"/>
      <c r="AA33" s="68"/>
      <c r="AB33" s="68"/>
      <c r="AC33" s="68"/>
      <c r="AD33" s="68"/>
      <c r="AE33" s="68"/>
      <c r="AF33" s="68"/>
      <c r="AG33" s="68"/>
      <c r="AH33" s="68"/>
      <c r="AI33" s="68"/>
      <c r="AJ33" s="68"/>
      <c r="AK33" s="69"/>
      <c r="AL33" s="93"/>
    </row>
    <row r="34" spans="1:38">
      <c r="A34" s="53"/>
      <c r="B34" s="87"/>
      <c r="C34" s="349" t="s">
        <v>14</v>
      </c>
      <c r="D34" s="350"/>
      <c r="E34" s="350"/>
      <c r="F34" s="350"/>
      <c r="G34" s="350"/>
      <c r="H34" s="350"/>
      <c r="I34" s="350"/>
      <c r="J34" s="350"/>
      <c r="K34" s="350"/>
      <c r="L34" s="350"/>
      <c r="M34" s="350"/>
      <c r="N34" s="350"/>
      <c r="O34" s="351"/>
      <c r="P34" s="349" t="s">
        <v>15</v>
      </c>
      <c r="Q34" s="350"/>
      <c r="R34" s="350"/>
      <c r="S34" s="350"/>
      <c r="T34" s="350"/>
      <c r="U34" s="350"/>
      <c r="V34" s="350"/>
      <c r="W34" s="350"/>
      <c r="X34" s="350"/>
      <c r="Y34" s="350"/>
      <c r="Z34" s="350"/>
      <c r="AA34" s="350"/>
      <c r="AB34" s="351"/>
      <c r="AC34" s="341" t="s">
        <v>16</v>
      </c>
      <c r="AD34" s="342"/>
      <c r="AE34" s="343"/>
      <c r="AF34" s="341" t="s">
        <v>22</v>
      </c>
      <c r="AG34" s="342"/>
      <c r="AH34" s="343"/>
      <c r="AI34" s="341" t="s">
        <v>23</v>
      </c>
      <c r="AJ34" s="342"/>
      <c r="AK34" s="343"/>
      <c r="AL34" s="93"/>
    </row>
    <row r="35" spans="1:38">
      <c r="A35" s="53"/>
      <c r="B35" s="87"/>
      <c r="C35" s="17">
        <f>CONFIG!$D$7</f>
        <v>41640</v>
      </c>
      <c r="D35" s="17">
        <f>DATE(YEAR(C35),MONTH(C35)+1,DAY(C35))</f>
        <v>41671</v>
      </c>
      <c r="E35" s="17">
        <f t="shared" ref="E35:N35" si="12">DATE(YEAR(D35),MONTH(D35)+1,DAY(D35))</f>
        <v>41699</v>
      </c>
      <c r="F35" s="17">
        <f t="shared" si="12"/>
        <v>41730</v>
      </c>
      <c r="G35" s="17">
        <f t="shared" si="12"/>
        <v>41760</v>
      </c>
      <c r="H35" s="17">
        <f t="shared" si="12"/>
        <v>41791</v>
      </c>
      <c r="I35" s="17">
        <f t="shared" si="12"/>
        <v>41821</v>
      </c>
      <c r="J35" s="17">
        <f t="shared" si="12"/>
        <v>41852</v>
      </c>
      <c r="K35" s="17">
        <f t="shared" si="12"/>
        <v>41883</v>
      </c>
      <c r="L35" s="17">
        <f t="shared" si="12"/>
        <v>41913</v>
      </c>
      <c r="M35" s="17">
        <f t="shared" si="12"/>
        <v>41944</v>
      </c>
      <c r="N35" s="17">
        <f t="shared" si="12"/>
        <v>41974</v>
      </c>
      <c r="O35" s="9" t="s">
        <v>13</v>
      </c>
      <c r="P35" s="17">
        <f>DATE(YEAR(N35),MONTH(N35)+1,DAY(N35))</f>
        <v>42005</v>
      </c>
      <c r="Q35" s="17">
        <f t="shared" ref="Q35:AA35" si="13">DATE(YEAR(P35),MONTH(P35)+1,DAY(P35))</f>
        <v>42036</v>
      </c>
      <c r="R35" s="17">
        <f t="shared" si="13"/>
        <v>42064</v>
      </c>
      <c r="S35" s="17">
        <f t="shared" si="13"/>
        <v>42095</v>
      </c>
      <c r="T35" s="17">
        <f t="shared" si="13"/>
        <v>42125</v>
      </c>
      <c r="U35" s="17">
        <f t="shared" si="13"/>
        <v>42156</v>
      </c>
      <c r="V35" s="17">
        <f t="shared" si="13"/>
        <v>42186</v>
      </c>
      <c r="W35" s="17">
        <f t="shared" si="13"/>
        <v>42217</v>
      </c>
      <c r="X35" s="17">
        <f t="shared" si="13"/>
        <v>42248</v>
      </c>
      <c r="Y35" s="17">
        <f t="shared" si="13"/>
        <v>42278</v>
      </c>
      <c r="Z35" s="17">
        <f t="shared" si="13"/>
        <v>42309</v>
      </c>
      <c r="AA35" s="17">
        <f t="shared" si="13"/>
        <v>42339</v>
      </c>
      <c r="AB35" s="9" t="s">
        <v>13</v>
      </c>
      <c r="AC35" s="8" t="s">
        <v>19</v>
      </c>
      <c r="AD35" s="8" t="s">
        <v>20</v>
      </c>
      <c r="AE35" s="9" t="s">
        <v>13</v>
      </c>
      <c r="AF35" s="8" t="s">
        <v>19</v>
      </c>
      <c r="AG35" s="8" t="s">
        <v>20</v>
      </c>
      <c r="AH35" s="9" t="s">
        <v>13</v>
      </c>
      <c r="AI35" s="8" t="s">
        <v>19</v>
      </c>
      <c r="AJ35" s="8" t="s">
        <v>20</v>
      </c>
      <c r="AK35" s="9" t="s">
        <v>13</v>
      </c>
      <c r="AL35" s="93"/>
    </row>
    <row r="36" spans="1:38">
      <c r="A36" s="53"/>
      <c r="B36" s="87"/>
      <c r="C36" s="243">
        <f>Personnel!E10+C11</f>
        <v>0</v>
      </c>
      <c r="D36" s="243">
        <f>Personnel!F10+D11</f>
        <v>0</v>
      </c>
      <c r="E36" s="243">
        <f>Personnel!G10+E11</f>
        <v>0</v>
      </c>
      <c r="F36" s="243">
        <f>Personnel!H10+F11</f>
        <v>0</v>
      </c>
      <c r="G36" s="243">
        <f>Personnel!I10+G11</f>
        <v>0</v>
      </c>
      <c r="H36" s="243">
        <f>Personnel!J10+H11</f>
        <v>0</v>
      </c>
      <c r="I36" s="243">
        <f>Personnel!K10+I11</f>
        <v>0</v>
      </c>
      <c r="J36" s="243">
        <f>Personnel!L10+J11</f>
        <v>0</v>
      </c>
      <c r="K36" s="243">
        <f>Personnel!M10+K11</f>
        <v>0</v>
      </c>
      <c r="L36" s="243">
        <f>Personnel!N10+L11</f>
        <v>0</v>
      </c>
      <c r="M36" s="243">
        <f>Personnel!O10+M11</f>
        <v>0</v>
      </c>
      <c r="N36" s="243">
        <f>Personnel!P10+N11</f>
        <v>0</v>
      </c>
      <c r="O36" s="217">
        <f t="shared" ref="O36:O56" si="14">SUM(C36:N36)</f>
        <v>0</v>
      </c>
      <c r="P36" s="243">
        <f>Personnel!R10+P11</f>
        <v>0</v>
      </c>
      <c r="Q36" s="243">
        <f>Personnel!S10+Q11</f>
        <v>0</v>
      </c>
      <c r="R36" s="243">
        <f>Personnel!T10+R11</f>
        <v>0</v>
      </c>
      <c r="S36" s="243">
        <f>Personnel!U10+S11</f>
        <v>0</v>
      </c>
      <c r="T36" s="243">
        <f>Personnel!V10+T11</f>
        <v>0</v>
      </c>
      <c r="U36" s="243">
        <f>Personnel!W10+U11</f>
        <v>0</v>
      </c>
      <c r="V36" s="243">
        <f>Personnel!X10+V11</f>
        <v>0</v>
      </c>
      <c r="W36" s="243">
        <f>Personnel!Y10+W11</f>
        <v>0</v>
      </c>
      <c r="X36" s="243">
        <f>Personnel!Z10+X11</f>
        <v>0</v>
      </c>
      <c r="Y36" s="243">
        <f>Personnel!AA10+Y11</f>
        <v>0</v>
      </c>
      <c r="Z36" s="243">
        <f>Personnel!AB10+Z11</f>
        <v>0</v>
      </c>
      <c r="AA36" s="243">
        <f>Personnel!AC10+AA11</f>
        <v>0</v>
      </c>
      <c r="AB36" s="217">
        <f t="shared" ref="AB36:AB56" si="15">SUM(P36:AA36)</f>
        <v>0</v>
      </c>
      <c r="AC36" s="243">
        <f>Personnel!AE10+AC11</f>
        <v>0</v>
      </c>
      <c r="AD36" s="243">
        <f>Personnel!AF10+AD11</f>
        <v>0</v>
      </c>
      <c r="AE36" s="217">
        <f t="shared" ref="AE36:AE56" si="16">SUM(AC36:AD36)</f>
        <v>0</v>
      </c>
      <c r="AF36" s="243">
        <f>Personnel!AH10+AF11</f>
        <v>0</v>
      </c>
      <c r="AG36" s="243">
        <f>Personnel!AI10+AG11</f>
        <v>0</v>
      </c>
      <c r="AH36" s="217">
        <f t="shared" ref="AH36:AH56" si="17">SUM(AF36:AG36)</f>
        <v>0</v>
      </c>
      <c r="AI36" s="243">
        <f>Personnel!AK10+AI11</f>
        <v>0</v>
      </c>
      <c r="AJ36" s="243">
        <f>Personnel!AL10+AJ11</f>
        <v>0</v>
      </c>
      <c r="AK36" s="217">
        <f t="shared" ref="AK36:AK56" si="18">SUM(AI36:AJ36)</f>
        <v>0</v>
      </c>
      <c r="AL36" s="93"/>
    </row>
    <row r="37" spans="1:38">
      <c r="A37" s="53"/>
      <c r="B37" s="87"/>
      <c r="C37" s="243">
        <f>Personnel!E11+C12</f>
        <v>0</v>
      </c>
      <c r="D37" s="243">
        <f>Personnel!F11+D12</f>
        <v>0</v>
      </c>
      <c r="E37" s="243">
        <f>Personnel!G11+E12</f>
        <v>0</v>
      </c>
      <c r="F37" s="243">
        <f>Personnel!H11+F12</f>
        <v>0</v>
      </c>
      <c r="G37" s="243">
        <f>Personnel!I11+G12</f>
        <v>0</v>
      </c>
      <c r="H37" s="243">
        <f>Personnel!J11+H12</f>
        <v>0</v>
      </c>
      <c r="I37" s="243">
        <f>Personnel!K11+I12</f>
        <v>0</v>
      </c>
      <c r="J37" s="243">
        <f>Personnel!L11+J12</f>
        <v>0</v>
      </c>
      <c r="K37" s="243">
        <f>Personnel!M11+K12</f>
        <v>0</v>
      </c>
      <c r="L37" s="243">
        <f>Personnel!N11+L12</f>
        <v>0</v>
      </c>
      <c r="M37" s="243">
        <f>Personnel!O11+M12</f>
        <v>0</v>
      </c>
      <c r="N37" s="243">
        <f>Personnel!P11+N12</f>
        <v>0</v>
      </c>
      <c r="O37" s="217">
        <f t="shared" si="14"/>
        <v>0</v>
      </c>
      <c r="P37" s="243">
        <f>Personnel!R11+P12</f>
        <v>0</v>
      </c>
      <c r="Q37" s="243">
        <f>Personnel!S11+Q12</f>
        <v>0</v>
      </c>
      <c r="R37" s="243">
        <f>Personnel!T11+R12</f>
        <v>0</v>
      </c>
      <c r="S37" s="243">
        <f>Personnel!U11+S12</f>
        <v>0</v>
      </c>
      <c r="T37" s="243">
        <f>Personnel!V11+T12</f>
        <v>0</v>
      </c>
      <c r="U37" s="243">
        <f>Personnel!W11+U12</f>
        <v>0</v>
      </c>
      <c r="V37" s="243">
        <f>Personnel!X11+V12</f>
        <v>0</v>
      </c>
      <c r="W37" s="243">
        <f>Personnel!Y11+W12</f>
        <v>0</v>
      </c>
      <c r="X37" s="243">
        <f>Personnel!Z11+X12</f>
        <v>0</v>
      </c>
      <c r="Y37" s="243">
        <f>Personnel!AA11+Y12</f>
        <v>0</v>
      </c>
      <c r="Z37" s="243">
        <f>Personnel!AB11+Z12</f>
        <v>0</v>
      </c>
      <c r="AA37" s="243">
        <f>Personnel!AC11+AA12</f>
        <v>0</v>
      </c>
      <c r="AB37" s="217">
        <f t="shared" si="15"/>
        <v>0</v>
      </c>
      <c r="AC37" s="243">
        <f>Personnel!AE11+AC12</f>
        <v>0</v>
      </c>
      <c r="AD37" s="243">
        <f>Personnel!AF11+AD12</f>
        <v>0</v>
      </c>
      <c r="AE37" s="217">
        <f t="shared" si="16"/>
        <v>0</v>
      </c>
      <c r="AF37" s="243">
        <f>Personnel!AH11+AF12</f>
        <v>0</v>
      </c>
      <c r="AG37" s="243">
        <f>Personnel!AI11+AG12</f>
        <v>0</v>
      </c>
      <c r="AH37" s="217">
        <f t="shared" si="17"/>
        <v>0</v>
      </c>
      <c r="AI37" s="243">
        <f>Personnel!AK11+AI12</f>
        <v>0</v>
      </c>
      <c r="AJ37" s="243">
        <f>Personnel!AL11+AJ12</f>
        <v>0</v>
      </c>
      <c r="AK37" s="217">
        <f t="shared" si="18"/>
        <v>0</v>
      </c>
      <c r="AL37" s="93"/>
    </row>
    <row r="38" spans="1:38">
      <c r="A38" s="53"/>
      <c r="B38" s="87"/>
      <c r="C38" s="243">
        <f>Personnel!E12+C13</f>
        <v>0</v>
      </c>
      <c r="D38" s="243">
        <f>Personnel!F12+D13</f>
        <v>0</v>
      </c>
      <c r="E38" s="243">
        <f>Personnel!G12+E13</f>
        <v>0</v>
      </c>
      <c r="F38" s="243">
        <f>Personnel!H12+F13</f>
        <v>0</v>
      </c>
      <c r="G38" s="243">
        <f>Personnel!I12+G13</f>
        <v>0</v>
      </c>
      <c r="H38" s="243">
        <f>Personnel!J12+H13</f>
        <v>0</v>
      </c>
      <c r="I38" s="243">
        <f>Personnel!K12+I13</f>
        <v>0</v>
      </c>
      <c r="J38" s="243">
        <f>Personnel!L12+J13</f>
        <v>0</v>
      </c>
      <c r="K38" s="243">
        <f>Personnel!M12+K13</f>
        <v>0</v>
      </c>
      <c r="L38" s="243">
        <f>Personnel!N12+L13</f>
        <v>0</v>
      </c>
      <c r="M38" s="243">
        <f>Personnel!O12+M13</f>
        <v>0</v>
      </c>
      <c r="N38" s="243">
        <f>Personnel!P12+N13</f>
        <v>0</v>
      </c>
      <c r="O38" s="217">
        <f t="shared" si="14"/>
        <v>0</v>
      </c>
      <c r="P38" s="243">
        <f>Personnel!R12+P13</f>
        <v>0</v>
      </c>
      <c r="Q38" s="243">
        <f>Personnel!S12+Q13</f>
        <v>0</v>
      </c>
      <c r="R38" s="243">
        <f>Personnel!T12+R13</f>
        <v>0</v>
      </c>
      <c r="S38" s="243">
        <f>Personnel!U12+S13</f>
        <v>0</v>
      </c>
      <c r="T38" s="243">
        <f>Personnel!V12+T13</f>
        <v>0</v>
      </c>
      <c r="U38" s="243">
        <f>Personnel!W12+U13</f>
        <v>0</v>
      </c>
      <c r="V38" s="243">
        <f>Personnel!X12+V13</f>
        <v>0</v>
      </c>
      <c r="W38" s="243">
        <f>Personnel!Y12+W13</f>
        <v>0</v>
      </c>
      <c r="X38" s="243">
        <f>Personnel!Z12+X13</f>
        <v>0</v>
      </c>
      <c r="Y38" s="243">
        <f>Personnel!AA12+Y13</f>
        <v>0</v>
      </c>
      <c r="Z38" s="243">
        <f>Personnel!AB12+Z13</f>
        <v>0</v>
      </c>
      <c r="AA38" s="243">
        <f>Personnel!AC12+AA13</f>
        <v>0</v>
      </c>
      <c r="AB38" s="217">
        <f t="shared" si="15"/>
        <v>0</v>
      </c>
      <c r="AC38" s="243">
        <f>Personnel!AE12+AC13</f>
        <v>0</v>
      </c>
      <c r="AD38" s="243">
        <f>Personnel!AF12+AD13</f>
        <v>0</v>
      </c>
      <c r="AE38" s="217">
        <f t="shared" si="16"/>
        <v>0</v>
      </c>
      <c r="AF38" s="243">
        <f>Personnel!AH12+AF13</f>
        <v>0</v>
      </c>
      <c r="AG38" s="243">
        <f>Personnel!AI12+AG13</f>
        <v>0</v>
      </c>
      <c r="AH38" s="217">
        <f t="shared" si="17"/>
        <v>0</v>
      </c>
      <c r="AI38" s="243">
        <f>Personnel!AK12+AI13</f>
        <v>0</v>
      </c>
      <c r="AJ38" s="243">
        <f>Personnel!AL12+AJ13</f>
        <v>0</v>
      </c>
      <c r="AK38" s="217">
        <f t="shared" si="18"/>
        <v>0</v>
      </c>
      <c r="AL38" s="93"/>
    </row>
    <row r="39" spans="1:38">
      <c r="A39" s="53"/>
      <c r="B39" s="87"/>
      <c r="C39" s="243">
        <f>Personnel!E13+C14</f>
        <v>0</v>
      </c>
      <c r="D39" s="243">
        <f>Personnel!F13+D14</f>
        <v>0</v>
      </c>
      <c r="E39" s="243">
        <f>Personnel!G13+E14</f>
        <v>0</v>
      </c>
      <c r="F39" s="243">
        <f>Personnel!H13+F14</f>
        <v>0</v>
      </c>
      <c r="G39" s="243">
        <f>Personnel!I13+G14</f>
        <v>0</v>
      </c>
      <c r="H39" s="243">
        <f>Personnel!J13+H14</f>
        <v>0</v>
      </c>
      <c r="I39" s="243">
        <f>Personnel!K13+I14</f>
        <v>0</v>
      </c>
      <c r="J39" s="243">
        <f>Personnel!L13+J14</f>
        <v>0</v>
      </c>
      <c r="K39" s="243">
        <f>Personnel!M13+K14</f>
        <v>0</v>
      </c>
      <c r="L39" s="243">
        <f>Personnel!N13+L14</f>
        <v>0</v>
      </c>
      <c r="M39" s="243">
        <f>Personnel!O13+M14</f>
        <v>0</v>
      </c>
      <c r="N39" s="243">
        <f>Personnel!P13+N14</f>
        <v>0</v>
      </c>
      <c r="O39" s="217">
        <f t="shared" si="14"/>
        <v>0</v>
      </c>
      <c r="P39" s="243">
        <f>Personnel!R13+P14</f>
        <v>0</v>
      </c>
      <c r="Q39" s="243">
        <f>Personnel!S13+Q14</f>
        <v>0</v>
      </c>
      <c r="R39" s="243">
        <f>Personnel!T13+R14</f>
        <v>0</v>
      </c>
      <c r="S39" s="243">
        <f>Personnel!U13+S14</f>
        <v>0</v>
      </c>
      <c r="T39" s="243">
        <f>Personnel!V13+T14</f>
        <v>0</v>
      </c>
      <c r="U39" s="243">
        <f>Personnel!W13+U14</f>
        <v>0</v>
      </c>
      <c r="V39" s="243">
        <f>Personnel!X13+V14</f>
        <v>0</v>
      </c>
      <c r="W39" s="243">
        <f>Personnel!Y13+W14</f>
        <v>0</v>
      </c>
      <c r="X39" s="243">
        <f>Personnel!Z13+X14</f>
        <v>0</v>
      </c>
      <c r="Y39" s="243">
        <f>Personnel!AA13+Y14</f>
        <v>0</v>
      </c>
      <c r="Z39" s="243">
        <f>Personnel!AB13+Z14</f>
        <v>0</v>
      </c>
      <c r="AA39" s="243">
        <f>Personnel!AC13+AA14</f>
        <v>0</v>
      </c>
      <c r="AB39" s="217">
        <f t="shared" si="15"/>
        <v>0</v>
      </c>
      <c r="AC39" s="243">
        <f>Personnel!AE13+AC14</f>
        <v>0</v>
      </c>
      <c r="AD39" s="243">
        <f>Personnel!AF13+AD14</f>
        <v>0</v>
      </c>
      <c r="AE39" s="217">
        <f t="shared" si="16"/>
        <v>0</v>
      </c>
      <c r="AF39" s="243">
        <f>Personnel!AH13+AF14</f>
        <v>0</v>
      </c>
      <c r="AG39" s="243">
        <f>Personnel!AI13+AG14</f>
        <v>0</v>
      </c>
      <c r="AH39" s="217">
        <f t="shared" si="17"/>
        <v>0</v>
      </c>
      <c r="AI39" s="243">
        <f>Personnel!AK13+AI14</f>
        <v>0</v>
      </c>
      <c r="AJ39" s="243">
        <f>Personnel!AL13+AJ14</f>
        <v>0</v>
      </c>
      <c r="AK39" s="217">
        <f t="shared" si="18"/>
        <v>0</v>
      </c>
      <c r="AL39" s="93"/>
    </row>
    <row r="40" spans="1:38">
      <c r="A40" s="53"/>
      <c r="B40" s="87"/>
      <c r="C40" s="243">
        <f>Personnel!E14+C15</f>
        <v>0</v>
      </c>
      <c r="D40" s="243">
        <f>Personnel!F14+D15</f>
        <v>0</v>
      </c>
      <c r="E40" s="243">
        <f>Personnel!G14+E15</f>
        <v>0</v>
      </c>
      <c r="F40" s="243">
        <f>Personnel!H14+F15</f>
        <v>0</v>
      </c>
      <c r="G40" s="243">
        <f>Personnel!I14+G15</f>
        <v>0</v>
      </c>
      <c r="H40" s="243">
        <f>Personnel!J14+H15</f>
        <v>0</v>
      </c>
      <c r="I40" s="243">
        <f>Personnel!K14+I15</f>
        <v>0</v>
      </c>
      <c r="J40" s="243">
        <f>Personnel!L14+J15</f>
        <v>0</v>
      </c>
      <c r="K40" s="243">
        <f>Personnel!M14+K15</f>
        <v>0</v>
      </c>
      <c r="L40" s="243">
        <f>Personnel!N14+L15</f>
        <v>0</v>
      </c>
      <c r="M40" s="243">
        <f>Personnel!O14+M15</f>
        <v>0</v>
      </c>
      <c r="N40" s="243">
        <f>Personnel!P14+N15</f>
        <v>0</v>
      </c>
      <c r="O40" s="217">
        <f t="shared" si="14"/>
        <v>0</v>
      </c>
      <c r="P40" s="243">
        <f>Personnel!R14+P15</f>
        <v>0</v>
      </c>
      <c r="Q40" s="243">
        <f>Personnel!S14+Q15</f>
        <v>0</v>
      </c>
      <c r="R40" s="243">
        <f>Personnel!T14+R15</f>
        <v>0</v>
      </c>
      <c r="S40" s="243">
        <f>Personnel!U14+S15</f>
        <v>0</v>
      </c>
      <c r="T40" s="243">
        <f>Personnel!V14+T15</f>
        <v>0</v>
      </c>
      <c r="U40" s="243">
        <f>Personnel!W14+U15</f>
        <v>0</v>
      </c>
      <c r="V40" s="243">
        <f>Personnel!X14+V15</f>
        <v>0</v>
      </c>
      <c r="W40" s="243">
        <f>Personnel!Y14+W15</f>
        <v>0</v>
      </c>
      <c r="X40" s="243">
        <f>Personnel!Z14+X15</f>
        <v>0</v>
      </c>
      <c r="Y40" s="243">
        <f>Personnel!AA14+Y15</f>
        <v>0</v>
      </c>
      <c r="Z40" s="243">
        <f>Personnel!AB14+Z15</f>
        <v>0</v>
      </c>
      <c r="AA40" s="243">
        <f>Personnel!AC14+AA15</f>
        <v>0</v>
      </c>
      <c r="AB40" s="217">
        <f t="shared" si="15"/>
        <v>0</v>
      </c>
      <c r="AC40" s="243">
        <f>Personnel!AE14+AC15</f>
        <v>0</v>
      </c>
      <c r="AD40" s="243">
        <f>Personnel!AF14+AD15</f>
        <v>0</v>
      </c>
      <c r="AE40" s="217">
        <f t="shared" si="16"/>
        <v>0</v>
      </c>
      <c r="AF40" s="243">
        <f>Personnel!AH14+AF15</f>
        <v>0</v>
      </c>
      <c r="AG40" s="243">
        <f>Personnel!AI14+AG15</f>
        <v>0</v>
      </c>
      <c r="AH40" s="217">
        <f t="shared" si="17"/>
        <v>0</v>
      </c>
      <c r="AI40" s="243">
        <f>Personnel!AK14+AI15</f>
        <v>0</v>
      </c>
      <c r="AJ40" s="243">
        <f>Personnel!AL14+AJ15</f>
        <v>0</v>
      </c>
      <c r="AK40" s="217">
        <f t="shared" si="18"/>
        <v>0</v>
      </c>
      <c r="AL40" s="93"/>
    </row>
    <row r="41" spans="1:38">
      <c r="A41" s="53"/>
      <c r="B41" s="87"/>
      <c r="C41" s="243">
        <f>Personnel!E15+C16</f>
        <v>0</v>
      </c>
      <c r="D41" s="243">
        <f>Personnel!F15+D16</f>
        <v>0</v>
      </c>
      <c r="E41" s="243">
        <f>Personnel!G15+E16</f>
        <v>0</v>
      </c>
      <c r="F41" s="243">
        <f>Personnel!H15+F16</f>
        <v>0</v>
      </c>
      <c r="G41" s="243">
        <f>Personnel!I15+G16</f>
        <v>0</v>
      </c>
      <c r="H41" s="243">
        <f>Personnel!J15+H16</f>
        <v>0</v>
      </c>
      <c r="I41" s="243">
        <f>Personnel!K15+I16</f>
        <v>0</v>
      </c>
      <c r="J41" s="243">
        <f>Personnel!L15+J16</f>
        <v>0</v>
      </c>
      <c r="K41" s="243">
        <f>Personnel!M15+K16</f>
        <v>0</v>
      </c>
      <c r="L41" s="243">
        <f>Personnel!N15+L16</f>
        <v>0</v>
      </c>
      <c r="M41" s="243">
        <f>Personnel!O15+M16</f>
        <v>0</v>
      </c>
      <c r="N41" s="243">
        <f>Personnel!P15+N16</f>
        <v>0</v>
      </c>
      <c r="O41" s="217">
        <f t="shared" si="14"/>
        <v>0</v>
      </c>
      <c r="P41" s="243">
        <f>Personnel!R15+P16</f>
        <v>0</v>
      </c>
      <c r="Q41" s="243">
        <f>Personnel!S15+Q16</f>
        <v>0</v>
      </c>
      <c r="R41" s="243">
        <f>Personnel!T15+R16</f>
        <v>0</v>
      </c>
      <c r="S41" s="243">
        <f>Personnel!U15+S16</f>
        <v>0</v>
      </c>
      <c r="T41" s="243">
        <f>Personnel!V15+T16</f>
        <v>0</v>
      </c>
      <c r="U41" s="243">
        <f>Personnel!W15+U16</f>
        <v>0</v>
      </c>
      <c r="V41" s="243">
        <f>Personnel!X15+V16</f>
        <v>0</v>
      </c>
      <c r="W41" s="243">
        <f>Personnel!Y15+W16</f>
        <v>0</v>
      </c>
      <c r="X41" s="243">
        <f>Personnel!Z15+X16</f>
        <v>0</v>
      </c>
      <c r="Y41" s="243">
        <f>Personnel!AA15+Y16</f>
        <v>0</v>
      </c>
      <c r="Z41" s="243">
        <f>Personnel!AB15+Z16</f>
        <v>0</v>
      </c>
      <c r="AA41" s="243">
        <f>Personnel!AC15+AA16</f>
        <v>0</v>
      </c>
      <c r="AB41" s="217">
        <f t="shared" si="15"/>
        <v>0</v>
      </c>
      <c r="AC41" s="243">
        <f>Personnel!AE15+AC16</f>
        <v>0</v>
      </c>
      <c r="AD41" s="243">
        <f>Personnel!AF15+AD16</f>
        <v>0</v>
      </c>
      <c r="AE41" s="217">
        <f t="shared" si="16"/>
        <v>0</v>
      </c>
      <c r="AF41" s="243">
        <f>Personnel!AH15+AF16</f>
        <v>0</v>
      </c>
      <c r="AG41" s="243">
        <f>Personnel!AI15+AG16</f>
        <v>0</v>
      </c>
      <c r="AH41" s="217">
        <f t="shared" si="17"/>
        <v>0</v>
      </c>
      <c r="AI41" s="243">
        <f>Personnel!AK15+AI16</f>
        <v>0</v>
      </c>
      <c r="AJ41" s="243">
        <f>Personnel!AL15+AJ16</f>
        <v>0</v>
      </c>
      <c r="AK41" s="217">
        <f t="shared" si="18"/>
        <v>0</v>
      </c>
      <c r="AL41" s="93"/>
    </row>
    <row r="42" spans="1:38">
      <c r="A42" s="53"/>
      <c r="B42" s="87"/>
      <c r="C42" s="243">
        <f>Personnel!E16+C17</f>
        <v>0</v>
      </c>
      <c r="D42" s="243">
        <f>Personnel!F16+D17</f>
        <v>0</v>
      </c>
      <c r="E42" s="243">
        <f>Personnel!G16+E17</f>
        <v>0</v>
      </c>
      <c r="F42" s="243">
        <f>Personnel!H16+F17</f>
        <v>0</v>
      </c>
      <c r="G42" s="243">
        <f>Personnel!I16+G17</f>
        <v>0</v>
      </c>
      <c r="H42" s="243">
        <f>Personnel!J16+H17</f>
        <v>0</v>
      </c>
      <c r="I42" s="243">
        <f>Personnel!K16+I17</f>
        <v>0</v>
      </c>
      <c r="J42" s="243">
        <f>Personnel!L16+J17</f>
        <v>0</v>
      </c>
      <c r="K42" s="243">
        <f>Personnel!M16+K17</f>
        <v>0</v>
      </c>
      <c r="L42" s="243">
        <f>Personnel!N16+L17</f>
        <v>0</v>
      </c>
      <c r="M42" s="243">
        <f>Personnel!O16+M17</f>
        <v>0</v>
      </c>
      <c r="N42" s="243">
        <f>Personnel!P16+N17</f>
        <v>0</v>
      </c>
      <c r="O42" s="217">
        <f t="shared" si="14"/>
        <v>0</v>
      </c>
      <c r="P42" s="243">
        <f>Personnel!R16+P17</f>
        <v>0</v>
      </c>
      <c r="Q42" s="243">
        <f>Personnel!S16+Q17</f>
        <v>0</v>
      </c>
      <c r="R42" s="243">
        <f>Personnel!T16+R17</f>
        <v>0</v>
      </c>
      <c r="S42" s="243">
        <f>Personnel!U16+S17</f>
        <v>0</v>
      </c>
      <c r="T42" s="243">
        <f>Personnel!V16+T17</f>
        <v>0</v>
      </c>
      <c r="U42" s="243">
        <f>Personnel!W16+U17</f>
        <v>0</v>
      </c>
      <c r="V42" s="243">
        <f>Personnel!X16+V17</f>
        <v>0</v>
      </c>
      <c r="W42" s="243">
        <f>Personnel!Y16+W17</f>
        <v>0</v>
      </c>
      <c r="X42" s="243">
        <f>Personnel!Z16+X17</f>
        <v>0</v>
      </c>
      <c r="Y42" s="243">
        <f>Personnel!AA16+Y17</f>
        <v>0</v>
      </c>
      <c r="Z42" s="243">
        <f>Personnel!AB16+Z17</f>
        <v>0</v>
      </c>
      <c r="AA42" s="243">
        <f>Personnel!AC16+AA17</f>
        <v>0</v>
      </c>
      <c r="AB42" s="217">
        <f t="shared" si="15"/>
        <v>0</v>
      </c>
      <c r="AC42" s="243">
        <f>Personnel!AE16+AC17</f>
        <v>0</v>
      </c>
      <c r="AD42" s="243">
        <f>Personnel!AF16+AD17</f>
        <v>0</v>
      </c>
      <c r="AE42" s="217">
        <f t="shared" si="16"/>
        <v>0</v>
      </c>
      <c r="AF42" s="243">
        <f>Personnel!AH16+AF17</f>
        <v>0</v>
      </c>
      <c r="AG42" s="243">
        <f>Personnel!AI16+AG17</f>
        <v>0</v>
      </c>
      <c r="AH42" s="217">
        <f t="shared" si="17"/>
        <v>0</v>
      </c>
      <c r="AI42" s="243">
        <f>Personnel!AK16+AI17</f>
        <v>0</v>
      </c>
      <c r="AJ42" s="243">
        <f>Personnel!AL16+AJ17</f>
        <v>0</v>
      </c>
      <c r="AK42" s="217">
        <f t="shared" si="18"/>
        <v>0</v>
      </c>
      <c r="AL42" s="93"/>
    </row>
    <row r="43" spans="1:38">
      <c r="A43" s="53"/>
      <c r="B43" s="87"/>
      <c r="C43" s="243">
        <f>Personnel!E17+C18</f>
        <v>0</v>
      </c>
      <c r="D43" s="243">
        <f>Personnel!F17+D18</f>
        <v>0</v>
      </c>
      <c r="E43" s="243">
        <f>Personnel!G17+E18</f>
        <v>0</v>
      </c>
      <c r="F43" s="243">
        <f>Personnel!H17+F18</f>
        <v>0</v>
      </c>
      <c r="G43" s="243">
        <f>Personnel!I17+G18</f>
        <v>0</v>
      </c>
      <c r="H43" s="243">
        <f>Personnel!J17+H18</f>
        <v>0</v>
      </c>
      <c r="I43" s="243">
        <f>Personnel!K17+I18</f>
        <v>0</v>
      </c>
      <c r="J43" s="243">
        <f>Personnel!L17+J18</f>
        <v>0</v>
      </c>
      <c r="K43" s="243">
        <f>Personnel!M17+K18</f>
        <v>0</v>
      </c>
      <c r="L43" s="243">
        <f>Personnel!N17+L18</f>
        <v>0</v>
      </c>
      <c r="M43" s="243">
        <f>Personnel!O17+M18</f>
        <v>0</v>
      </c>
      <c r="N43" s="243">
        <f>Personnel!P17+N18</f>
        <v>0</v>
      </c>
      <c r="O43" s="217">
        <f t="shared" si="14"/>
        <v>0</v>
      </c>
      <c r="P43" s="243">
        <f>Personnel!R17+P18</f>
        <v>0</v>
      </c>
      <c r="Q43" s="243">
        <f>Personnel!S17+Q18</f>
        <v>0</v>
      </c>
      <c r="R43" s="243">
        <f>Personnel!T17+R18</f>
        <v>0</v>
      </c>
      <c r="S43" s="243">
        <f>Personnel!U17+S18</f>
        <v>0</v>
      </c>
      <c r="T43" s="243">
        <f>Personnel!V17+T18</f>
        <v>0</v>
      </c>
      <c r="U43" s="243">
        <f>Personnel!W17+U18</f>
        <v>0</v>
      </c>
      <c r="V43" s="243">
        <f>Personnel!X17+V18</f>
        <v>0</v>
      </c>
      <c r="W43" s="243">
        <f>Personnel!Y17+W18</f>
        <v>0</v>
      </c>
      <c r="X43" s="243">
        <f>Personnel!Z17+X18</f>
        <v>0</v>
      </c>
      <c r="Y43" s="243">
        <f>Personnel!AA17+Y18</f>
        <v>0</v>
      </c>
      <c r="Z43" s="243">
        <f>Personnel!AB17+Z18</f>
        <v>0</v>
      </c>
      <c r="AA43" s="243">
        <f>Personnel!AC17+AA18</f>
        <v>0</v>
      </c>
      <c r="AB43" s="217">
        <f t="shared" si="15"/>
        <v>0</v>
      </c>
      <c r="AC43" s="243">
        <f>Personnel!AE17+AC18</f>
        <v>0</v>
      </c>
      <c r="AD43" s="243">
        <f>Personnel!AF17+AD18</f>
        <v>0</v>
      </c>
      <c r="AE43" s="217">
        <f t="shared" si="16"/>
        <v>0</v>
      </c>
      <c r="AF43" s="243">
        <f>Personnel!AH17+AF18</f>
        <v>0</v>
      </c>
      <c r="AG43" s="243">
        <f>Personnel!AI17+AG18</f>
        <v>0</v>
      </c>
      <c r="AH43" s="217">
        <f t="shared" si="17"/>
        <v>0</v>
      </c>
      <c r="AI43" s="243">
        <f>Personnel!AK17+AI18</f>
        <v>0</v>
      </c>
      <c r="AJ43" s="243">
        <f>Personnel!AL17+AJ18</f>
        <v>0</v>
      </c>
      <c r="AK43" s="217">
        <f t="shared" si="18"/>
        <v>0</v>
      </c>
      <c r="AL43" s="93"/>
    </row>
    <row r="44" spans="1:38">
      <c r="A44" s="53"/>
      <c r="B44" s="87"/>
      <c r="C44" s="243">
        <f>Personnel!E18+C19</f>
        <v>0</v>
      </c>
      <c r="D44" s="243">
        <f>Personnel!F18+D19</f>
        <v>0</v>
      </c>
      <c r="E44" s="243">
        <f>Personnel!G18+E19</f>
        <v>0</v>
      </c>
      <c r="F44" s="243">
        <f>Personnel!H18+F19</f>
        <v>0</v>
      </c>
      <c r="G44" s="243">
        <f>Personnel!I18+G19</f>
        <v>0</v>
      </c>
      <c r="H44" s="243">
        <f>Personnel!J18+H19</f>
        <v>0</v>
      </c>
      <c r="I44" s="243">
        <f>Personnel!K18+I19</f>
        <v>0</v>
      </c>
      <c r="J44" s="243">
        <f>Personnel!L18+J19</f>
        <v>0</v>
      </c>
      <c r="K44" s="243">
        <f>Personnel!M18+K19</f>
        <v>0</v>
      </c>
      <c r="L44" s="243">
        <f>Personnel!N18+L19</f>
        <v>0</v>
      </c>
      <c r="M44" s="243">
        <f>Personnel!O18+M19</f>
        <v>0</v>
      </c>
      <c r="N44" s="243">
        <f>Personnel!P18+N19</f>
        <v>0</v>
      </c>
      <c r="O44" s="217">
        <f t="shared" si="14"/>
        <v>0</v>
      </c>
      <c r="P44" s="243">
        <f>Personnel!R18+P19</f>
        <v>0</v>
      </c>
      <c r="Q44" s="243">
        <f>Personnel!S18+Q19</f>
        <v>0</v>
      </c>
      <c r="R44" s="243">
        <f>Personnel!T18+R19</f>
        <v>0</v>
      </c>
      <c r="S44" s="243">
        <f>Personnel!U18+S19</f>
        <v>0</v>
      </c>
      <c r="T44" s="243">
        <f>Personnel!V18+T19</f>
        <v>0</v>
      </c>
      <c r="U44" s="243">
        <f>Personnel!W18+U19</f>
        <v>0</v>
      </c>
      <c r="V44" s="243">
        <f>Personnel!X18+V19</f>
        <v>0</v>
      </c>
      <c r="W44" s="243">
        <f>Personnel!Y18+W19</f>
        <v>0</v>
      </c>
      <c r="X44" s="243">
        <f>Personnel!Z18+X19</f>
        <v>0</v>
      </c>
      <c r="Y44" s="243">
        <f>Personnel!AA18+Y19</f>
        <v>0</v>
      </c>
      <c r="Z44" s="243">
        <f>Personnel!AB18+Z19</f>
        <v>0</v>
      </c>
      <c r="AA44" s="243">
        <f>Personnel!AC18+AA19</f>
        <v>0</v>
      </c>
      <c r="AB44" s="217">
        <f t="shared" si="15"/>
        <v>0</v>
      </c>
      <c r="AC44" s="243">
        <f>Personnel!AE18+AC19</f>
        <v>0</v>
      </c>
      <c r="AD44" s="243">
        <f>Personnel!AF18+AD19</f>
        <v>0</v>
      </c>
      <c r="AE44" s="217">
        <f t="shared" si="16"/>
        <v>0</v>
      </c>
      <c r="AF44" s="243">
        <f>Personnel!AH18+AF19</f>
        <v>0</v>
      </c>
      <c r="AG44" s="243">
        <f>Personnel!AI18+AG19</f>
        <v>0</v>
      </c>
      <c r="AH44" s="217">
        <f t="shared" si="17"/>
        <v>0</v>
      </c>
      <c r="AI44" s="243">
        <f>Personnel!AK18+AI19</f>
        <v>0</v>
      </c>
      <c r="AJ44" s="243">
        <f>Personnel!AL18+AJ19</f>
        <v>0</v>
      </c>
      <c r="AK44" s="217">
        <f t="shared" si="18"/>
        <v>0</v>
      </c>
      <c r="AL44" s="93"/>
    </row>
    <row r="45" spans="1:38">
      <c r="A45" s="53"/>
      <c r="B45" s="87"/>
      <c r="C45" s="243">
        <f>Personnel!E19+C20</f>
        <v>0</v>
      </c>
      <c r="D45" s="243">
        <f>Personnel!F19+D20</f>
        <v>0</v>
      </c>
      <c r="E45" s="243">
        <f>Personnel!G19+E20</f>
        <v>0</v>
      </c>
      <c r="F45" s="243">
        <f>Personnel!H19+F20</f>
        <v>0</v>
      </c>
      <c r="G45" s="243">
        <f>Personnel!I19+G20</f>
        <v>0</v>
      </c>
      <c r="H45" s="243">
        <f>Personnel!J19+H20</f>
        <v>0</v>
      </c>
      <c r="I45" s="243">
        <f>Personnel!K19+I20</f>
        <v>0</v>
      </c>
      <c r="J45" s="243">
        <f>Personnel!L19+J20</f>
        <v>0</v>
      </c>
      <c r="K45" s="243">
        <f>Personnel!M19+K20</f>
        <v>0</v>
      </c>
      <c r="L45" s="243">
        <f>Personnel!N19+L20</f>
        <v>0</v>
      </c>
      <c r="M45" s="243">
        <f>Personnel!O19+M20</f>
        <v>0</v>
      </c>
      <c r="N45" s="243">
        <f>Personnel!P19+N20</f>
        <v>0</v>
      </c>
      <c r="O45" s="217">
        <f t="shared" si="14"/>
        <v>0</v>
      </c>
      <c r="P45" s="243">
        <f>Personnel!R19+P20</f>
        <v>0</v>
      </c>
      <c r="Q45" s="243">
        <f>Personnel!S19+Q20</f>
        <v>0</v>
      </c>
      <c r="R45" s="243">
        <f>Personnel!T19+R20</f>
        <v>0</v>
      </c>
      <c r="S45" s="243">
        <f>Personnel!U19+S20</f>
        <v>0</v>
      </c>
      <c r="T45" s="243">
        <f>Personnel!V19+T20</f>
        <v>0</v>
      </c>
      <c r="U45" s="243">
        <f>Personnel!W19+U20</f>
        <v>0</v>
      </c>
      <c r="V45" s="243">
        <f>Personnel!X19+V20</f>
        <v>0</v>
      </c>
      <c r="W45" s="243">
        <f>Personnel!Y19+W20</f>
        <v>0</v>
      </c>
      <c r="X45" s="243">
        <f>Personnel!Z19+X20</f>
        <v>0</v>
      </c>
      <c r="Y45" s="243">
        <f>Personnel!AA19+Y20</f>
        <v>0</v>
      </c>
      <c r="Z45" s="243">
        <f>Personnel!AB19+Z20</f>
        <v>0</v>
      </c>
      <c r="AA45" s="243">
        <f>Personnel!AC19+AA20</f>
        <v>0</v>
      </c>
      <c r="AB45" s="217">
        <f t="shared" si="15"/>
        <v>0</v>
      </c>
      <c r="AC45" s="243">
        <f>Personnel!AE19+AC20</f>
        <v>0</v>
      </c>
      <c r="AD45" s="243">
        <f>Personnel!AF19+AD20</f>
        <v>0</v>
      </c>
      <c r="AE45" s="217">
        <f t="shared" si="16"/>
        <v>0</v>
      </c>
      <c r="AF45" s="243">
        <f>Personnel!AH19+AF20</f>
        <v>0</v>
      </c>
      <c r="AG45" s="243">
        <f>Personnel!AI19+AG20</f>
        <v>0</v>
      </c>
      <c r="AH45" s="217">
        <f t="shared" si="17"/>
        <v>0</v>
      </c>
      <c r="AI45" s="243">
        <f>Personnel!AK19+AI20</f>
        <v>0</v>
      </c>
      <c r="AJ45" s="243">
        <f>Personnel!AL19+AJ20</f>
        <v>0</v>
      </c>
      <c r="AK45" s="217">
        <f t="shared" si="18"/>
        <v>0</v>
      </c>
      <c r="AL45" s="93"/>
    </row>
    <row r="46" spans="1:38">
      <c r="A46" s="53"/>
      <c r="B46" s="87"/>
      <c r="C46" s="243">
        <f>Personnel!E20+C21</f>
        <v>0</v>
      </c>
      <c r="D46" s="243">
        <f>Personnel!F20+D21</f>
        <v>0</v>
      </c>
      <c r="E46" s="243">
        <f>Personnel!G20+E21</f>
        <v>0</v>
      </c>
      <c r="F46" s="243">
        <f>Personnel!H20+F21</f>
        <v>0</v>
      </c>
      <c r="G46" s="243">
        <f>Personnel!I20+G21</f>
        <v>0</v>
      </c>
      <c r="H46" s="243">
        <f>Personnel!J20+H21</f>
        <v>0</v>
      </c>
      <c r="I46" s="243">
        <f>Personnel!K20+I21</f>
        <v>0</v>
      </c>
      <c r="J46" s="243">
        <f>Personnel!L20+J21</f>
        <v>0</v>
      </c>
      <c r="K46" s="243">
        <f>Personnel!M20+K21</f>
        <v>0</v>
      </c>
      <c r="L46" s="243">
        <f>Personnel!N20+L21</f>
        <v>0</v>
      </c>
      <c r="M46" s="243">
        <f>Personnel!O20+M21</f>
        <v>0</v>
      </c>
      <c r="N46" s="243">
        <f>Personnel!P20+N21</f>
        <v>0</v>
      </c>
      <c r="O46" s="217">
        <f t="shared" si="14"/>
        <v>0</v>
      </c>
      <c r="P46" s="243">
        <f>Personnel!R20+P21</f>
        <v>0</v>
      </c>
      <c r="Q46" s="243">
        <f>Personnel!S20+Q21</f>
        <v>0</v>
      </c>
      <c r="R46" s="243">
        <f>Personnel!T20+R21</f>
        <v>0</v>
      </c>
      <c r="S46" s="243">
        <f>Personnel!U20+S21</f>
        <v>0</v>
      </c>
      <c r="T46" s="243">
        <f>Personnel!V20+T21</f>
        <v>0</v>
      </c>
      <c r="U46" s="243">
        <f>Personnel!W20+U21</f>
        <v>0</v>
      </c>
      <c r="V46" s="243">
        <f>Personnel!X20+V21</f>
        <v>0</v>
      </c>
      <c r="W46" s="243">
        <f>Personnel!Y20+W21</f>
        <v>0</v>
      </c>
      <c r="X46" s="243">
        <f>Personnel!Z20+X21</f>
        <v>0</v>
      </c>
      <c r="Y46" s="243">
        <f>Personnel!AA20+Y21</f>
        <v>0</v>
      </c>
      <c r="Z46" s="243">
        <f>Personnel!AB20+Z21</f>
        <v>0</v>
      </c>
      <c r="AA46" s="243">
        <f>Personnel!AC20+AA21</f>
        <v>0</v>
      </c>
      <c r="AB46" s="217">
        <f t="shared" si="15"/>
        <v>0</v>
      </c>
      <c r="AC46" s="243">
        <f>Personnel!AE20+AC21</f>
        <v>0</v>
      </c>
      <c r="AD46" s="243">
        <f>Personnel!AF20+AD21</f>
        <v>0</v>
      </c>
      <c r="AE46" s="217">
        <f t="shared" si="16"/>
        <v>0</v>
      </c>
      <c r="AF46" s="243">
        <f>Personnel!AH20+AF21</f>
        <v>0</v>
      </c>
      <c r="AG46" s="243">
        <f>Personnel!AI20+AG21</f>
        <v>0</v>
      </c>
      <c r="AH46" s="217">
        <f t="shared" si="17"/>
        <v>0</v>
      </c>
      <c r="AI46" s="243">
        <f>Personnel!AK20+AI21</f>
        <v>0</v>
      </c>
      <c r="AJ46" s="243">
        <f>Personnel!AL20+AJ21</f>
        <v>0</v>
      </c>
      <c r="AK46" s="217">
        <f t="shared" si="18"/>
        <v>0</v>
      </c>
      <c r="AL46" s="93"/>
    </row>
    <row r="47" spans="1:38">
      <c r="A47" s="53"/>
      <c r="B47" s="87"/>
      <c r="C47" s="243">
        <f>Personnel!E21+C22</f>
        <v>0</v>
      </c>
      <c r="D47" s="243">
        <f>Personnel!F21+D22</f>
        <v>0</v>
      </c>
      <c r="E47" s="243">
        <f>Personnel!G21+E22</f>
        <v>0</v>
      </c>
      <c r="F47" s="243">
        <f>Personnel!H21+F22</f>
        <v>0</v>
      </c>
      <c r="G47" s="243">
        <f>Personnel!I21+G22</f>
        <v>0</v>
      </c>
      <c r="H47" s="243">
        <f>Personnel!J21+H22</f>
        <v>0</v>
      </c>
      <c r="I47" s="243">
        <f>Personnel!K21+I22</f>
        <v>0</v>
      </c>
      <c r="J47" s="243">
        <f>Personnel!L21+J22</f>
        <v>0</v>
      </c>
      <c r="K47" s="243">
        <f>Personnel!M21+K22</f>
        <v>0</v>
      </c>
      <c r="L47" s="243">
        <f>Personnel!N21+L22</f>
        <v>0</v>
      </c>
      <c r="M47" s="243">
        <f>Personnel!O21+M22</f>
        <v>0</v>
      </c>
      <c r="N47" s="243">
        <f>Personnel!P21+N22</f>
        <v>0</v>
      </c>
      <c r="O47" s="217">
        <f t="shared" si="14"/>
        <v>0</v>
      </c>
      <c r="P47" s="243">
        <f>Personnel!R21+P22</f>
        <v>0</v>
      </c>
      <c r="Q47" s="243">
        <f>Personnel!S21+Q22</f>
        <v>0</v>
      </c>
      <c r="R47" s="243">
        <f>Personnel!T21+R22</f>
        <v>0</v>
      </c>
      <c r="S47" s="243">
        <f>Personnel!U21+S22</f>
        <v>0</v>
      </c>
      <c r="T47" s="243">
        <f>Personnel!V21+T22</f>
        <v>0</v>
      </c>
      <c r="U47" s="243">
        <f>Personnel!W21+U22</f>
        <v>0</v>
      </c>
      <c r="V47" s="243">
        <f>Personnel!X21+V22</f>
        <v>0</v>
      </c>
      <c r="W47" s="243">
        <f>Personnel!Y21+W22</f>
        <v>0</v>
      </c>
      <c r="X47" s="243">
        <f>Personnel!Z21+X22</f>
        <v>0</v>
      </c>
      <c r="Y47" s="243">
        <f>Personnel!AA21+Y22</f>
        <v>0</v>
      </c>
      <c r="Z47" s="243">
        <f>Personnel!AB21+Z22</f>
        <v>0</v>
      </c>
      <c r="AA47" s="243">
        <f>Personnel!AC21+AA22</f>
        <v>0</v>
      </c>
      <c r="AB47" s="217">
        <f t="shared" si="15"/>
        <v>0</v>
      </c>
      <c r="AC47" s="243">
        <f>Personnel!AE21+AC22</f>
        <v>0</v>
      </c>
      <c r="AD47" s="243">
        <f>Personnel!AF21+AD22</f>
        <v>0</v>
      </c>
      <c r="AE47" s="217">
        <f t="shared" si="16"/>
        <v>0</v>
      </c>
      <c r="AF47" s="243">
        <f>Personnel!AH21+AF22</f>
        <v>0</v>
      </c>
      <c r="AG47" s="243">
        <f>Personnel!AI21+AG22</f>
        <v>0</v>
      </c>
      <c r="AH47" s="217">
        <f t="shared" si="17"/>
        <v>0</v>
      </c>
      <c r="AI47" s="243">
        <f>Personnel!AK21+AI22</f>
        <v>0</v>
      </c>
      <c r="AJ47" s="243">
        <f>Personnel!AL21+AJ22</f>
        <v>0</v>
      </c>
      <c r="AK47" s="217">
        <f t="shared" si="18"/>
        <v>0</v>
      </c>
      <c r="AL47" s="93"/>
    </row>
    <row r="48" spans="1:38">
      <c r="A48" s="53"/>
      <c r="B48" s="87"/>
      <c r="C48" s="243">
        <f>Personnel!E22+C23</f>
        <v>0</v>
      </c>
      <c r="D48" s="243">
        <f>Personnel!F22+D23</f>
        <v>0</v>
      </c>
      <c r="E48" s="243">
        <f>Personnel!G22+E23</f>
        <v>0</v>
      </c>
      <c r="F48" s="243">
        <f>Personnel!H22+F23</f>
        <v>0</v>
      </c>
      <c r="G48" s="243">
        <f>Personnel!I22+G23</f>
        <v>0</v>
      </c>
      <c r="H48" s="243">
        <f>Personnel!J22+H23</f>
        <v>0</v>
      </c>
      <c r="I48" s="243">
        <f>Personnel!K22+I23</f>
        <v>0</v>
      </c>
      <c r="J48" s="243">
        <f>Personnel!L22+J23</f>
        <v>0</v>
      </c>
      <c r="K48" s="243">
        <f>Personnel!M22+K23</f>
        <v>0</v>
      </c>
      <c r="L48" s="243">
        <f>Personnel!N22+L23</f>
        <v>0</v>
      </c>
      <c r="M48" s="243">
        <f>Personnel!O22+M23</f>
        <v>0</v>
      </c>
      <c r="N48" s="243">
        <f>Personnel!P22+N23</f>
        <v>0</v>
      </c>
      <c r="O48" s="217">
        <f t="shared" si="14"/>
        <v>0</v>
      </c>
      <c r="P48" s="243">
        <f>Personnel!R22+P23</f>
        <v>0</v>
      </c>
      <c r="Q48" s="243">
        <f>Personnel!S22+Q23</f>
        <v>0</v>
      </c>
      <c r="R48" s="243">
        <f>Personnel!T22+R23</f>
        <v>0</v>
      </c>
      <c r="S48" s="243">
        <f>Personnel!U22+S23</f>
        <v>0</v>
      </c>
      <c r="T48" s="243">
        <f>Personnel!V22+T23</f>
        <v>0</v>
      </c>
      <c r="U48" s="243">
        <f>Personnel!W22+U23</f>
        <v>0</v>
      </c>
      <c r="V48" s="243">
        <f>Personnel!X22+V23</f>
        <v>0</v>
      </c>
      <c r="W48" s="243">
        <f>Personnel!Y22+W23</f>
        <v>0</v>
      </c>
      <c r="X48" s="243">
        <f>Personnel!Z22+X23</f>
        <v>0</v>
      </c>
      <c r="Y48" s="243">
        <f>Personnel!AA22+Y23</f>
        <v>0</v>
      </c>
      <c r="Z48" s="243">
        <f>Personnel!AB22+Z23</f>
        <v>0</v>
      </c>
      <c r="AA48" s="243">
        <f>Personnel!AC22+AA23</f>
        <v>0</v>
      </c>
      <c r="AB48" s="217">
        <f t="shared" si="15"/>
        <v>0</v>
      </c>
      <c r="AC48" s="243">
        <f>Personnel!AE22+AC23</f>
        <v>0</v>
      </c>
      <c r="AD48" s="243">
        <f>Personnel!AF22+AD23</f>
        <v>0</v>
      </c>
      <c r="AE48" s="217">
        <f t="shared" si="16"/>
        <v>0</v>
      </c>
      <c r="AF48" s="243">
        <f>Personnel!AH22+AF23</f>
        <v>0</v>
      </c>
      <c r="AG48" s="243">
        <f>Personnel!AI22+AG23</f>
        <v>0</v>
      </c>
      <c r="AH48" s="217">
        <f t="shared" si="17"/>
        <v>0</v>
      </c>
      <c r="AI48" s="243">
        <f>Personnel!AK22+AI23</f>
        <v>0</v>
      </c>
      <c r="AJ48" s="243">
        <f>Personnel!AL22+AJ23</f>
        <v>0</v>
      </c>
      <c r="AK48" s="217">
        <f t="shared" si="18"/>
        <v>0</v>
      </c>
      <c r="AL48" s="93"/>
    </row>
    <row r="49" spans="1:38">
      <c r="A49" s="53"/>
      <c r="B49" s="87"/>
      <c r="C49" s="243">
        <f>Personnel!E23+C24</f>
        <v>0</v>
      </c>
      <c r="D49" s="243">
        <f>Personnel!F23+D24</f>
        <v>0</v>
      </c>
      <c r="E49" s="243">
        <f>Personnel!G23+E24</f>
        <v>0</v>
      </c>
      <c r="F49" s="243">
        <f>Personnel!H23+F24</f>
        <v>0</v>
      </c>
      <c r="G49" s="243">
        <f>Personnel!I23+G24</f>
        <v>0</v>
      </c>
      <c r="H49" s="243">
        <f>Personnel!J23+H24</f>
        <v>0</v>
      </c>
      <c r="I49" s="243">
        <f>Personnel!K23+I24</f>
        <v>0</v>
      </c>
      <c r="J49" s="243">
        <f>Personnel!L23+J24</f>
        <v>0</v>
      </c>
      <c r="K49" s="243">
        <f>Personnel!M23+K24</f>
        <v>0</v>
      </c>
      <c r="L49" s="243">
        <f>Personnel!N23+L24</f>
        <v>0</v>
      </c>
      <c r="M49" s="243">
        <f>Personnel!O23+M24</f>
        <v>0</v>
      </c>
      <c r="N49" s="243">
        <f>Personnel!P23+N24</f>
        <v>0</v>
      </c>
      <c r="O49" s="217">
        <f t="shared" si="14"/>
        <v>0</v>
      </c>
      <c r="P49" s="243">
        <f>Personnel!R23+P24</f>
        <v>0</v>
      </c>
      <c r="Q49" s="243">
        <f>Personnel!S23+Q24</f>
        <v>0</v>
      </c>
      <c r="R49" s="243">
        <f>Personnel!T23+R24</f>
        <v>0</v>
      </c>
      <c r="S49" s="243">
        <f>Personnel!U23+S24</f>
        <v>0</v>
      </c>
      <c r="T49" s="243">
        <f>Personnel!V23+T24</f>
        <v>0</v>
      </c>
      <c r="U49" s="243">
        <f>Personnel!W23+U24</f>
        <v>0</v>
      </c>
      <c r="V49" s="243">
        <f>Personnel!X23+V24</f>
        <v>0</v>
      </c>
      <c r="W49" s="243">
        <f>Personnel!Y23+W24</f>
        <v>0</v>
      </c>
      <c r="X49" s="243">
        <f>Personnel!Z23+X24</f>
        <v>0</v>
      </c>
      <c r="Y49" s="243">
        <f>Personnel!AA23+Y24</f>
        <v>0</v>
      </c>
      <c r="Z49" s="243">
        <f>Personnel!AB23+Z24</f>
        <v>0</v>
      </c>
      <c r="AA49" s="243">
        <f>Personnel!AC23+AA24</f>
        <v>0</v>
      </c>
      <c r="AB49" s="217">
        <f t="shared" si="15"/>
        <v>0</v>
      </c>
      <c r="AC49" s="243">
        <f>Personnel!AE23+AC24</f>
        <v>0</v>
      </c>
      <c r="AD49" s="243">
        <f>Personnel!AF23+AD24</f>
        <v>0</v>
      </c>
      <c r="AE49" s="217">
        <f t="shared" si="16"/>
        <v>0</v>
      </c>
      <c r="AF49" s="243">
        <f>Personnel!AH23+AF24</f>
        <v>0</v>
      </c>
      <c r="AG49" s="243">
        <f>Personnel!AI23+AG24</f>
        <v>0</v>
      </c>
      <c r="AH49" s="217">
        <f t="shared" si="17"/>
        <v>0</v>
      </c>
      <c r="AI49" s="243">
        <f>Personnel!AK23+AI24</f>
        <v>0</v>
      </c>
      <c r="AJ49" s="243">
        <f>Personnel!AL23+AJ24</f>
        <v>0</v>
      </c>
      <c r="AK49" s="217">
        <f t="shared" si="18"/>
        <v>0</v>
      </c>
      <c r="AL49" s="93"/>
    </row>
    <row r="50" spans="1:38">
      <c r="A50" s="53"/>
      <c r="B50" s="87"/>
      <c r="C50" s="243">
        <f>Personnel!E24+C25</f>
        <v>0</v>
      </c>
      <c r="D50" s="243">
        <f>Personnel!F24+D25</f>
        <v>0</v>
      </c>
      <c r="E50" s="243">
        <f>Personnel!G24+E25</f>
        <v>0</v>
      </c>
      <c r="F50" s="243">
        <f>Personnel!H24+F25</f>
        <v>0</v>
      </c>
      <c r="G50" s="243">
        <f>Personnel!I24+G25</f>
        <v>0</v>
      </c>
      <c r="H50" s="243">
        <f>Personnel!J24+H25</f>
        <v>0</v>
      </c>
      <c r="I50" s="243">
        <f>Personnel!K24+I25</f>
        <v>0</v>
      </c>
      <c r="J50" s="243">
        <f>Personnel!L24+J25</f>
        <v>0</v>
      </c>
      <c r="K50" s="243">
        <f>Personnel!M24+K25</f>
        <v>0</v>
      </c>
      <c r="L50" s="243">
        <f>Personnel!N24+L25</f>
        <v>0</v>
      </c>
      <c r="M50" s="243">
        <f>Personnel!O24+M25</f>
        <v>0</v>
      </c>
      <c r="N50" s="243">
        <f>Personnel!P24+N25</f>
        <v>0</v>
      </c>
      <c r="O50" s="217">
        <f t="shared" si="14"/>
        <v>0</v>
      </c>
      <c r="P50" s="243">
        <f>Personnel!R24+P25</f>
        <v>0</v>
      </c>
      <c r="Q50" s="243">
        <f>Personnel!S24+Q25</f>
        <v>0</v>
      </c>
      <c r="R50" s="243">
        <f>Personnel!T24+R25</f>
        <v>0</v>
      </c>
      <c r="S50" s="243">
        <f>Personnel!U24+S25</f>
        <v>0</v>
      </c>
      <c r="T50" s="243">
        <f>Personnel!V24+T25</f>
        <v>0</v>
      </c>
      <c r="U50" s="243">
        <f>Personnel!W24+U25</f>
        <v>0</v>
      </c>
      <c r="V50" s="243">
        <f>Personnel!X24+V25</f>
        <v>0</v>
      </c>
      <c r="W50" s="243">
        <f>Personnel!Y24+W25</f>
        <v>0</v>
      </c>
      <c r="X50" s="243">
        <f>Personnel!Z24+X25</f>
        <v>0</v>
      </c>
      <c r="Y50" s="243">
        <f>Personnel!AA24+Y25</f>
        <v>0</v>
      </c>
      <c r="Z50" s="243">
        <f>Personnel!AB24+Z25</f>
        <v>0</v>
      </c>
      <c r="AA50" s="243">
        <f>Personnel!AC24+AA25</f>
        <v>0</v>
      </c>
      <c r="AB50" s="217">
        <f t="shared" si="15"/>
        <v>0</v>
      </c>
      <c r="AC50" s="243">
        <f>Personnel!AE24+AC25</f>
        <v>0</v>
      </c>
      <c r="AD50" s="243">
        <f>Personnel!AF24+AD25</f>
        <v>0</v>
      </c>
      <c r="AE50" s="217">
        <f t="shared" si="16"/>
        <v>0</v>
      </c>
      <c r="AF50" s="243">
        <f>Personnel!AH24+AF25</f>
        <v>0</v>
      </c>
      <c r="AG50" s="243">
        <f>Personnel!AI24+AG25</f>
        <v>0</v>
      </c>
      <c r="AH50" s="217">
        <f t="shared" si="17"/>
        <v>0</v>
      </c>
      <c r="AI50" s="243">
        <f>Personnel!AK24+AI25</f>
        <v>0</v>
      </c>
      <c r="AJ50" s="243">
        <f>Personnel!AL24+AJ25</f>
        <v>0</v>
      </c>
      <c r="AK50" s="217">
        <f t="shared" si="18"/>
        <v>0</v>
      </c>
      <c r="AL50" s="93"/>
    </row>
    <row r="51" spans="1:38" s="53" customFormat="1">
      <c r="B51" s="87"/>
      <c r="C51" s="243">
        <f>Personnel!E25+C26</f>
        <v>0</v>
      </c>
      <c r="D51" s="243">
        <f>Personnel!F25+D26</f>
        <v>0</v>
      </c>
      <c r="E51" s="243">
        <f>Personnel!G25+E26</f>
        <v>0</v>
      </c>
      <c r="F51" s="243">
        <f>Personnel!H25+F26</f>
        <v>0</v>
      </c>
      <c r="G51" s="243">
        <f>Personnel!I25+G26</f>
        <v>0</v>
      </c>
      <c r="H51" s="243">
        <f>Personnel!J25+H26</f>
        <v>0</v>
      </c>
      <c r="I51" s="243">
        <f>Personnel!K25+I26</f>
        <v>0</v>
      </c>
      <c r="J51" s="243">
        <f>Personnel!L25+J26</f>
        <v>0</v>
      </c>
      <c r="K51" s="243">
        <f>Personnel!M25+K26</f>
        <v>0</v>
      </c>
      <c r="L51" s="243">
        <f>Personnel!N25+L26</f>
        <v>0</v>
      </c>
      <c r="M51" s="243">
        <f>Personnel!O25+M26</f>
        <v>0</v>
      </c>
      <c r="N51" s="243">
        <f>Personnel!P25+N26</f>
        <v>0</v>
      </c>
      <c r="O51" s="217">
        <f t="shared" si="14"/>
        <v>0</v>
      </c>
      <c r="P51" s="243">
        <f>Personnel!R25+P26</f>
        <v>0</v>
      </c>
      <c r="Q51" s="243">
        <f>Personnel!S25+Q26</f>
        <v>0</v>
      </c>
      <c r="R51" s="243">
        <f>Personnel!T25+R26</f>
        <v>0</v>
      </c>
      <c r="S51" s="243">
        <f>Personnel!U25+S26</f>
        <v>0</v>
      </c>
      <c r="T51" s="243">
        <f>Personnel!V25+T26</f>
        <v>0</v>
      </c>
      <c r="U51" s="243">
        <f>Personnel!W25+U26</f>
        <v>0</v>
      </c>
      <c r="V51" s="243">
        <f>Personnel!X25+V26</f>
        <v>0</v>
      </c>
      <c r="W51" s="243">
        <f>Personnel!Y25+W26</f>
        <v>0</v>
      </c>
      <c r="X51" s="243">
        <f>Personnel!Z25+X26</f>
        <v>0</v>
      </c>
      <c r="Y51" s="243">
        <f>Personnel!AA25+Y26</f>
        <v>0</v>
      </c>
      <c r="Z51" s="243">
        <f>Personnel!AB25+Z26</f>
        <v>0</v>
      </c>
      <c r="AA51" s="243">
        <f>Personnel!AC25+AA26</f>
        <v>0</v>
      </c>
      <c r="AB51" s="217">
        <f t="shared" si="15"/>
        <v>0</v>
      </c>
      <c r="AC51" s="243">
        <f>Personnel!AE25+AC26</f>
        <v>0</v>
      </c>
      <c r="AD51" s="243">
        <f>Personnel!AF25+AD26</f>
        <v>0</v>
      </c>
      <c r="AE51" s="217">
        <f t="shared" si="16"/>
        <v>0</v>
      </c>
      <c r="AF51" s="243">
        <f>Personnel!AH25+AF26</f>
        <v>0</v>
      </c>
      <c r="AG51" s="243">
        <f>Personnel!AI25+AG26</f>
        <v>0</v>
      </c>
      <c r="AH51" s="217">
        <f t="shared" si="17"/>
        <v>0</v>
      </c>
      <c r="AI51" s="243">
        <f>Personnel!AK25+AI26</f>
        <v>0</v>
      </c>
      <c r="AJ51" s="243">
        <f>Personnel!AL25+AJ26</f>
        <v>0</v>
      </c>
      <c r="AK51" s="217">
        <f t="shared" si="18"/>
        <v>0</v>
      </c>
      <c r="AL51" s="93"/>
    </row>
    <row r="52" spans="1:38" s="53" customFormat="1">
      <c r="B52" s="87"/>
      <c r="C52" s="243">
        <f>Personnel!E26+C27</f>
        <v>0</v>
      </c>
      <c r="D52" s="243">
        <f>Personnel!F26+D27</f>
        <v>0</v>
      </c>
      <c r="E52" s="243">
        <f>Personnel!G26+E27</f>
        <v>0</v>
      </c>
      <c r="F52" s="243">
        <f>Personnel!H26+F27</f>
        <v>0</v>
      </c>
      <c r="G52" s="243">
        <f>Personnel!I26+G27</f>
        <v>0</v>
      </c>
      <c r="H52" s="243">
        <f>Personnel!J26+H27</f>
        <v>0</v>
      </c>
      <c r="I52" s="243">
        <f>Personnel!K26+I27</f>
        <v>0</v>
      </c>
      <c r="J52" s="243">
        <f>Personnel!L26+J27</f>
        <v>0</v>
      </c>
      <c r="K52" s="243">
        <f>Personnel!M26+K27</f>
        <v>0</v>
      </c>
      <c r="L52" s="243">
        <f>Personnel!N26+L27</f>
        <v>0</v>
      </c>
      <c r="M52" s="243">
        <f>Personnel!O26+M27</f>
        <v>0</v>
      </c>
      <c r="N52" s="243">
        <f>Personnel!P26+N27</f>
        <v>0</v>
      </c>
      <c r="O52" s="217">
        <f t="shared" si="14"/>
        <v>0</v>
      </c>
      <c r="P52" s="243">
        <f>Personnel!R26+P27</f>
        <v>0</v>
      </c>
      <c r="Q52" s="243">
        <f>Personnel!S26+Q27</f>
        <v>0</v>
      </c>
      <c r="R52" s="243">
        <f>Personnel!T26+R27</f>
        <v>0</v>
      </c>
      <c r="S52" s="243">
        <f>Personnel!U26+S27</f>
        <v>0</v>
      </c>
      <c r="T52" s="243">
        <f>Personnel!V26+T27</f>
        <v>0</v>
      </c>
      <c r="U52" s="243">
        <f>Personnel!W26+U27</f>
        <v>0</v>
      </c>
      <c r="V52" s="243">
        <f>Personnel!X26+V27</f>
        <v>0</v>
      </c>
      <c r="W52" s="243">
        <f>Personnel!Y26+W27</f>
        <v>0</v>
      </c>
      <c r="X52" s="243">
        <f>Personnel!Z26+X27</f>
        <v>0</v>
      </c>
      <c r="Y52" s="243">
        <f>Personnel!AA26+Y27</f>
        <v>0</v>
      </c>
      <c r="Z52" s="243">
        <f>Personnel!AB26+Z27</f>
        <v>0</v>
      </c>
      <c r="AA52" s="243">
        <f>Personnel!AC26+AA27</f>
        <v>0</v>
      </c>
      <c r="AB52" s="217">
        <f t="shared" si="15"/>
        <v>0</v>
      </c>
      <c r="AC52" s="243">
        <f>Personnel!AE26+AC27</f>
        <v>0</v>
      </c>
      <c r="AD52" s="243">
        <f>Personnel!AF26+AD27</f>
        <v>0</v>
      </c>
      <c r="AE52" s="217">
        <f t="shared" si="16"/>
        <v>0</v>
      </c>
      <c r="AF52" s="243">
        <f>Personnel!AH26+AF27</f>
        <v>0</v>
      </c>
      <c r="AG52" s="243">
        <f>Personnel!AI26+AG27</f>
        <v>0</v>
      </c>
      <c r="AH52" s="217">
        <f t="shared" si="17"/>
        <v>0</v>
      </c>
      <c r="AI52" s="243">
        <f>Personnel!AK26+AI27</f>
        <v>0</v>
      </c>
      <c r="AJ52" s="243">
        <f>Personnel!AL26+AJ27</f>
        <v>0</v>
      </c>
      <c r="AK52" s="217">
        <f t="shared" si="18"/>
        <v>0</v>
      </c>
      <c r="AL52" s="93"/>
    </row>
    <row r="53" spans="1:38" s="53" customFormat="1">
      <c r="B53" s="87"/>
      <c r="C53" s="243">
        <f>Personnel!E27+C28</f>
        <v>0</v>
      </c>
      <c r="D53" s="243">
        <f>Personnel!F27+D28</f>
        <v>0</v>
      </c>
      <c r="E53" s="243">
        <f>Personnel!G27+E28</f>
        <v>0</v>
      </c>
      <c r="F53" s="243">
        <f>Personnel!H27+F28</f>
        <v>0</v>
      </c>
      <c r="G53" s="243">
        <f>Personnel!I27+G28</f>
        <v>0</v>
      </c>
      <c r="H53" s="243">
        <f>Personnel!J27+H28</f>
        <v>0</v>
      </c>
      <c r="I53" s="243">
        <f>Personnel!K27+I28</f>
        <v>0</v>
      </c>
      <c r="J53" s="243">
        <f>Personnel!L27+J28</f>
        <v>0</v>
      </c>
      <c r="K53" s="243">
        <f>Personnel!M27+K28</f>
        <v>0</v>
      </c>
      <c r="L53" s="243">
        <f>Personnel!N27+L28</f>
        <v>0</v>
      </c>
      <c r="M53" s="243">
        <f>Personnel!O27+M28</f>
        <v>0</v>
      </c>
      <c r="N53" s="243">
        <f>Personnel!P27+N28</f>
        <v>0</v>
      </c>
      <c r="O53" s="217">
        <f t="shared" si="14"/>
        <v>0</v>
      </c>
      <c r="P53" s="243">
        <f>Personnel!R27+P28</f>
        <v>0</v>
      </c>
      <c r="Q53" s="243">
        <f>Personnel!S27+Q28</f>
        <v>0</v>
      </c>
      <c r="R53" s="243">
        <f>Personnel!T27+R28</f>
        <v>0</v>
      </c>
      <c r="S53" s="243">
        <f>Personnel!U27+S28</f>
        <v>0</v>
      </c>
      <c r="T53" s="243">
        <f>Personnel!V27+T28</f>
        <v>0</v>
      </c>
      <c r="U53" s="243">
        <f>Personnel!W27+U28</f>
        <v>0</v>
      </c>
      <c r="V53" s="243">
        <f>Personnel!X27+V28</f>
        <v>0</v>
      </c>
      <c r="W53" s="243">
        <f>Personnel!Y27+W28</f>
        <v>0</v>
      </c>
      <c r="X53" s="243">
        <f>Personnel!Z27+X28</f>
        <v>0</v>
      </c>
      <c r="Y53" s="243">
        <f>Personnel!AA27+Y28</f>
        <v>0</v>
      </c>
      <c r="Z53" s="243">
        <f>Personnel!AB27+Z28</f>
        <v>0</v>
      </c>
      <c r="AA53" s="243">
        <f>Personnel!AC27+AA28</f>
        <v>0</v>
      </c>
      <c r="AB53" s="217">
        <f t="shared" si="15"/>
        <v>0</v>
      </c>
      <c r="AC53" s="243">
        <f>Personnel!AE27+AC28</f>
        <v>0</v>
      </c>
      <c r="AD53" s="243">
        <f>Personnel!AF27+AD28</f>
        <v>0</v>
      </c>
      <c r="AE53" s="217">
        <f t="shared" si="16"/>
        <v>0</v>
      </c>
      <c r="AF53" s="243">
        <f>Personnel!AH27+AF28</f>
        <v>0</v>
      </c>
      <c r="AG53" s="243">
        <f>Personnel!AI27+AG28</f>
        <v>0</v>
      </c>
      <c r="AH53" s="217">
        <f t="shared" si="17"/>
        <v>0</v>
      </c>
      <c r="AI53" s="243">
        <f>Personnel!AK27+AI28</f>
        <v>0</v>
      </c>
      <c r="AJ53" s="243">
        <f>Personnel!AL27+AJ28</f>
        <v>0</v>
      </c>
      <c r="AK53" s="217">
        <f t="shared" si="18"/>
        <v>0</v>
      </c>
      <c r="AL53" s="93"/>
    </row>
    <row r="54" spans="1:38" s="53" customFormat="1">
      <c r="B54" s="87"/>
      <c r="C54" s="243">
        <f>Personnel!E28+C29</f>
        <v>0</v>
      </c>
      <c r="D54" s="243">
        <f>Personnel!F28+D29</f>
        <v>0</v>
      </c>
      <c r="E54" s="243">
        <f>Personnel!G28+E29</f>
        <v>0</v>
      </c>
      <c r="F54" s="243">
        <f>Personnel!H28+F29</f>
        <v>0</v>
      </c>
      <c r="G54" s="243">
        <f>Personnel!I28+G29</f>
        <v>0</v>
      </c>
      <c r="H54" s="243">
        <f>Personnel!J28+H29</f>
        <v>0</v>
      </c>
      <c r="I54" s="243">
        <f>Personnel!K28+I29</f>
        <v>0</v>
      </c>
      <c r="J54" s="243">
        <f>Personnel!L28+J29</f>
        <v>0</v>
      </c>
      <c r="K54" s="243">
        <f>Personnel!M28+K29</f>
        <v>0</v>
      </c>
      <c r="L54" s="243">
        <f>Personnel!N28+L29</f>
        <v>0</v>
      </c>
      <c r="M54" s="243">
        <f>Personnel!O28+M29</f>
        <v>0</v>
      </c>
      <c r="N54" s="243">
        <f>Personnel!P28+N29</f>
        <v>0</v>
      </c>
      <c r="O54" s="217">
        <f t="shared" si="14"/>
        <v>0</v>
      </c>
      <c r="P54" s="243">
        <f>Personnel!R28+P29</f>
        <v>0</v>
      </c>
      <c r="Q54" s="243">
        <f>Personnel!S28+Q29</f>
        <v>0</v>
      </c>
      <c r="R54" s="243">
        <f>Personnel!T28+R29</f>
        <v>0</v>
      </c>
      <c r="S54" s="243">
        <f>Personnel!U28+S29</f>
        <v>0</v>
      </c>
      <c r="T54" s="243">
        <f>Personnel!V28+T29</f>
        <v>0</v>
      </c>
      <c r="U54" s="243">
        <f>Personnel!W28+U29</f>
        <v>0</v>
      </c>
      <c r="V54" s="243">
        <f>Personnel!X28+V29</f>
        <v>0</v>
      </c>
      <c r="W54" s="243">
        <f>Personnel!Y28+W29</f>
        <v>0</v>
      </c>
      <c r="X54" s="243">
        <f>Personnel!Z28+X29</f>
        <v>0</v>
      </c>
      <c r="Y54" s="243">
        <f>Personnel!AA28+Y29</f>
        <v>0</v>
      </c>
      <c r="Z54" s="243">
        <f>Personnel!AB28+Z29</f>
        <v>0</v>
      </c>
      <c r="AA54" s="243">
        <f>Personnel!AC28+AA29</f>
        <v>0</v>
      </c>
      <c r="AB54" s="217">
        <f t="shared" si="15"/>
        <v>0</v>
      </c>
      <c r="AC54" s="243">
        <f>Personnel!AE28+AC29</f>
        <v>0</v>
      </c>
      <c r="AD54" s="243">
        <f>Personnel!AF28+AD29</f>
        <v>0</v>
      </c>
      <c r="AE54" s="217">
        <f t="shared" si="16"/>
        <v>0</v>
      </c>
      <c r="AF54" s="243">
        <f>Personnel!AH28+AF29</f>
        <v>0</v>
      </c>
      <c r="AG54" s="243">
        <f>Personnel!AI28+AG29</f>
        <v>0</v>
      </c>
      <c r="AH54" s="217">
        <f t="shared" si="17"/>
        <v>0</v>
      </c>
      <c r="AI54" s="243">
        <f>Personnel!AK28+AI29</f>
        <v>0</v>
      </c>
      <c r="AJ54" s="243">
        <f>Personnel!AL28+AJ29</f>
        <v>0</v>
      </c>
      <c r="AK54" s="217">
        <f t="shared" si="18"/>
        <v>0</v>
      </c>
      <c r="AL54" s="93"/>
    </row>
    <row r="55" spans="1:38" s="53" customFormat="1">
      <c r="B55" s="87"/>
      <c r="C55" s="243">
        <f>Personnel!E29+C30</f>
        <v>0</v>
      </c>
      <c r="D55" s="243">
        <f>Personnel!F29+D30</f>
        <v>0</v>
      </c>
      <c r="E55" s="243">
        <f>Personnel!G29+E30</f>
        <v>0</v>
      </c>
      <c r="F55" s="243">
        <f>Personnel!H29+F30</f>
        <v>0</v>
      </c>
      <c r="G55" s="243">
        <f>Personnel!I29+G30</f>
        <v>0</v>
      </c>
      <c r="H55" s="243">
        <f>Personnel!J29+H30</f>
        <v>0</v>
      </c>
      <c r="I55" s="243">
        <f>Personnel!K29+I30</f>
        <v>0</v>
      </c>
      <c r="J55" s="243">
        <f>Personnel!L29+J30</f>
        <v>0</v>
      </c>
      <c r="K55" s="243">
        <f>Personnel!M29+K30</f>
        <v>0</v>
      </c>
      <c r="L55" s="243">
        <f>Personnel!N29+L30</f>
        <v>0</v>
      </c>
      <c r="M55" s="243">
        <f>Personnel!O29+M30</f>
        <v>0</v>
      </c>
      <c r="N55" s="243">
        <f>Personnel!P29+N30</f>
        <v>0</v>
      </c>
      <c r="O55" s="217">
        <f t="shared" si="14"/>
        <v>0</v>
      </c>
      <c r="P55" s="243">
        <f>Personnel!R29+P30</f>
        <v>0</v>
      </c>
      <c r="Q55" s="243">
        <f>Personnel!S29+Q30</f>
        <v>0</v>
      </c>
      <c r="R55" s="243">
        <f>Personnel!T29+R30</f>
        <v>0</v>
      </c>
      <c r="S55" s="243">
        <f>Personnel!U29+S30</f>
        <v>0</v>
      </c>
      <c r="T55" s="243">
        <f>Personnel!V29+T30</f>
        <v>0</v>
      </c>
      <c r="U55" s="243">
        <f>Personnel!W29+U30</f>
        <v>0</v>
      </c>
      <c r="V55" s="243">
        <f>Personnel!X29+V30</f>
        <v>0</v>
      </c>
      <c r="W55" s="243">
        <f>Personnel!Y29+W30</f>
        <v>0</v>
      </c>
      <c r="X55" s="243">
        <f>Personnel!Z29+X30</f>
        <v>0</v>
      </c>
      <c r="Y55" s="243">
        <f>Personnel!AA29+Y30</f>
        <v>0</v>
      </c>
      <c r="Z55" s="243">
        <f>Personnel!AB29+Z30</f>
        <v>0</v>
      </c>
      <c r="AA55" s="243">
        <f>Personnel!AC29+AA30</f>
        <v>0</v>
      </c>
      <c r="AB55" s="217">
        <f t="shared" si="15"/>
        <v>0</v>
      </c>
      <c r="AC55" s="243">
        <f>Personnel!AE29+AC30</f>
        <v>0</v>
      </c>
      <c r="AD55" s="243">
        <f>Personnel!AF29+AD30</f>
        <v>0</v>
      </c>
      <c r="AE55" s="217">
        <f t="shared" si="16"/>
        <v>0</v>
      </c>
      <c r="AF55" s="243">
        <f>Personnel!AH29+AF30</f>
        <v>0</v>
      </c>
      <c r="AG55" s="243">
        <f>Personnel!AI29+AG30</f>
        <v>0</v>
      </c>
      <c r="AH55" s="217">
        <f t="shared" si="17"/>
        <v>0</v>
      </c>
      <c r="AI55" s="243">
        <f>Personnel!AK29+AI30</f>
        <v>0</v>
      </c>
      <c r="AJ55" s="243">
        <f>Personnel!AL29+AJ30</f>
        <v>0</v>
      </c>
      <c r="AK55" s="217">
        <f t="shared" si="18"/>
        <v>0</v>
      </c>
      <c r="AL55" s="93"/>
    </row>
    <row r="56" spans="1:38">
      <c r="A56" s="53"/>
      <c r="B56" s="87"/>
      <c r="C56" s="13">
        <f t="shared" ref="C56:N56" si="19">SUM(C36:C55)</f>
        <v>0</v>
      </c>
      <c r="D56" s="13">
        <f t="shared" si="19"/>
        <v>0</v>
      </c>
      <c r="E56" s="13">
        <f t="shared" si="19"/>
        <v>0</v>
      </c>
      <c r="F56" s="13">
        <f t="shared" si="19"/>
        <v>0</v>
      </c>
      <c r="G56" s="13">
        <f t="shared" si="19"/>
        <v>0</v>
      </c>
      <c r="H56" s="13">
        <f t="shared" si="19"/>
        <v>0</v>
      </c>
      <c r="I56" s="13">
        <f t="shared" si="19"/>
        <v>0</v>
      </c>
      <c r="J56" s="13">
        <f t="shared" si="19"/>
        <v>0</v>
      </c>
      <c r="K56" s="13">
        <f t="shared" si="19"/>
        <v>0</v>
      </c>
      <c r="L56" s="13">
        <f t="shared" si="19"/>
        <v>0</v>
      </c>
      <c r="M56" s="13">
        <f t="shared" si="19"/>
        <v>0</v>
      </c>
      <c r="N56" s="13">
        <f t="shared" si="19"/>
        <v>0</v>
      </c>
      <c r="O56" s="12">
        <f t="shared" si="14"/>
        <v>0</v>
      </c>
      <c r="P56" s="13">
        <f t="shared" ref="P56:AA56" si="20">SUM(P36:P55)</f>
        <v>0</v>
      </c>
      <c r="Q56" s="13">
        <f t="shared" si="20"/>
        <v>0</v>
      </c>
      <c r="R56" s="13">
        <f t="shared" si="20"/>
        <v>0</v>
      </c>
      <c r="S56" s="13">
        <f t="shared" si="20"/>
        <v>0</v>
      </c>
      <c r="T56" s="13">
        <f t="shared" si="20"/>
        <v>0</v>
      </c>
      <c r="U56" s="13">
        <f t="shared" si="20"/>
        <v>0</v>
      </c>
      <c r="V56" s="13">
        <f t="shared" si="20"/>
        <v>0</v>
      </c>
      <c r="W56" s="13">
        <f t="shared" si="20"/>
        <v>0</v>
      </c>
      <c r="X56" s="13">
        <f t="shared" si="20"/>
        <v>0</v>
      </c>
      <c r="Y56" s="13">
        <f t="shared" si="20"/>
        <v>0</v>
      </c>
      <c r="Z56" s="13">
        <f t="shared" si="20"/>
        <v>0</v>
      </c>
      <c r="AA56" s="13">
        <f t="shared" si="20"/>
        <v>0</v>
      </c>
      <c r="AB56" s="12">
        <f t="shared" si="15"/>
        <v>0</v>
      </c>
      <c r="AC56" s="13">
        <f>SUM(AC36:AC55)</f>
        <v>0</v>
      </c>
      <c r="AD56" s="13">
        <f>SUM(AD36:AD55)</f>
        <v>0</v>
      </c>
      <c r="AE56" s="12">
        <f t="shared" si="16"/>
        <v>0</v>
      </c>
      <c r="AF56" s="13">
        <f>SUM(AF36:AF55)</f>
        <v>0</v>
      </c>
      <c r="AG56" s="13">
        <f>SUM(AG36:AG55)</f>
        <v>0</v>
      </c>
      <c r="AH56" s="12">
        <f t="shared" si="17"/>
        <v>0</v>
      </c>
      <c r="AI56" s="13">
        <f>SUM(AI36:AI55)</f>
        <v>0</v>
      </c>
      <c r="AJ56" s="13">
        <f>SUM(AJ36:AJ55)</f>
        <v>0</v>
      </c>
      <c r="AK56" s="12">
        <f t="shared" si="18"/>
        <v>0</v>
      </c>
      <c r="AL56" s="93"/>
    </row>
    <row r="57" spans="1:38" ht="15.75" thickBot="1">
      <c r="B57" s="88"/>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90"/>
    </row>
  </sheetData>
  <sheetProtection sheet="1" objects="1" scenarios="1"/>
  <mergeCells count="13">
    <mergeCell ref="C3:F3"/>
    <mergeCell ref="AC34:AE34"/>
    <mergeCell ref="AF34:AH34"/>
    <mergeCell ref="AI34:AK34"/>
    <mergeCell ref="AF9:AH9"/>
    <mergeCell ref="AI9:AK9"/>
    <mergeCell ref="AC9:AE9"/>
    <mergeCell ref="C33:O33"/>
    <mergeCell ref="C34:O34"/>
    <mergeCell ref="C8:O8"/>
    <mergeCell ref="C9:O9"/>
    <mergeCell ref="P34:AB34"/>
    <mergeCell ref="P9:AB9"/>
  </mergeCells>
  <dataValidations count="1">
    <dataValidation type="whole" operator="greaterThanOrEqual" allowBlank="1" showInputMessage="1" showErrorMessage="1" sqref="AC36:AD55 P36:AA55 C36:N55 AF36:AG55 AF11:AG30 P11:AA30 AI36:AJ55 AC11:AD30 C11:N30 AI11:AJ30">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Feuil2">
    <tabColor rgb="FF92D050"/>
  </sheetPr>
  <dimension ref="A1:BR31"/>
  <sheetViews>
    <sheetView showGridLines="0" showRowColHeaders="0" zoomScale="85" zoomScaleNormal="85" workbookViewId="0">
      <pane xSplit="3" ySplit="8" topLeftCell="D9" activePane="bottomRight" state="frozen"/>
      <selection pane="topRight" activeCell="D1" sqref="D1"/>
      <selection pane="bottomLeft" activeCell="A9" sqref="A9"/>
      <selection pane="bottomRight" activeCell="C3" sqref="C3"/>
    </sheetView>
  </sheetViews>
  <sheetFormatPr baseColWidth="10" defaultRowHeight="15"/>
  <cols>
    <col min="1" max="1" width="3.5703125" style="53" customWidth="1"/>
    <col min="2" max="2" width="3.28515625" customWidth="1"/>
    <col min="3" max="3" width="32.42578125" customWidth="1"/>
    <col min="4" max="8" width="12.5703125" customWidth="1"/>
    <col min="9" max="9" width="3.5703125" customWidth="1"/>
    <col min="10" max="12" width="11.42578125" customWidth="1"/>
    <col min="70" max="70" width="3" customWidth="1"/>
  </cols>
  <sheetData>
    <row r="1" spans="2:70" s="53" customFormat="1" ht="15.75" thickBot="1"/>
    <row r="2" spans="2:70">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6"/>
    </row>
    <row r="3" spans="2:70">
      <c r="B3" s="87"/>
      <c r="C3" s="73" t="s">
        <v>260</v>
      </c>
      <c r="D3" s="12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3"/>
    </row>
    <row r="4" spans="2:70" s="53" customFormat="1">
      <c r="B4" s="87"/>
      <c r="C4" s="114"/>
      <c r="D4" s="12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3"/>
    </row>
    <row r="5" spans="2:70" s="53" customFormat="1" ht="37.5" customHeight="1">
      <c r="B5" s="87"/>
      <c r="C5" s="310" t="s">
        <v>271</v>
      </c>
      <c r="D5" s="311"/>
      <c r="E5" s="311"/>
      <c r="F5" s="311"/>
      <c r="G5" s="311"/>
      <c r="H5" s="311"/>
      <c r="I5" s="311"/>
      <c r="J5" s="311"/>
      <c r="K5" s="311"/>
      <c r="L5" s="311"/>
      <c r="M5" s="311"/>
      <c r="N5" s="311"/>
      <c r="O5" s="311"/>
      <c r="P5" s="311"/>
      <c r="Q5" s="311"/>
      <c r="R5" s="312"/>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3"/>
    </row>
    <row r="6" spans="2:70" s="53" customFormat="1">
      <c r="B6" s="87"/>
      <c r="C6" s="114"/>
      <c r="D6" s="12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3"/>
    </row>
    <row r="7" spans="2:70">
      <c r="B7" s="87"/>
      <c r="C7" s="91"/>
      <c r="D7" s="352" t="s">
        <v>148</v>
      </c>
      <c r="E7" s="353"/>
      <c r="F7" s="353"/>
      <c r="G7" s="353"/>
      <c r="H7" s="354"/>
      <c r="I7" s="91"/>
      <c r="J7" s="339" t="s">
        <v>14</v>
      </c>
      <c r="K7" s="337"/>
      <c r="L7" s="337"/>
      <c r="M7" s="337"/>
      <c r="N7" s="337"/>
      <c r="O7" s="337"/>
      <c r="P7" s="337"/>
      <c r="Q7" s="337"/>
      <c r="R7" s="337"/>
      <c r="S7" s="337"/>
      <c r="T7" s="337"/>
      <c r="U7" s="337"/>
      <c r="V7" s="336" t="s">
        <v>15</v>
      </c>
      <c r="W7" s="336"/>
      <c r="X7" s="336"/>
      <c r="Y7" s="336"/>
      <c r="Z7" s="336"/>
      <c r="AA7" s="336"/>
      <c r="AB7" s="336"/>
      <c r="AC7" s="336"/>
      <c r="AD7" s="336"/>
      <c r="AE7" s="336"/>
      <c r="AF7" s="336"/>
      <c r="AG7" s="336"/>
      <c r="AH7" s="339" t="s">
        <v>16</v>
      </c>
      <c r="AI7" s="337"/>
      <c r="AJ7" s="337"/>
      <c r="AK7" s="337"/>
      <c r="AL7" s="337"/>
      <c r="AM7" s="337"/>
      <c r="AN7" s="337"/>
      <c r="AO7" s="337"/>
      <c r="AP7" s="337"/>
      <c r="AQ7" s="337"/>
      <c r="AR7" s="337"/>
      <c r="AS7" s="337"/>
      <c r="AT7" s="336" t="s">
        <v>22</v>
      </c>
      <c r="AU7" s="336"/>
      <c r="AV7" s="336"/>
      <c r="AW7" s="336"/>
      <c r="AX7" s="336"/>
      <c r="AY7" s="336"/>
      <c r="AZ7" s="336"/>
      <c r="BA7" s="336"/>
      <c r="BB7" s="336"/>
      <c r="BC7" s="336"/>
      <c r="BD7" s="336"/>
      <c r="BE7" s="336"/>
      <c r="BF7" s="336" t="s">
        <v>23</v>
      </c>
      <c r="BG7" s="336"/>
      <c r="BH7" s="336"/>
      <c r="BI7" s="336"/>
      <c r="BJ7" s="336"/>
      <c r="BK7" s="336"/>
      <c r="BL7" s="336"/>
      <c r="BM7" s="336"/>
      <c r="BN7" s="336"/>
      <c r="BO7" s="336"/>
      <c r="BP7" s="336"/>
      <c r="BQ7" s="336"/>
      <c r="BR7" s="93"/>
    </row>
    <row r="8" spans="2:70" ht="15" customHeight="1">
      <c r="B8" s="87"/>
      <c r="C8" s="2" t="s">
        <v>0</v>
      </c>
      <c r="D8" s="3" t="s">
        <v>14</v>
      </c>
      <c r="E8" s="3" t="s">
        <v>15</v>
      </c>
      <c r="F8" s="3" t="s">
        <v>16</v>
      </c>
      <c r="G8" s="3" t="s">
        <v>22</v>
      </c>
      <c r="H8" s="3" t="s">
        <v>23</v>
      </c>
      <c r="I8" s="91"/>
      <c r="J8" s="17">
        <f>CONFIG!$D$7</f>
        <v>41640</v>
      </c>
      <c r="K8" s="17">
        <f>DATE(YEAR(J8),MONTH(J8)+1,DAY(J8))</f>
        <v>41671</v>
      </c>
      <c r="L8" s="17">
        <f t="shared" ref="L8:BQ8" si="0">DATE(YEAR(K8),MONTH(K8)+1,DAY(K8))</f>
        <v>41699</v>
      </c>
      <c r="M8" s="17">
        <f t="shared" si="0"/>
        <v>41730</v>
      </c>
      <c r="N8" s="17">
        <f t="shared" si="0"/>
        <v>41760</v>
      </c>
      <c r="O8" s="17">
        <f t="shared" si="0"/>
        <v>41791</v>
      </c>
      <c r="P8" s="17">
        <f t="shared" si="0"/>
        <v>41821</v>
      </c>
      <c r="Q8" s="17">
        <f t="shared" si="0"/>
        <v>41852</v>
      </c>
      <c r="R8" s="17">
        <f t="shared" si="0"/>
        <v>41883</v>
      </c>
      <c r="S8" s="17">
        <f t="shared" si="0"/>
        <v>41913</v>
      </c>
      <c r="T8" s="17">
        <f t="shared" si="0"/>
        <v>41944</v>
      </c>
      <c r="U8" s="17">
        <f t="shared" si="0"/>
        <v>41974</v>
      </c>
      <c r="V8" s="17">
        <f t="shared" si="0"/>
        <v>42005</v>
      </c>
      <c r="W8" s="17">
        <f t="shared" si="0"/>
        <v>42036</v>
      </c>
      <c r="X8" s="17">
        <f t="shared" si="0"/>
        <v>42064</v>
      </c>
      <c r="Y8" s="17">
        <f t="shared" si="0"/>
        <v>42095</v>
      </c>
      <c r="Z8" s="17">
        <f t="shared" si="0"/>
        <v>42125</v>
      </c>
      <c r="AA8" s="17">
        <f t="shared" si="0"/>
        <v>42156</v>
      </c>
      <c r="AB8" s="17">
        <f t="shared" si="0"/>
        <v>42186</v>
      </c>
      <c r="AC8" s="17">
        <f t="shared" si="0"/>
        <v>42217</v>
      </c>
      <c r="AD8" s="17">
        <f t="shared" si="0"/>
        <v>42248</v>
      </c>
      <c r="AE8" s="17">
        <f t="shared" si="0"/>
        <v>42278</v>
      </c>
      <c r="AF8" s="17">
        <f t="shared" si="0"/>
        <v>42309</v>
      </c>
      <c r="AG8" s="17">
        <f t="shared" si="0"/>
        <v>42339</v>
      </c>
      <c r="AH8" s="17">
        <f t="shared" si="0"/>
        <v>42370</v>
      </c>
      <c r="AI8" s="17">
        <f t="shared" si="0"/>
        <v>42401</v>
      </c>
      <c r="AJ8" s="17">
        <f t="shared" si="0"/>
        <v>42430</v>
      </c>
      <c r="AK8" s="17">
        <f t="shared" si="0"/>
        <v>42461</v>
      </c>
      <c r="AL8" s="17">
        <f t="shared" si="0"/>
        <v>42491</v>
      </c>
      <c r="AM8" s="17">
        <f t="shared" si="0"/>
        <v>42522</v>
      </c>
      <c r="AN8" s="17">
        <f t="shared" si="0"/>
        <v>42552</v>
      </c>
      <c r="AO8" s="17">
        <f t="shared" si="0"/>
        <v>42583</v>
      </c>
      <c r="AP8" s="17">
        <f t="shared" si="0"/>
        <v>42614</v>
      </c>
      <c r="AQ8" s="17">
        <f t="shared" si="0"/>
        <v>42644</v>
      </c>
      <c r="AR8" s="17">
        <f t="shared" si="0"/>
        <v>42675</v>
      </c>
      <c r="AS8" s="17">
        <f t="shared" si="0"/>
        <v>42705</v>
      </c>
      <c r="AT8" s="17">
        <f t="shared" si="0"/>
        <v>42736</v>
      </c>
      <c r="AU8" s="17">
        <f t="shared" si="0"/>
        <v>42767</v>
      </c>
      <c r="AV8" s="17">
        <f t="shared" si="0"/>
        <v>42795</v>
      </c>
      <c r="AW8" s="17">
        <f t="shared" si="0"/>
        <v>42826</v>
      </c>
      <c r="AX8" s="17">
        <f t="shared" si="0"/>
        <v>42856</v>
      </c>
      <c r="AY8" s="17">
        <f t="shared" si="0"/>
        <v>42887</v>
      </c>
      <c r="AZ8" s="17">
        <f t="shared" si="0"/>
        <v>42917</v>
      </c>
      <c r="BA8" s="17">
        <f t="shared" si="0"/>
        <v>42948</v>
      </c>
      <c r="BB8" s="17">
        <f t="shared" si="0"/>
        <v>42979</v>
      </c>
      <c r="BC8" s="17">
        <f t="shared" si="0"/>
        <v>43009</v>
      </c>
      <c r="BD8" s="17">
        <f t="shared" si="0"/>
        <v>43040</v>
      </c>
      <c r="BE8" s="17">
        <f t="shared" si="0"/>
        <v>43070</v>
      </c>
      <c r="BF8" s="17">
        <f t="shared" si="0"/>
        <v>43101</v>
      </c>
      <c r="BG8" s="17">
        <f t="shared" si="0"/>
        <v>43132</v>
      </c>
      <c r="BH8" s="17">
        <f t="shared" si="0"/>
        <v>43160</v>
      </c>
      <c r="BI8" s="17">
        <f t="shared" si="0"/>
        <v>43191</v>
      </c>
      <c r="BJ8" s="17">
        <f t="shared" si="0"/>
        <v>43221</v>
      </c>
      <c r="BK8" s="17">
        <f t="shared" si="0"/>
        <v>43252</v>
      </c>
      <c r="BL8" s="17">
        <f t="shared" si="0"/>
        <v>43282</v>
      </c>
      <c r="BM8" s="17">
        <f t="shared" si="0"/>
        <v>43313</v>
      </c>
      <c r="BN8" s="17">
        <f t="shared" si="0"/>
        <v>43344</v>
      </c>
      <c r="BO8" s="17">
        <f t="shared" si="0"/>
        <v>43374</v>
      </c>
      <c r="BP8" s="17">
        <f t="shared" si="0"/>
        <v>43405</v>
      </c>
      <c r="BQ8" s="17">
        <f t="shared" si="0"/>
        <v>43435</v>
      </c>
      <c r="BR8" s="129"/>
    </row>
    <row r="9" spans="2:70">
      <c r="B9" s="87"/>
      <c r="C9" s="218" t="s">
        <v>2</v>
      </c>
      <c r="D9" s="219">
        <f>CONFIG!$D$57+CONFIG!$E$57*'Commandes - Calculs auto'!O23</f>
        <v>2000</v>
      </c>
      <c r="E9" s="219">
        <f>CONFIG!$D$57+CONFIG!$E$57*'Commandes - Calculs auto'!AA23</f>
        <v>2000</v>
      </c>
      <c r="F9" s="219">
        <f>CONFIG!$D$57+CONFIG!$E$57*'Commandes - Calculs auto'!AM23</f>
        <v>2000</v>
      </c>
      <c r="G9" s="219">
        <f>CONFIG!$D$57+CONFIG!$E$57*'Commandes - Calculs auto'!AY23</f>
        <v>2000</v>
      </c>
      <c r="H9" s="219">
        <f>CONFIG!$D$57+CONFIG!$E$57*'Commandes - Calculs auto'!BK23</f>
        <v>2000</v>
      </c>
      <c r="I9" s="91"/>
      <c r="J9" s="226">
        <f>$D9/12</f>
        <v>166.66666666666666</v>
      </c>
      <c r="K9" s="226">
        <f t="shared" ref="K9:U18" si="1">$D9/12</f>
        <v>166.66666666666666</v>
      </c>
      <c r="L9" s="226">
        <f t="shared" si="1"/>
        <v>166.66666666666666</v>
      </c>
      <c r="M9" s="226">
        <f t="shared" si="1"/>
        <v>166.66666666666666</v>
      </c>
      <c r="N9" s="226">
        <f t="shared" si="1"/>
        <v>166.66666666666666</v>
      </c>
      <c r="O9" s="226">
        <f t="shared" si="1"/>
        <v>166.66666666666666</v>
      </c>
      <c r="P9" s="226">
        <f t="shared" si="1"/>
        <v>166.66666666666666</v>
      </c>
      <c r="Q9" s="226">
        <f t="shared" si="1"/>
        <v>166.66666666666666</v>
      </c>
      <c r="R9" s="226">
        <f t="shared" si="1"/>
        <v>166.66666666666666</v>
      </c>
      <c r="S9" s="226">
        <f t="shared" si="1"/>
        <v>166.66666666666666</v>
      </c>
      <c r="T9" s="226">
        <f t="shared" si="1"/>
        <v>166.66666666666666</v>
      </c>
      <c r="U9" s="226">
        <f t="shared" si="1"/>
        <v>166.66666666666666</v>
      </c>
      <c r="V9" s="226">
        <f>$E9/12</f>
        <v>166.66666666666666</v>
      </c>
      <c r="W9" s="226">
        <f t="shared" ref="W9:AG18" si="2">$E9/12</f>
        <v>166.66666666666666</v>
      </c>
      <c r="X9" s="226">
        <f t="shared" si="2"/>
        <v>166.66666666666666</v>
      </c>
      <c r="Y9" s="226">
        <f t="shared" si="2"/>
        <v>166.66666666666666</v>
      </c>
      <c r="Z9" s="226">
        <f t="shared" si="2"/>
        <v>166.66666666666666</v>
      </c>
      <c r="AA9" s="226">
        <f t="shared" si="2"/>
        <v>166.66666666666666</v>
      </c>
      <c r="AB9" s="226">
        <f t="shared" si="2"/>
        <v>166.66666666666666</v>
      </c>
      <c r="AC9" s="226">
        <f t="shared" si="2"/>
        <v>166.66666666666666</v>
      </c>
      <c r="AD9" s="226">
        <f t="shared" si="2"/>
        <v>166.66666666666666</v>
      </c>
      <c r="AE9" s="226">
        <f t="shared" si="2"/>
        <v>166.66666666666666</v>
      </c>
      <c r="AF9" s="226">
        <f t="shared" si="2"/>
        <v>166.66666666666666</v>
      </c>
      <c r="AG9" s="226">
        <f t="shared" si="2"/>
        <v>166.66666666666666</v>
      </c>
      <c r="AH9" s="226">
        <f>$F9/12</f>
        <v>166.66666666666666</v>
      </c>
      <c r="AI9" s="226">
        <f t="shared" ref="AI9:AS18" si="3">$F9/12</f>
        <v>166.66666666666666</v>
      </c>
      <c r="AJ9" s="226">
        <f t="shared" si="3"/>
        <v>166.66666666666666</v>
      </c>
      <c r="AK9" s="226">
        <f t="shared" si="3"/>
        <v>166.66666666666666</v>
      </c>
      <c r="AL9" s="226">
        <f t="shared" si="3"/>
        <v>166.66666666666666</v>
      </c>
      <c r="AM9" s="226">
        <f t="shared" si="3"/>
        <v>166.66666666666666</v>
      </c>
      <c r="AN9" s="226">
        <f t="shared" si="3"/>
        <v>166.66666666666666</v>
      </c>
      <c r="AO9" s="226">
        <f t="shared" si="3"/>
        <v>166.66666666666666</v>
      </c>
      <c r="AP9" s="226">
        <f t="shared" si="3"/>
        <v>166.66666666666666</v>
      </c>
      <c r="AQ9" s="226">
        <f t="shared" si="3"/>
        <v>166.66666666666666</v>
      </c>
      <c r="AR9" s="226">
        <f t="shared" si="3"/>
        <v>166.66666666666666</v>
      </c>
      <c r="AS9" s="226">
        <f t="shared" si="3"/>
        <v>166.66666666666666</v>
      </c>
      <c r="AT9" s="226">
        <f>$G9/12</f>
        <v>166.66666666666666</v>
      </c>
      <c r="AU9" s="226">
        <f t="shared" ref="AU9:BE18" si="4">$G9/12</f>
        <v>166.66666666666666</v>
      </c>
      <c r="AV9" s="226">
        <f t="shared" si="4"/>
        <v>166.66666666666666</v>
      </c>
      <c r="AW9" s="226">
        <f t="shared" si="4"/>
        <v>166.66666666666666</v>
      </c>
      <c r="AX9" s="226">
        <f t="shared" si="4"/>
        <v>166.66666666666666</v>
      </c>
      <c r="AY9" s="226">
        <f t="shared" si="4"/>
        <v>166.66666666666666</v>
      </c>
      <c r="AZ9" s="226">
        <f t="shared" si="4"/>
        <v>166.66666666666666</v>
      </c>
      <c r="BA9" s="226">
        <f t="shared" si="4"/>
        <v>166.66666666666666</v>
      </c>
      <c r="BB9" s="226">
        <f t="shared" si="4"/>
        <v>166.66666666666666</v>
      </c>
      <c r="BC9" s="226">
        <f t="shared" si="4"/>
        <v>166.66666666666666</v>
      </c>
      <c r="BD9" s="226">
        <f t="shared" si="4"/>
        <v>166.66666666666666</v>
      </c>
      <c r="BE9" s="226">
        <f t="shared" si="4"/>
        <v>166.66666666666666</v>
      </c>
      <c r="BF9" s="226">
        <f>$H9/12</f>
        <v>166.66666666666666</v>
      </c>
      <c r="BG9" s="226">
        <f t="shared" ref="BG9:BQ18" si="5">$H9/12</f>
        <v>166.66666666666666</v>
      </c>
      <c r="BH9" s="226">
        <f t="shared" si="5"/>
        <v>166.66666666666666</v>
      </c>
      <c r="BI9" s="226">
        <f t="shared" si="5"/>
        <v>166.66666666666666</v>
      </c>
      <c r="BJ9" s="226">
        <f t="shared" si="5"/>
        <v>166.66666666666666</v>
      </c>
      <c r="BK9" s="226">
        <f t="shared" si="5"/>
        <v>166.66666666666666</v>
      </c>
      <c r="BL9" s="226">
        <f t="shared" si="5"/>
        <v>166.66666666666666</v>
      </c>
      <c r="BM9" s="226">
        <f t="shared" si="5"/>
        <v>166.66666666666666</v>
      </c>
      <c r="BN9" s="226">
        <f t="shared" si="5"/>
        <v>166.66666666666666</v>
      </c>
      <c r="BO9" s="226">
        <f t="shared" si="5"/>
        <v>166.66666666666666</v>
      </c>
      <c r="BP9" s="226">
        <f t="shared" si="5"/>
        <v>166.66666666666666</v>
      </c>
      <c r="BQ9" s="226">
        <f t="shared" si="5"/>
        <v>166.66666666666666</v>
      </c>
      <c r="BR9" s="129"/>
    </row>
    <row r="10" spans="2:70">
      <c r="B10" s="87"/>
      <c r="C10" s="220" t="s">
        <v>3</v>
      </c>
      <c r="D10" s="221">
        <f>CONFIG!$D$58+CONFIG!$E$58*Personnel!Q30</f>
        <v>5000</v>
      </c>
      <c r="E10" s="221">
        <f>CONFIG!$D$58+CONFIG!$E$58*Personnel!AD30</f>
        <v>5000</v>
      </c>
      <c r="F10" s="221">
        <f>CONFIG!$D$58+CONFIG!$E$58*Personnel!AG30</f>
        <v>5000</v>
      </c>
      <c r="G10" s="221">
        <f>CONFIG!$D$58+CONFIG!$E$58*Personnel!AJ30</f>
        <v>5000</v>
      </c>
      <c r="H10" s="221">
        <f>CONFIG!$D$58+CONFIG!$E$58*Personnel!AM30</f>
        <v>5000</v>
      </c>
      <c r="I10" s="91"/>
      <c r="J10" s="226">
        <f t="shared" ref="J10:J18" si="6">$D10/12</f>
        <v>416.66666666666669</v>
      </c>
      <c r="K10" s="226">
        <f t="shared" si="1"/>
        <v>416.66666666666669</v>
      </c>
      <c r="L10" s="226">
        <f t="shared" si="1"/>
        <v>416.66666666666669</v>
      </c>
      <c r="M10" s="226">
        <f t="shared" si="1"/>
        <v>416.66666666666669</v>
      </c>
      <c r="N10" s="226">
        <f t="shared" si="1"/>
        <v>416.66666666666669</v>
      </c>
      <c r="O10" s="226">
        <f t="shared" si="1"/>
        <v>416.66666666666669</v>
      </c>
      <c r="P10" s="226">
        <f t="shared" si="1"/>
        <v>416.66666666666669</v>
      </c>
      <c r="Q10" s="226">
        <f t="shared" si="1"/>
        <v>416.66666666666669</v>
      </c>
      <c r="R10" s="226">
        <f t="shared" si="1"/>
        <v>416.66666666666669</v>
      </c>
      <c r="S10" s="226">
        <f t="shared" si="1"/>
        <v>416.66666666666669</v>
      </c>
      <c r="T10" s="226">
        <f t="shared" si="1"/>
        <v>416.66666666666669</v>
      </c>
      <c r="U10" s="226">
        <f t="shared" si="1"/>
        <v>416.66666666666669</v>
      </c>
      <c r="V10" s="226">
        <f t="shared" ref="V10:V18" si="7">$E10/12</f>
        <v>416.66666666666669</v>
      </c>
      <c r="W10" s="226">
        <f t="shared" si="2"/>
        <v>416.66666666666669</v>
      </c>
      <c r="X10" s="226">
        <f t="shared" si="2"/>
        <v>416.66666666666669</v>
      </c>
      <c r="Y10" s="226">
        <f t="shared" si="2"/>
        <v>416.66666666666669</v>
      </c>
      <c r="Z10" s="226">
        <f t="shared" si="2"/>
        <v>416.66666666666669</v>
      </c>
      <c r="AA10" s="226">
        <f t="shared" si="2"/>
        <v>416.66666666666669</v>
      </c>
      <c r="AB10" s="226">
        <f t="shared" si="2"/>
        <v>416.66666666666669</v>
      </c>
      <c r="AC10" s="226">
        <f t="shared" si="2"/>
        <v>416.66666666666669</v>
      </c>
      <c r="AD10" s="226">
        <f t="shared" si="2"/>
        <v>416.66666666666669</v>
      </c>
      <c r="AE10" s="226">
        <f t="shared" si="2"/>
        <v>416.66666666666669</v>
      </c>
      <c r="AF10" s="226">
        <f t="shared" si="2"/>
        <v>416.66666666666669</v>
      </c>
      <c r="AG10" s="226">
        <f t="shared" si="2"/>
        <v>416.66666666666669</v>
      </c>
      <c r="AH10" s="226">
        <f t="shared" ref="AH10:AH18" si="8">$F10/12</f>
        <v>416.66666666666669</v>
      </c>
      <c r="AI10" s="226">
        <f t="shared" si="3"/>
        <v>416.66666666666669</v>
      </c>
      <c r="AJ10" s="226">
        <f t="shared" si="3"/>
        <v>416.66666666666669</v>
      </c>
      <c r="AK10" s="226">
        <f t="shared" si="3"/>
        <v>416.66666666666669</v>
      </c>
      <c r="AL10" s="226">
        <f t="shared" si="3"/>
        <v>416.66666666666669</v>
      </c>
      <c r="AM10" s="226">
        <f t="shared" si="3"/>
        <v>416.66666666666669</v>
      </c>
      <c r="AN10" s="226">
        <f t="shared" si="3"/>
        <v>416.66666666666669</v>
      </c>
      <c r="AO10" s="226">
        <f t="shared" si="3"/>
        <v>416.66666666666669</v>
      </c>
      <c r="AP10" s="226">
        <f t="shared" si="3"/>
        <v>416.66666666666669</v>
      </c>
      <c r="AQ10" s="226">
        <f t="shared" si="3"/>
        <v>416.66666666666669</v>
      </c>
      <c r="AR10" s="226">
        <f t="shared" si="3"/>
        <v>416.66666666666669</v>
      </c>
      <c r="AS10" s="226">
        <f t="shared" si="3"/>
        <v>416.66666666666669</v>
      </c>
      <c r="AT10" s="226">
        <f t="shared" ref="AT10:AT18" si="9">$G10/12</f>
        <v>416.66666666666669</v>
      </c>
      <c r="AU10" s="226">
        <f t="shared" si="4"/>
        <v>416.66666666666669</v>
      </c>
      <c r="AV10" s="226">
        <f t="shared" si="4"/>
        <v>416.66666666666669</v>
      </c>
      <c r="AW10" s="226">
        <f t="shared" si="4"/>
        <v>416.66666666666669</v>
      </c>
      <c r="AX10" s="226">
        <f t="shared" si="4"/>
        <v>416.66666666666669</v>
      </c>
      <c r="AY10" s="226">
        <f t="shared" si="4"/>
        <v>416.66666666666669</v>
      </c>
      <c r="AZ10" s="226">
        <f t="shared" si="4"/>
        <v>416.66666666666669</v>
      </c>
      <c r="BA10" s="226">
        <f t="shared" si="4"/>
        <v>416.66666666666669</v>
      </c>
      <c r="BB10" s="226">
        <f t="shared" si="4"/>
        <v>416.66666666666669</v>
      </c>
      <c r="BC10" s="226">
        <f t="shared" si="4"/>
        <v>416.66666666666669</v>
      </c>
      <c r="BD10" s="226">
        <f t="shared" si="4"/>
        <v>416.66666666666669</v>
      </c>
      <c r="BE10" s="226">
        <f t="shared" si="4"/>
        <v>416.66666666666669</v>
      </c>
      <c r="BF10" s="226">
        <f t="shared" ref="BF10:BF18" si="10">$H10/12</f>
        <v>416.66666666666669</v>
      </c>
      <c r="BG10" s="226">
        <f t="shared" si="5"/>
        <v>416.66666666666669</v>
      </c>
      <c r="BH10" s="226">
        <f t="shared" si="5"/>
        <v>416.66666666666669</v>
      </c>
      <c r="BI10" s="226">
        <f t="shared" si="5"/>
        <v>416.66666666666669</v>
      </c>
      <c r="BJ10" s="226">
        <f t="shared" si="5"/>
        <v>416.66666666666669</v>
      </c>
      <c r="BK10" s="226">
        <f t="shared" si="5"/>
        <v>416.66666666666669</v>
      </c>
      <c r="BL10" s="226">
        <f t="shared" si="5"/>
        <v>416.66666666666669</v>
      </c>
      <c r="BM10" s="226">
        <f t="shared" si="5"/>
        <v>416.66666666666669</v>
      </c>
      <c r="BN10" s="226">
        <f t="shared" si="5"/>
        <v>416.66666666666669</v>
      </c>
      <c r="BO10" s="226">
        <f t="shared" si="5"/>
        <v>416.66666666666669</v>
      </c>
      <c r="BP10" s="226">
        <f t="shared" si="5"/>
        <v>416.66666666666669</v>
      </c>
      <c r="BQ10" s="226">
        <f t="shared" si="5"/>
        <v>416.66666666666669</v>
      </c>
      <c r="BR10" s="129"/>
    </row>
    <row r="11" spans="2:70">
      <c r="B11" s="87"/>
      <c r="C11" s="222" t="s">
        <v>4</v>
      </c>
      <c r="D11" s="221">
        <f>CONFIG!$D$59+CONFIG!$E$59*'Commandes - Calculs auto'!O23</f>
        <v>10000</v>
      </c>
      <c r="E11" s="221">
        <f>CONFIG!$D$59+CONFIG!$E$59*'Commandes - Calculs auto'!AA23</f>
        <v>10000</v>
      </c>
      <c r="F11" s="221">
        <f>CONFIG!$D$59+CONFIG!$E$59*'Commandes - Calculs auto'!AM23</f>
        <v>10000</v>
      </c>
      <c r="G11" s="221">
        <f>CONFIG!$D$59+CONFIG!$E$59*'Commandes - Calculs auto'!AY23</f>
        <v>10000</v>
      </c>
      <c r="H11" s="221">
        <f>CONFIG!$D$59+CONFIG!$E$59*'Commandes - Calculs auto'!BK23</f>
        <v>10000</v>
      </c>
      <c r="I11" s="91"/>
      <c r="J11" s="226">
        <f t="shared" si="6"/>
        <v>833.33333333333337</v>
      </c>
      <c r="K11" s="226">
        <f t="shared" si="1"/>
        <v>833.33333333333337</v>
      </c>
      <c r="L11" s="226">
        <f t="shared" si="1"/>
        <v>833.33333333333337</v>
      </c>
      <c r="M11" s="226">
        <f t="shared" si="1"/>
        <v>833.33333333333337</v>
      </c>
      <c r="N11" s="226">
        <f t="shared" si="1"/>
        <v>833.33333333333337</v>
      </c>
      <c r="O11" s="226">
        <f t="shared" si="1"/>
        <v>833.33333333333337</v>
      </c>
      <c r="P11" s="226">
        <f t="shared" si="1"/>
        <v>833.33333333333337</v>
      </c>
      <c r="Q11" s="226">
        <f t="shared" si="1"/>
        <v>833.33333333333337</v>
      </c>
      <c r="R11" s="226">
        <f t="shared" si="1"/>
        <v>833.33333333333337</v>
      </c>
      <c r="S11" s="226">
        <f t="shared" si="1"/>
        <v>833.33333333333337</v>
      </c>
      <c r="T11" s="226">
        <f t="shared" si="1"/>
        <v>833.33333333333337</v>
      </c>
      <c r="U11" s="226">
        <f t="shared" si="1"/>
        <v>833.33333333333337</v>
      </c>
      <c r="V11" s="226">
        <f t="shared" si="7"/>
        <v>833.33333333333337</v>
      </c>
      <c r="W11" s="226">
        <f t="shared" si="2"/>
        <v>833.33333333333337</v>
      </c>
      <c r="X11" s="226">
        <f t="shared" si="2"/>
        <v>833.33333333333337</v>
      </c>
      <c r="Y11" s="226">
        <f t="shared" si="2"/>
        <v>833.33333333333337</v>
      </c>
      <c r="Z11" s="226">
        <f t="shared" si="2"/>
        <v>833.33333333333337</v>
      </c>
      <c r="AA11" s="226">
        <f t="shared" si="2"/>
        <v>833.33333333333337</v>
      </c>
      <c r="AB11" s="226">
        <f t="shared" si="2"/>
        <v>833.33333333333337</v>
      </c>
      <c r="AC11" s="226">
        <f t="shared" si="2"/>
        <v>833.33333333333337</v>
      </c>
      <c r="AD11" s="226">
        <f t="shared" si="2"/>
        <v>833.33333333333337</v>
      </c>
      <c r="AE11" s="226">
        <f t="shared" si="2"/>
        <v>833.33333333333337</v>
      </c>
      <c r="AF11" s="226">
        <f t="shared" si="2"/>
        <v>833.33333333333337</v>
      </c>
      <c r="AG11" s="226">
        <f t="shared" si="2"/>
        <v>833.33333333333337</v>
      </c>
      <c r="AH11" s="226">
        <f t="shared" si="8"/>
        <v>833.33333333333337</v>
      </c>
      <c r="AI11" s="226">
        <f t="shared" si="3"/>
        <v>833.33333333333337</v>
      </c>
      <c r="AJ11" s="226">
        <f t="shared" si="3"/>
        <v>833.33333333333337</v>
      </c>
      <c r="AK11" s="226">
        <f t="shared" si="3"/>
        <v>833.33333333333337</v>
      </c>
      <c r="AL11" s="226">
        <f t="shared" si="3"/>
        <v>833.33333333333337</v>
      </c>
      <c r="AM11" s="226">
        <f t="shared" si="3"/>
        <v>833.33333333333337</v>
      </c>
      <c r="AN11" s="226">
        <f t="shared" si="3"/>
        <v>833.33333333333337</v>
      </c>
      <c r="AO11" s="226">
        <f t="shared" si="3"/>
        <v>833.33333333333337</v>
      </c>
      <c r="AP11" s="226">
        <f t="shared" si="3"/>
        <v>833.33333333333337</v>
      </c>
      <c r="AQ11" s="226">
        <f t="shared" si="3"/>
        <v>833.33333333333337</v>
      </c>
      <c r="AR11" s="226">
        <f t="shared" si="3"/>
        <v>833.33333333333337</v>
      </c>
      <c r="AS11" s="226">
        <f t="shared" si="3"/>
        <v>833.33333333333337</v>
      </c>
      <c r="AT11" s="226">
        <f t="shared" si="9"/>
        <v>833.33333333333337</v>
      </c>
      <c r="AU11" s="226">
        <f t="shared" si="4"/>
        <v>833.33333333333337</v>
      </c>
      <c r="AV11" s="226">
        <f t="shared" si="4"/>
        <v>833.33333333333337</v>
      </c>
      <c r="AW11" s="226">
        <f t="shared" si="4"/>
        <v>833.33333333333337</v>
      </c>
      <c r="AX11" s="226">
        <f t="shared" si="4"/>
        <v>833.33333333333337</v>
      </c>
      <c r="AY11" s="226">
        <f t="shared" si="4"/>
        <v>833.33333333333337</v>
      </c>
      <c r="AZ11" s="226">
        <f t="shared" si="4"/>
        <v>833.33333333333337</v>
      </c>
      <c r="BA11" s="226">
        <f t="shared" si="4"/>
        <v>833.33333333333337</v>
      </c>
      <c r="BB11" s="226">
        <f t="shared" si="4"/>
        <v>833.33333333333337</v>
      </c>
      <c r="BC11" s="226">
        <f t="shared" si="4"/>
        <v>833.33333333333337</v>
      </c>
      <c r="BD11" s="226">
        <f t="shared" si="4"/>
        <v>833.33333333333337</v>
      </c>
      <c r="BE11" s="226">
        <f t="shared" si="4"/>
        <v>833.33333333333337</v>
      </c>
      <c r="BF11" s="226">
        <f t="shared" si="10"/>
        <v>833.33333333333337</v>
      </c>
      <c r="BG11" s="226">
        <f t="shared" si="5"/>
        <v>833.33333333333337</v>
      </c>
      <c r="BH11" s="226">
        <f t="shared" si="5"/>
        <v>833.33333333333337</v>
      </c>
      <c r="BI11" s="226">
        <f t="shared" si="5"/>
        <v>833.33333333333337</v>
      </c>
      <c r="BJ11" s="226">
        <f t="shared" si="5"/>
        <v>833.33333333333337</v>
      </c>
      <c r="BK11" s="226">
        <f t="shared" si="5"/>
        <v>833.33333333333337</v>
      </c>
      <c r="BL11" s="226">
        <f t="shared" si="5"/>
        <v>833.33333333333337</v>
      </c>
      <c r="BM11" s="226">
        <f t="shared" si="5"/>
        <v>833.33333333333337</v>
      </c>
      <c r="BN11" s="226">
        <f t="shared" si="5"/>
        <v>833.33333333333337</v>
      </c>
      <c r="BO11" s="226">
        <f t="shared" si="5"/>
        <v>833.33333333333337</v>
      </c>
      <c r="BP11" s="226">
        <f t="shared" si="5"/>
        <v>833.33333333333337</v>
      </c>
      <c r="BQ11" s="226">
        <f t="shared" si="5"/>
        <v>833.33333333333337</v>
      </c>
      <c r="BR11" s="129"/>
    </row>
    <row r="12" spans="2:70">
      <c r="B12" s="87"/>
      <c r="C12" s="223" t="s">
        <v>6</v>
      </c>
      <c r="D12" s="221">
        <f>CONFIG!$D$60+CONFIG!$E$60*'Personnel - Calculs auto'!D6</f>
        <v>1500</v>
      </c>
      <c r="E12" s="221">
        <f>CONFIG!$D$60+CONFIG!$E$60*'Personnel - Calculs auto'!E6</f>
        <v>1500</v>
      </c>
      <c r="F12" s="221">
        <f>CONFIG!$D$60+CONFIG!$E$60*'Personnel - Calculs auto'!F6</f>
        <v>1500</v>
      </c>
      <c r="G12" s="221">
        <f>CONFIG!$D$60+CONFIG!$E$60*'Personnel - Calculs auto'!G6</f>
        <v>1500</v>
      </c>
      <c r="H12" s="221">
        <f>CONFIG!$D$60+CONFIG!$E$60*'Personnel - Calculs auto'!H6</f>
        <v>1500</v>
      </c>
      <c r="I12" s="91"/>
      <c r="J12" s="226">
        <f t="shared" si="6"/>
        <v>125</v>
      </c>
      <c r="K12" s="226">
        <f t="shared" si="1"/>
        <v>125</v>
      </c>
      <c r="L12" s="226">
        <f t="shared" si="1"/>
        <v>125</v>
      </c>
      <c r="M12" s="226">
        <f t="shared" si="1"/>
        <v>125</v>
      </c>
      <c r="N12" s="226">
        <f t="shared" si="1"/>
        <v>125</v>
      </c>
      <c r="O12" s="226">
        <f t="shared" si="1"/>
        <v>125</v>
      </c>
      <c r="P12" s="226">
        <f t="shared" si="1"/>
        <v>125</v>
      </c>
      <c r="Q12" s="226">
        <f t="shared" si="1"/>
        <v>125</v>
      </c>
      <c r="R12" s="226">
        <f t="shared" si="1"/>
        <v>125</v>
      </c>
      <c r="S12" s="226">
        <f t="shared" si="1"/>
        <v>125</v>
      </c>
      <c r="T12" s="226">
        <f t="shared" si="1"/>
        <v>125</v>
      </c>
      <c r="U12" s="226">
        <f t="shared" si="1"/>
        <v>125</v>
      </c>
      <c r="V12" s="226">
        <f t="shared" si="7"/>
        <v>125</v>
      </c>
      <c r="W12" s="226">
        <f t="shared" si="2"/>
        <v>125</v>
      </c>
      <c r="X12" s="226">
        <f t="shared" si="2"/>
        <v>125</v>
      </c>
      <c r="Y12" s="226">
        <f t="shared" si="2"/>
        <v>125</v>
      </c>
      <c r="Z12" s="226">
        <f t="shared" si="2"/>
        <v>125</v>
      </c>
      <c r="AA12" s="226">
        <f t="shared" si="2"/>
        <v>125</v>
      </c>
      <c r="AB12" s="226">
        <f t="shared" si="2"/>
        <v>125</v>
      </c>
      <c r="AC12" s="226">
        <f t="shared" si="2"/>
        <v>125</v>
      </c>
      <c r="AD12" s="226">
        <f t="shared" si="2"/>
        <v>125</v>
      </c>
      <c r="AE12" s="226">
        <f t="shared" si="2"/>
        <v>125</v>
      </c>
      <c r="AF12" s="226">
        <f t="shared" si="2"/>
        <v>125</v>
      </c>
      <c r="AG12" s="226">
        <f t="shared" si="2"/>
        <v>125</v>
      </c>
      <c r="AH12" s="226">
        <f t="shared" si="8"/>
        <v>125</v>
      </c>
      <c r="AI12" s="226">
        <f t="shared" si="3"/>
        <v>125</v>
      </c>
      <c r="AJ12" s="226">
        <f t="shared" si="3"/>
        <v>125</v>
      </c>
      <c r="AK12" s="226">
        <f t="shared" si="3"/>
        <v>125</v>
      </c>
      <c r="AL12" s="226">
        <f t="shared" si="3"/>
        <v>125</v>
      </c>
      <c r="AM12" s="226">
        <f t="shared" si="3"/>
        <v>125</v>
      </c>
      <c r="AN12" s="226">
        <f t="shared" si="3"/>
        <v>125</v>
      </c>
      <c r="AO12" s="226">
        <f t="shared" si="3"/>
        <v>125</v>
      </c>
      <c r="AP12" s="226">
        <f t="shared" si="3"/>
        <v>125</v>
      </c>
      <c r="AQ12" s="226">
        <f t="shared" si="3"/>
        <v>125</v>
      </c>
      <c r="AR12" s="226">
        <f t="shared" si="3"/>
        <v>125</v>
      </c>
      <c r="AS12" s="226">
        <f t="shared" si="3"/>
        <v>125</v>
      </c>
      <c r="AT12" s="226">
        <f t="shared" si="9"/>
        <v>125</v>
      </c>
      <c r="AU12" s="226">
        <f t="shared" si="4"/>
        <v>125</v>
      </c>
      <c r="AV12" s="226">
        <f t="shared" si="4"/>
        <v>125</v>
      </c>
      <c r="AW12" s="226">
        <f t="shared" si="4"/>
        <v>125</v>
      </c>
      <c r="AX12" s="226">
        <f t="shared" si="4"/>
        <v>125</v>
      </c>
      <c r="AY12" s="226">
        <f t="shared" si="4"/>
        <v>125</v>
      </c>
      <c r="AZ12" s="226">
        <f t="shared" si="4"/>
        <v>125</v>
      </c>
      <c r="BA12" s="226">
        <f t="shared" si="4"/>
        <v>125</v>
      </c>
      <c r="BB12" s="226">
        <f t="shared" si="4"/>
        <v>125</v>
      </c>
      <c r="BC12" s="226">
        <f t="shared" si="4"/>
        <v>125</v>
      </c>
      <c r="BD12" s="226">
        <f t="shared" si="4"/>
        <v>125</v>
      </c>
      <c r="BE12" s="226">
        <f t="shared" si="4"/>
        <v>125</v>
      </c>
      <c r="BF12" s="226">
        <f t="shared" si="10"/>
        <v>125</v>
      </c>
      <c r="BG12" s="226">
        <f t="shared" si="5"/>
        <v>125</v>
      </c>
      <c r="BH12" s="226">
        <f t="shared" si="5"/>
        <v>125</v>
      </c>
      <c r="BI12" s="226">
        <f t="shared" si="5"/>
        <v>125</v>
      </c>
      <c r="BJ12" s="226">
        <f t="shared" si="5"/>
        <v>125</v>
      </c>
      <c r="BK12" s="226">
        <f t="shared" si="5"/>
        <v>125</v>
      </c>
      <c r="BL12" s="226">
        <f t="shared" si="5"/>
        <v>125</v>
      </c>
      <c r="BM12" s="226">
        <f t="shared" si="5"/>
        <v>125</v>
      </c>
      <c r="BN12" s="226">
        <f t="shared" si="5"/>
        <v>125</v>
      </c>
      <c r="BO12" s="226">
        <f t="shared" si="5"/>
        <v>125</v>
      </c>
      <c r="BP12" s="226">
        <f t="shared" si="5"/>
        <v>125</v>
      </c>
      <c r="BQ12" s="226">
        <f t="shared" si="5"/>
        <v>125</v>
      </c>
      <c r="BR12" s="129"/>
    </row>
    <row r="13" spans="2:70">
      <c r="B13" s="87"/>
      <c r="C13" s="223" t="s">
        <v>7</v>
      </c>
      <c r="D13" s="221">
        <f>CONFIG!$D$61+CONFIG!$E$61*'Personnel - Calculs auto'!D6</f>
        <v>1500</v>
      </c>
      <c r="E13" s="221">
        <f>CONFIG!$D$61+CONFIG!$E$61*'Personnel - Calculs auto'!E6</f>
        <v>1500</v>
      </c>
      <c r="F13" s="221">
        <f>CONFIG!$D$61+CONFIG!$E$61*'Personnel - Calculs auto'!F6</f>
        <v>1500</v>
      </c>
      <c r="G13" s="221">
        <f>CONFIG!$D$61+CONFIG!$E$61*'Personnel - Calculs auto'!G6</f>
        <v>1500</v>
      </c>
      <c r="H13" s="221">
        <f>CONFIG!$D$61+CONFIG!$E$61*'Personnel - Calculs auto'!H6</f>
        <v>1500</v>
      </c>
      <c r="I13" s="91"/>
      <c r="J13" s="226">
        <f t="shared" si="6"/>
        <v>125</v>
      </c>
      <c r="K13" s="226">
        <f t="shared" si="1"/>
        <v>125</v>
      </c>
      <c r="L13" s="226">
        <f t="shared" si="1"/>
        <v>125</v>
      </c>
      <c r="M13" s="226">
        <f t="shared" si="1"/>
        <v>125</v>
      </c>
      <c r="N13" s="226">
        <f t="shared" si="1"/>
        <v>125</v>
      </c>
      <c r="O13" s="226">
        <f t="shared" si="1"/>
        <v>125</v>
      </c>
      <c r="P13" s="226">
        <f t="shared" si="1"/>
        <v>125</v>
      </c>
      <c r="Q13" s="226">
        <f t="shared" si="1"/>
        <v>125</v>
      </c>
      <c r="R13" s="226">
        <f t="shared" si="1"/>
        <v>125</v>
      </c>
      <c r="S13" s="226">
        <f t="shared" si="1"/>
        <v>125</v>
      </c>
      <c r="T13" s="226">
        <f t="shared" si="1"/>
        <v>125</v>
      </c>
      <c r="U13" s="226">
        <f t="shared" si="1"/>
        <v>125</v>
      </c>
      <c r="V13" s="226">
        <f t="shared" si="7"/>
        <v>125</v>
      </c>
      <c r="W13" s="226">
        <f t="shared" si="2"/>
        <v>125</v>
      </c>
      <c r="X13" s="226">
        <f t="shared" si="2"/>
        <v>125</v>
      </c>
      <c r="Y13" s="226">
        <f t="shared" si="2"/>
        <v>125</v>
      </c>
      <c r="Z13" s="226">
        <f t="shared" si="2"/>
        <v>125</v>
      </c>
      <c r="AA13" s="226">
        <f t="shared" si="2"/>
        <v>125</v>
      </c>
      <c r="AB13" s="226">
        <f t="shared" si="2"/>
        <v>125</v>
      </c>
      <c r="AC13" s="226">
        <f t="shared" si="2"/>
        <v>125</v>
      </c>
      <c r="AD13" s="226">
        <f t="shared" si="2"/>
        <v>125</v>
      </c>
      <c r="AE13" s="226">
        <f t="shared" si="2"/>
        <v>125</v>
      </c>
      <c r="AF13" s="226">
        <f t="shared" si="2"/>
        <v>125</v>
      </c>
      <c r="AG13" s="226">
        <f t="shared" si="2"/>
        <v>125</v>
      </c>
      <c r="AH13" s="226">
        <f t="shared" si="8"/>
        <v>125</v>
      </c>
      <c r="AI13" s="226">
        <f t="shared" si="3"/>
        <v>125</v>
      </c>
      <c r="AJ13" s="226">
        <f t="shared" si="3"/>
        <v>125</v>
      </c>
      <c r="AK13" s="226">
        <f t="shared" si="3"/>
        <v>125</v>
      </c>
      <c r="AL13" s="226">
        <f t="shared" si="3"/>
        <v>125</v>
      </c>
      <c r="AM13" s="226">
        <f t="shared" si="3"/>
        <v>125</v>
      </c>
      <c r="AN13" s="226">
        <f t="shared" si="3"/>
        <v>125</v>
      </c>
      <c r="AO13" s="226">
        <f t="shared" si="3"/>
        <v>125</v>
      </c>
      <c r="AP13" s="226">
        <f t="shared" si="3"/>
        <v>125</v>
      </c>
      <c r="AQ13" s="226">
        <f t="shared" si="3"/>
        <v>125</v>
      </c>
      <c r="AR13" s="226">
        <f t="shared" si="3"/>
        <v>125</v>
      </c>
      <c r="AS13" s="226">
        <f t="shared" si="3"/>
        <v>125</v>
      </c>
      <c r="AT13" s="226">
        <f t="shared" si="9"/>
        <v>125</v>
      </c>
      <c r="AU13" s="226">
        <f t="shared" si="4"/>
        <v>125</v>
      </c>
      <c r="AV13" s="226">
        <f t="shared" si="4"/>
        <v>125</v>
      </c>
      <c r="AW13" s="226">
        <f t="shared" si="4"/>
        <v>125</v>
      </c>
      <c r="AX13" s="226">
        <f t="shared" si="4"/>
        <v>125</v>
      </c>
      <c r="AY13" s="226">
        <f t="shared" si="4"/>
        <v>125</v>
      </c>
      <c r="AZ13" s="226">
        <f t="shared" si="4"/>
        <v>125</v>
      </c>
      <c r="BA13" s="226">
        <f t="shared" si="4"/>
        <v>125</v>
      </c>
      <c r="BB13" s="226">
        <f t="shared" si="4"/>
        <v>125</v>
      </c>
      <c r="BC13" s="226">
        <f t="shared" si="4"/>
        <v>125</v>
      </c>
      <c r="BD13" s="226">
        <f t="shared" si="4"/>
        <v>125</v>
      </c>
      <c r="BE13" s="226">
        <f t="shared" si="4"/>
        <v>125</v>
      </c>
      <c r="BF13" s="226">
        <f t="shared" si="10"/>
        <v>125</v>
      </c>
      <c r="BG13" s="226">
        <f t="shared" si="5"/>
        <v>125</v>
      </c>
      <c r="BH13" s="226">
        <f t="shared" si="5"/>
        <v>125</v>
      </c>
      <c r="BI13" s="226">
        <f t="shared" si="5"/>
        <v>125</v>
      </c>
      <c r="BJ13" s="226">
        <f t="shared" si="5"/>
        <v>125</v>
      </c>
      <c r="BK13" s="226">
        <f t="shared" si="5"/>
        <v>125</v>
      </c>
      <c r="BL13" s="226">
        <f t="shared" si="5"/>
        <v>125</v>
      </c>
      <c r="BM13" s="226">
        <f t="shared" si="5"/>
        <v>125</v>
      </c>
      <c r="BN13" s="226">
        <f t="shared" si="5"/>
        <v>125</v>
      </c>
      <c r="BO13" s="226">
        <f t="shared" si="5"/>
        <v>125</v>
      </c>
      <c r="BP13" s="226">
        <f t="shared" si="5"/>
        <v>125</v>
      </c>
      <c r="BQ13" s="226">
        <f t="shared" si="5"/>
        <v>125</v>
      </c>
      <c r="BR13" s="129"/>
    </row>
    <row r="14" spans="2:70">
      <c r="B14" s="87"/>
      <c r="C14" s="222" t="s">
        <v>8</v>
      </c>
      <c r="D14" s="221">
        <f>CONFIG!$D$62+CONFIG!$E$62*'Commandes - Calculs auto'!O23</f>
        <v>5000</v>
      </c>
      <c r="E14" s="221">
        <f>CONFIG!$D$62+CONFIG!$E$62*'Commandes - Calculs auto'!AA23</f>
        <v>5000</v>
      </c>
      <c r="F14" s="221">
        <f>CONFIG!$D$62+CONFIG!$E$62*'Commandes - Calculs auto'!AM23</f>
        <v>5000</v>
      </c>
      <c r="G14" s="221">
        <f>CONFIG!$D$62+CONFIG!$E$62*'Commandes - Calculs auto'!AY23</f>
        <v>5000</v>
      </c>
      <c r="H14" s="221">
        <f>CONFIG!$D$62+CONFIG!$E$62*'Commandes - Calculs auto'!BK23</f>
        <v>5000</v>
      </c>
      <c r="I14" s="91"/>
      <c r="J14" s="226">
        <f t="shared" si="6"/>
        <v>416.66666666666669</v>
      </c>
      <c r="K14" s="226">
        <f t="shared" si="1"/>
        <v>416.66666666666669</v>
      </c>
      <c r="L14" s="226">
        <f t="shared" si="1"/>
        <v>416.66666666666669</v>
      </c>
      <c r="M14" s="226">
        <f t="shared" si="1"/>
        <v>416.66666666666669</v>
      </c>
      <c r="N14" s="226">
        <f t="shared" si="1"/>
        <v>416.66666666666669</v>
      </c>
      <c r="O14" s="226">
        <f t="shared" si="1"/>
        <v>416.66666666666669</v>
      </c>
      <c r="P14" s="226">
        <f t="shared" si="1"/>
        <v>416.66666666666669</v>
      </c>
      <c r="Q14" s="226">
        <f t="shared" si="1"/>
        <v>416.66666666666669</v>
      </c>
      <c r="R14" s="226">
        <f t="shared" si="1"/>
        <v>416.66666666666669</v>
      </c>
      <c r="S14" s="226">
        <f t="shared" si="1"/>
        <v>416.66666666666669</v>
      </c>
      <c r="T14" s="226">
        <f t="shared" si="1"/>
        <v>416.66666666666669</v>
      </c>
      <c r="U14" s="226">
        <f t="shared" si="1"/>
        <v>416.66666666666669</v>
      </c>
      <c r="V14" s="226">
        <f t="shared" si="7"/>
        <v>416.66666666666669</v>
      </c>
      <c r="W14" s="226">
        <f t="shared" si="2"/>
        <v>416.66666666666669</v>
      </c>
      <c r="X14" s="226">
        <f t="shared" si="2"/>
        <v>416.66666666666669</v>
      </c>
      <c r="Y14" s="226">
        <f t="shared" si="2"/>
        <v>416.66666666666669</v>
      </c>
      <c r="Z14" s="226">
        <f t="shared" si="2"/>
        <v>416.66666666666669</v>
      </c>
      <c r="AA14" s="226">
        <f t="shared" si="2"/>
        <v>416.66666666666669</v>
      </c>
      <c r="AB14" s="226">
        <f t="shared" si="2"/>
        <v>416.66666666666669</v>
      </c>
      <c r="AC14" s="226">
        <f t="shared" si="2"/>
        <v>416.66666666666669</v>
      </c>
      <c r="AD14" s="226">
        <f t="shared" si="2"/>
        <v>416.66666666666669</v>
      </c>
      <c r="AE14" s="226">
        <f t="shared" si="2"/>
        <v>416.66666666666669</v>
      </c>
      <c r="AF14" s="226">
        <f t="shared" si="2"/>
        <v>416.66666666666669</v>
      </c>
      <c r="AG14" s="226">
        <f t="shared" si="2"/>
        <v>416.66666666666669</v>
      </c>
      <c r="AH14" s="226">
        <f t="shared" si="8"/>
        <v>416.66666666666669</v>
      </c>
      <c r="AI14" s="226">
        <f t="shared" si="3"/>
        <v>416.66666666666669</v>
      </c>
      <c r="AJ14" s="226">
        <f t="shared" si="3"/>
        <v>416.66666666666669</v>
      </c>
      <c r="AK14" s="226">
        <f t="shared" si="3"/>
        <v>416.66666666666669</v>
      </c>
      <c r="AL14" s="226">
        <f t="shared" si="3"/>
        <v>416.66666666666669</v>
      </c>
      <c r="AM14" s="226">
        <f t="shared" si="3"/>
        <v>416.66666666666669</v>
      </c>
      <c r="AN14" s="226">
        <f t="shared" si="3"/>
        <v>416.66666666666669</v>
      </c>
      <c r="AO14" s="226">
        <f t="shared" si="3"/>
        <v>416.66666666666669</v>
      </c>
      <c r="AP14" s="226">
        <f t="shared" si="3"/>
        <v>416.66666666666669</v>
      </c>
      <c r="AQ14" s="226">
        <f t="shared" si="3"/>
        <v>416.66666666666669</v>
      </c>
      <c r="AR14" s="226">
        <f t="shared" si="3"/>
        <v>416.66666666666669</v>
      </c>
      <c r="AS14" s="226">
        <f t="shared" si="3"/>
        <v>416.66666666666669</v>
      </c>
      <c r="AT14" s="226">
        <f t="shared" si="9"/>
        <v>416.66666666666669</v>
      </c>
      <c r="AU14" s="226">
        <f t="shared" si="4"/>
        <v>416.66666666666669</v>
      </c>
      <c r="AV14" s="226">
        <f t="shared" si="4"/>
        <v>416.66666666666669</v>
      </c>
      <c r="AW14" s="226">
        <f t="shared" si="4"/>
        <v>416.66666666666669</v>
      </c>
      <c r="AX14" s="226">
        <f t="shared" si="4"/>
        <v>416.66666666666669</v>
      </c>
      <c r="AY14" s="226">
        <f t="shared" si="4"/>
        <v>416.66666666666669</v>
      </c>
      <c r="AZ14" s="226">
        <f t="shared" si="4"/>
        <v>416.66666666666669</v>
      </c>
      <c r="BA14" s="226">
        <f t="shared" si="4"/>
        <v>416.66666666666669</v>
      </c>
      <c r="BB14" s="226">
        <f t="shared" si="4"/>
        <v>416.66666666666669</v>
      </c>
      <c r="BC14" s="226">
        <f t="shared" si="4"/>
        <v>416.66666666666669</v>
      </c>
      <c r="BD14" s="226">
        <f t="shared" si="4"/>
        <v>416.66666666666669</v>
      </c>
      <c r="BE14" s="226">
        <f t="shared" si="4"/>
        <v>416.66666666666669</v>
      </c>
      <c r="BF14" s="226">
        <f t="shared" si="10"/>
        <v>416.66666666666669</v>
      </c>
      <c r="BG14" s="226">
        <f t="shared" si="5"/>
        <v>416.66666666666669</v>
      </c>
      <c r="BH14" s="226">
        <f t="shared" si="5"/>
        <v>416.66666666666669</v>
      </c>
      <c r="BI14" s="226">
        <f t="shared" si="5"/>
        <v>416.66666666666669</v>
      </c>
      <c r="BJ14" s="226">
        <f t="shared" si="5"/>
        <v>416.66666666666669</v>
      </c>
      <c r="BK14" s="226">
        <f t="shared" si="5"/>
        <v>416.66666666666669</v>
      </c>
      <c r="BL14" s="226">
        <f t="shared" si="5"/>
        <v>416.66666666666669</v>
      </c>
      <c r="BM14" s="226">
        <f t="shared" si="5"/>
        <v>416.66666666666669</v>
      </c>
      <c r="BN14" s="226">
        <f t="shared" si="5"/>
        <v>416.66666666666669</v>
      </c>
      <c r="BO14" s="226">
        <f t="shared" si="5"/>
        <v>416.66666666666669</v>
      </c>
      <c r="BP14" s="226">
        <f t="shared" si="5"/>
        <v>416.66666666666669</v>
      </c>
      <c r="BQ14" s="226">
        <f t="shared" si="5"/>
        <v>416.66666666666669</v>
      </c>
      <c r="BR14" s="129"/>
    </row>
    <row r="15" spans="2:70">
      <c r="B15" s="87"/>
      <c r="C15" s="222" t="s">
        <v>9</v>
      </c>
      <c r="D15" s="221">
        <f>CONFIG!$D$63+CONFIG!$E$63*'Personnel - Calculs auto'!D$6</f>
        <v>500</v>
      </c>
      <c r="E15" s="221">
        <f>CONFIG!$D$63+CONFIG!$E$63*'Personnel - Calculs auto'!E$6</f>
        <v>500</v>
      </c>
      <c r="F15" s="221">
        <f>CONFIG!$D$63+CONFIG!$E$63*'Personnel - Calculs auto'!F$6</f>
        <v>500</v>
      </c>
      <c r="G15" s="221">
        <f>CONFIG!$D$63+CONFIG!$E$63*'Personnel - Calculs auto'!G$6</f>
        <v>500</v>
      </c>
      <c r="H15" s="221">
        <f>CONFIG!$D$63+CONFIG!$E$63*'Personnel - Calculs auto'!H$6</f>
        <v>500</v>
      </c>
      <c r="I15" s="91"/>
      <c r="J15" s="226">
        <f t="shared" si="6"/>
        <v>41.666666666666664</v>
      </c>
      <c r="K15" s="226">
        <f t="shared" si="1"/>
        <v>41.666666666666664</v>
      </c>
      <c r="L15" s="226">
        <f t="shared" si="1"/>
        <v>41.666666666666664</v>
      </c>
      <c r="M15" s="226">
        <f t="shared" si="1"/>
        <v>41.666666666666664</v>
      </c>
      <c r="N15" s="226">
        <f t="shared" si="1"/>
        <v>41.666666666666664</v>
      </c>
      <c r="O15" s="226">
        <f t="shared" si="1"/>
        <v>41.666666666666664</v>
      </c>
      <c r="P15" s="226">
        <f t="shared" si="1"/>
        <v>41.666666666666664</v>
      </c>
      <c r="Q15" s="226">
        <f t="shared" si="1"/>
        <v>41.666666666666664</v>
      </c>
      <c r="R15" s="226">
        <f t="shared" si="1"/>
        <v>41.666666666666664</v>
      </c>
      <c r="S15" s="226">
        <f t="shared" si="1"/>
        <v>41.666666666666664</v>
      </c>
      <c r="T15" s="226">
        <f t="shared" si="1"/>
        <v>41.666666666666664</v>
      </c>
      <c r="U15" s="226">
        <f t="shared" si="1"/>
        <v>41.666666666666664</v>
      </c>
      <c r="V15" s="226">
        <f t="shared" si="7"/>
        <v>41.666666666666664</v>
      </c>
      <c r="W15" s="226">
        <f t="shared" si="2"/>
        <v>41.666666666666664</v>
      </c>
      <c r="X15" s="226">
        <f t="shared" si="2"/>
        <v>41.666666666666664</v>
      </c>
      <c r="Y15" s="226">
        <f t="shared" si="2"/>
        <v>41.666666666666664</v>
      </c>
      <c r="Z15" s="226">
        <f t="shared" si="2"/>
        <v>41.666666666666664</v>
      </c>
      <c r="AA15" s="226">
        <f t="shared" si="2"/>
        <v>41.666666666666664</v>
      </c>
      <c r="AB15" s="226">
        <f t="shared" si="2"/>
        <v>41.666666666666664</v>
      </c>
      <c r="AC15" s="226">
        <f t="shared" si="2"/>
        <v>41.666666666666664</v>
      </c>
      <c r="AD15" s="226">
        <f t="shared" si="2"/>
        <v>41.666666666666664</v>
      </c>
      <c r="AE15" s="226">
        <f t="shared" si="2"/>
        <v>41.666666666666664</v>
      </c>
      <c r="AF15" s="226">
        <f t="shared" si="2"/>
        <v>41.666666666666664</v>
      </c>
      <c r="AG15" s="226">
        <f t="shared" si="2"/>
        <v>41.666666666666664</v>
      </c>
      <c r="AH15" s="226">
        <f t="shared" si="8"/>
        <v>41.666666666666664</v>
      </c>
      <c r="AI15" s="226">
        <f t="shared" si="3"/>
        <v>41.666666666666664</v>
      </c>
      <c r="AJ15" s="226">
        <f t="shared" si="3"/>
        <v>41.666666666666664</v>
      </c>
      <c r="AK15" s="226">
        <f t="shared" si="3"/>
        <v>41.666666666666664</v>
      </c>
      <c r="AL15" s="226">
        <f t="shared" si="3"/>
        <v>41.666666666666664</v>
      </c>
      <c r="AM15" s="226">
        <f t="shared" si="3"/>
        <v>41.666666666666664</v>
      </c>
      <c r="AN15" s="226">
        <f t="shared" si="3"/>
        <v>41.666666666666664</v>
      </c>
      <c r="AO15" s="226">
        <f t="shared" si="3"/>
        <v>41.666666666666664</v>
      </c>
      <c r="AP15" s="226">
        <f t="shared" si="3"/>
        <v>41.666666666666664</v>
      </c>
      <c r="AQ15" s="226">
        <f t="shared" si="3"/>
        <v>41.666666666666664</v>
      </c>
      <c r="AR15" s="226">
        <f t="shared" si="3"/>
        <v>41.666666666666664</v>
      </c>
      <c r="AS15" s="226">
        <f t="shared" si="3"/>
        <v>41.666666666666664</v>
      </c>
      <c r="AT15" s="226">
        <f t="shared" si="9"/>
        <v>41.666666666666664</v>
      </c>
      <c r="AU15" s="226">
        <f t="shared" si="4"/>
        <v>41.666666666666664</v>
      </c>
      <c r="AV15" s="226">
        <f t="shared" si="4"/>
        <v>41.666666666666664</v>
      </c>
      <c r="AW15" s="226">
        <f t="shared" si="4"/>
        <v>41.666666666666664</v>
      </c>
      <c r="AX15" s="226">
        <f t="shared" si="4"/>
        <v>41.666666666666664</v>
      </c>
      <c r="AY15" s="226">
        <f t="shared" si="4"/>
        <v>41.666666666666664</v>
      </c>
      <c r="AZ15" s="226">
        <f t="shared" si="4"/>
        <v>41.666666666666664</v>
      </c>
      <c r="BA15" s="226">
        <f t="shared" si="4"/>
        <v>41.666666666666664</v>
      </c>
      <c r="BB15" s="226">
        <f t="shared" si="4"/>
        <v>41.666666666666664</v>
      </c>
      <c r="BC15" s="226">
        <f t="shared" si="4"/>
        <v>41.666666666666664</v>
      </c>
      <c r="BD15" s="226">
        <f t="shared" si="4"/>
        <v>41.666666666666664</v>
      </c>
      <c r="BE15" s="226">
        <f t="shared" si="4"/>
        <v>41.666666666666664</v>
      </c>
      <c r="BF15" s="226">
        <f t="shared" si="10"/>
        <v>41.666666666666664</v>
      </c>
      <c r="BG15" s="226">
        <f t="shared" si="5"/>
        <v>41.666666666666664</v>
      </c>
      <c r="BH15" s="226">
        <f t="shared" si="5"/>
        <v>41.666666666666664</v>
      </c>
      <c r="BI15" s="226">
        <f t="shared" si="5"/>
        <v>41.666666666666664</v>
      </c>
      <c r="BJ15" s="226">
        <f t="shared" si="5"/>
        <v>41.666666666666664</v>
      </c>
      <c r="BK15" s="226">
        <f t="shared" si="5"/>
        <v>41.666666666666664</v>
      </c>
      <c r="BL15" s="226">
        <f t="shared" si="5"/>
        <v>41.666666666666664</v>
      </c>
      <c r="BM15" s="226">
        <f t="shared" si="5"/>
        <v>41.666666666666664</v>
      </c>
      <c r="BN15" s="226">
        <f t="shared" si="5"/>
        <v>41.666666666666664</v>
      </c>
      <c r="BO15" s="226">
        <f t="shared" si="5"/>
        <v>41.666666666666664</v>
      </c>
      <c r="BP15" s="226">
        <f t="shared" si="5"/>
        <v>41.666666666666664</v>
      </c>
      <c r="BQ15" s="226">
        <f t="shared" si="5"/>
        <v>41.666666666666664</v>
      </c>
      <c r="BR15" s="129"/>
    </row>
    <row r="16" spans="2:70">
      <c r="B16" s="87"/>
      <c r="C16" s="222" t="s">
        <v>10</v>
      </c>
      <c r="D16" s="221">
        <f>CONFIG!$D$64+CONFIG!$E$64*'Personnel - Calculs auto'!D$6</f>
        <v>1000</v>
      </c>
      <c r="E16" s="221">
        <f>CONFIG!$D$64+CONFIG!$E$64*'Personnel - Calculs auto'!E$6</f>
        <v>1000</v>
      </c>
      <c r="F16" s="221">
        <f>CONFIG!$D$64+CONFIG!$E$64*'Personnel - Calculs auto'!F$6</f>
        <v>1000</v>
      </c>
      <c r="G16" s="221">
        <f>CONFIG!$D$64+CONFIG!$E$64*'Personnel - Calculs auto'!G$6</f>
        <v>1000</v>
      </c>
      <c r="H16" s="221">
        <f>CONFIG!$D$64+CONFIG!$E$64*'Personnel - Calculs auto'!H$6</f>
        <v>1000</v>
      </c>
      <c r="I16" s="91"/>
      <c r="J16" s="226">
        <f t="shared" si="6"/>
        <v>83.333333333333329</v>
      </c>
      <c r="K16" s="226">
        <f t="shared" si="1"/>
        <v>83.333333333333329</v>
      </c>
      <c r="L16" s="226">
        <f t="shared" si="1"/>
        <v>83.333333333333329</v>
      </c>
      <c r="M16" s="226">
        <f t="shared" si="1"/>
        <v>83.333333333333329</v>
      </c>
      <c r="N16" s="226">
        <f t="shared" si="1"/>
        <v>83.333333333333329</v>
      </c>
      <c r="O16" s="226">
        <f t="shared" si="1"/>
        <v>83.333333333333329</v>
      </c>
      <c r="P16" s="226">
        <f t="shared" si="1"/>
        <v>83.333333333333329</v>
      </c>
      <c r="Q16" s="226">
        <f t="shared" si="1"/>
        <v>83.333333333333329</v>
      </c>
      <c r="R16" s="226">
        <f t="shared" si="1"/>
        <v>83.333333333333329</v>
      </c>
      <c r="S16" s="226">
        <f t="shared" si="1"/>
        <v>83.333333333333329</v>
      </c>
      <c r="T16" s="226">
        <f t="shared" si="1"/>
        <v>83.333333333333329</v>
      </c>
      <c r="U16" s="226">
        <f t="shared" si="1"/>
        <v>83.333333333333329</v>
      </c>
      <c r="V16" s="226">
        <f t="shared" si="7"/>
        <v>83.333333333333329</v>
      </c>
      <c r="W16" s="226">
        <f t="shared" si="2"/>
        <v>83.333333333333329</v>
      </c>
      <c r="X16" s="226">
        <f t="shared" si="2"/>
        <v>83.333333333333329</v>
      </c>
      <c r="Y16" s="226">
        <f t="shared" si="2"/>
        <v>83.333333333333329</v>
      </c>
      <c r="Z16" s="226">
        <f t="shared" si="2"/>
        <v>83.333333333333329</v>
      </c>
      <c r="AA16" s="226">
        <f t="shared" si="2"/>
        <v>83.333333333333329</v>
      </c>
      <c r="AB16" s="226">
        <f t="shared" si="2"/>
        <v>83.333333333333329</v>
      </c>
      <c r="AC16" s="226">
        <f t="shared" si="2"/>
        <v>83.333333333333329</v>
      </c>
      <c r="AD16" s="226">
        <f t="shared" si="2"/>
        <v>83.333333333333329</v>
      </c>
      <c r="AE16" s="226">
        <f t="shared" si="2"/>
        <v>83.333333333333329</v>
      </c>
      <c r="AF16" s="226">
        <f t="shared" si="2"/>
        <v>83.333333333333329</v>
      </c>
      <c r="AG16" s="226">
        <f t="shared" si="2"/>
        <v>83.333333333333329</v>
      </c>
      <c r="AH16" s="226">
        <f t="shared" si="8"/>
        <v>83.333333333333329</v>
      </c>
      <c r="AI16" s="226">
        <f t="shared" si="3"/>
        <v>83.333333333333329</v>
      </c>
      <c r="AJ16" s="226">
        <f t="shared" si="3"/>
        <v>83.333333333333329</v>
      </c>
      <c r="AK16" s="226">
        <f t="shared" si="3"/>
        <v>83.333333333333329</v>
      </c>
      <c r="AL16" s="226">
        <f t="shared" si="3"/>
        <v>83.333333333333329</v>
      </c>
      <c r="AM16" s="226">
        <f t="shared" si="3"/>
        <v>83.333333333333329</v>
      </c>
      <c r="AN16" s="226">
        <f t="shared" si="3"/>
        <v>83.333333333333329</v>
      </c>
      <c r="AO16" s="226">
        <f t="shared" si="3"/>
        <v>83.333333333333329</v>
      </c>
      <c r="AP16" s="226">
        <f t="shared" si="3"/>
        <v>83.333333333333329</v>
      </c>
      <c r="AQ16" s="226">
        <f t="shared" si="3"/>
        <v>83.333333333333329</v>
      </c>
      <c r="AR16" s="226">
        <f t="shared" si="3"/>
        <v>83.333333333333329</v>
      </c>
      <c r="AS16" s="226">
        <f t="shared" si="3"/>
        <v>83.333333333333329</v>
      </c>
      <c r="AT16" s="226">
        <f t="shared" si="9"/>
        <v>83.333333333333329</v>
      </c>
      <c r="AU16" s="226">
        <f t="shared" si="4"/>
        <v>83.333333333333329</v>
      </c>
      <c r="AV16" s="226">
        <f t="shared" si="4"/>
        <v>83.333333333333329</v>
      </c>
      <c r="AW16" s="226">
        <f t="shared" si="4"/>
        <v>83.333333333333329</v>
      </c>
      <c r="AX16" s="226">
        <f t="shared" si="4"/>
        <v>83.333333333333329</v>
      </c>
      <c r="AY16" s="226">
        <f t="shared" si="4"/>
        <v>83.333333333333329</v>
      </c>
      <c r="AZ16" s="226">
        <f t="shared" si="4"/>
        <v>83.333333333333329</v>
      </c>
      <c r="BA16" s="226">
        <f t="shared" si="4"/>
        <v>83.333333333333329</v>
      </c>
      <c r="BB16" s="226">
        <f t="shared" si="4"/>
        <v>83.333333333333329</v>
      </c>
      <c r="BC16" s="226">
        <f t="shared" si="4"/>
        <v>83.333333333333329</v>
      </c>
      <c r="BD16" s="226">
        <f t="shared" si="4"/>
        <v>83.333333333333329</v>
      </c>
      <c r="BE16" s="226">
        <f t="shared" si="4"/>
        <v>83.333333333333329</v>
      </c>
      <c r="BF16" s="226">
        <f t="shared" si="10"/>
        <v>83.333333333333329</v>
      </c>
      <c r="BG16" s="226">
        <f t="shared" si="5"/>
        <v>83.333333333333329</v>
      </c>
      <c r="BH16" s="226">
        <f t="shared" si="5"/>
        <v>83.333333333333329</v>
      </c>
      <c r="BI16" s="226">
        <f t="shared" si="5"/>
        <v>83.333333333333329</v>
      </c>
      <c r="BJ16" s="226">
        <f t="shared" si="5"/>
        <v>83.333333333333329</v>
      </c>
      <c r="BK16" s="226">
        <f t="shared" si="5"/>
        <v>83.333333333333329</v>
      </c>
      <c r="BL16" s="226">
        <f t="shared" si="5"/>
        <v>83.333333333333329</v>
      </c>
      <c r="BM16" s="226">
        <f t="shared" si="5"/>
        <v>83.333333333333329</v>
      </c>
      <c r="BN16" s="226">
        <f t="shared" si="5"/>
        <v>83.333333333333329</v>
      </c>
      <c r="BO16" s="226">
        <f t="shared" si="5"/>
        <v>83.333333333333329</v>
      </c>
      <c r="BP16" s="226">
        <f t="shared" si="5"/>
        <v>83.333333333333329</v>
      </c>
      <c r="BQ16" s="226">
        <f t="shared" si="5"/>
        <v>83.333333333333329</v>
      </c>
      <c r="BR16" s="129"/>
    </row>
    <row r="17" spans="2:70">
      <c r="B17" s="87"/>
      <c r="C17" s="223" t="s">
        <v>11</v>
      </c>
      <c r="D17" s="221">
        <f>CONFIG!$D$65+CONFIG!$E$65*'Personnel - Calculs auto'!D$6</f>
        <v>500</v>
      </c>
      <c r="E17" s="221">
        <f>CONFIG!$D$65+CONFIG!$E$65*'Commandes - Calculs auto'!AA23</f>
        <v>500</v>
      </c>
      <c r="F17" s="221">
        <f>CONFIG!$D$65+CONFIG!$E$65*'Commandes - Calculs auto'!AM23</f>
        <v>500</v>
      </c>
      <c r="G17" s="221">
        <f>CONFIG!$D$65+CONFIG!$E$65*'Commandes - Calculs auto'!AY23</f>
        <v>500</v>
      </c>
      <c r="H17" s="221">
        <f>CONFIG!$D$65+CONFIG!$E$65*'Commandes - Calculs auto'!BK23</f>
        <v>500</v>
      </c>
      <c r="I17" s="91"/>
      <c r="J17" s="226">
        <f t="shared" si="6"/>
        <v>41.666666666666664</v>
      </c>
      <c r="K17" s="226">
        <f t="shared" si="1"/>
        <v>41.666666666666664</v>
      </c>
      <c r="L17" s="226">
        <f t="shared" si="1"/>
        <v>41.666666666666664</v>
      </c>
      <c r="M17" s="226">
        <f t="shared" si="1"/>
        <v>41.666666666666664</v>
      </c>
      <c r="N17" s="226">
        <f t="shared" si="1"/>
        <v>41.666666666666664</v>
      </c>
      <c r="O17" s="226">
        <f t="shared" si="1"/>
        <v>41.666666666666664</v>
      </c>
      <c r="P17" s="226">
        <f t="shared" si="1"/>
        <v>41.666666666666664</v>
      </c>
      <c r="Q17" s="226">
        <f t="shared" si="1"/>
        <v>41.666666666666664</v>
      </c>
      <c r="R17" s="226">
        <f t="shared" si="1"/>
        <v>41.666666666666664</v>
      </c>
      <c r="S17" s="226">
        <f t="shared" si="1"/>
        <v>41.666666666666664</v>
      </c>
      <c r="T17" s="226">
        <f t="shared" si="1"/>
        <v>41.666666666666664</v>
      </c>
      <c r="U17" s="226">
        <f t="shared" si="1"/>
        <v>41.666666666666664</v>
      </c>
      <c r="V17" s="226">
        <f t="shared" si="7"/>
        <v>41.666666666666664</v>
      </c>
      <c r="W17" s="226">
        <f t="shared" si="2"/>
        <v>41.666666666666664</v>
      </c>
      <c r="X17" s="226">
        <f t="shared" si="2"/>
        <v>41.666666666666664</v>
      </c>
      <c r="Y17" s="226">
        <f t="shared" si="2"/>
        <v>41.666666666666664</v>
      </c>
      <c r="Z17" s="226">
        <f t="shared" si="2"/>
        <v>41.666666666666664</v>
      </c>
      <c r="AA17" s="226">
        <f t="shared" si="2"/>
        <v>41.666666666666664</v>
      </c>
      <c r="AB17" s="226">
        <f t="shared" si="2"/>
        <v>41.666666666666664</v>
      </c>
      <c r="AC17" s="226">
        <f t="shared" si="2"/>
        <v>41.666666666666664</v>
      </c>
      <c r="AD17" s="226">
        <f t="shared" si="2"/>
        <v>41.666666666666664</v>
      </c>
      <c r="AE17" s="226">
        <f t="shared" si="2"/>
        <v>41.666666666666664</v>
      </c>
      <c r="AF17" s="226">
        <f t="shared" si="2"/>
        <v>41.666666666666664</v>
      </c>
      <c r="AG17" s="226">
        <f t="shared" si="2"/>
        <v>41.666666666666664</v>
      </c>
      <c r="AH17" s="226">
        <f t="shared" si="8"/>
        <v>41.666666666666664</v>
      </c>
      <c r="AI17" s="226">
        <f t="shared" si="3"/>
        <v>41.666666666666664</v>
      </c>
      <c r="AJ17" s="226">
        <f t="shared" si="3"/>
        <v>41.666666666666664</v>
      </c>
      <c r="AK17" s="226">
        <f t="shared" si="3"/>
        <v>41.666666666666664</v>
      </c>
      <c r="AL17" s="226">
        <f t="shared" si="3"/>
        <v>41.666666666666664</v>
      </c>
      <c r="AM17" s="226">
        <f t="shared" si="3"/>
        <v>41.666666666666664</v>
      </c>
      <c r="AN17" s="226">
        <f t="shared" si="3"/>
        <v>41.666666666666664</v>
      </c>
      <c r="AO17" s="226">
        <f t="shared" si="3"/>
        <v>41.666666666666664</v>
      </c>
      <c r="AP17" s="226">
        <f t="shared" si="3"/>
        <v>41.666666666666664</v>
      </c>
      <c r="AQ17" s="226">
        <f t="shared" si="3"/>
        <v>41.666666666666664</v>
      </c>
      <c r="AR17" s="226">
        <f t="shared" si="3"/>
        <v>41.666666666666664</v>
      </c>
      <c r="AS17" s="226">
        <f t="shared" si="3"/>
        <v>41.666666666666664</v>
      </c>
      <c r="AT17" s="226">
        <f t="shared" si="9"/>
        <v>41.666666666666664</v>
      </c>
      <c r="AU17" s="226">
        <f t="shared" si="4"/>
        <v>41.666666666666664</v>
      </c>
      <c r="AV17" s="226">
        <f t="shared" si="4"/>
        <v>41.666666666666664</v>
      </c>
      <c r="AW17" s="226">
        <f t="shared" si="4"/>
        <v>41.666666666666664</v>
      </c>
      <c r="AX17" s="226">
        <f t="shared" si="4"/>
        <v>41.666666666666664</v>
      </c>
      <c r="AY17" s="226">
        <f t="shared" si="4"/>
        <v>41.666666666666664</v>
      </c>
      <c r="AZ17" s="226">
        <f t="shared" si="4"/>
        <v>41.666666666666664</v>
      </c>
      <c r="BA17" s="226">
        <f t="shared" si="4"/>
        <v>41.666666666666664</v>
      </c>
      <c r="BB17" s="226">
        <f t="shared" si="4"/>
        <v>41.666666666666664</v>
      </c>
      <c r="BC17" s="226">
        <f t="shared" si="4"/>
        <v>41.666666666666664</v>
      </c>
      <c r="BD17" s="226">
        <f t="shared" si="4"/>
        <v>41.666666666666664</v>
      </c>
      <c r="BE17" s="226">
        <f t="shared" si="4"/>
        <v>41.666666666666664</v>
      </c>
      <c r="BF17" s="226">
        <f t="shared" si="10"/>
        <v>41.666666666666664</v>
      </c>
      <c r="BG17" s="226">
        <f t="shared" si="5"/>
        <v>41.666666666666664</v>
      </c>
      <c r="BH17" s="226">
        <f t="shared" si="5"/>
        <v>41.666666666666664</v>
      </c>
      <c r="BI17" s="226">
        <f t="shared" si="5"/>
        <v>41.666666666666664</v>
      </c>
      <c r="BJ17" s="226">
        <f t="shared" si="5"/>
        <v>41.666666666666664</v>
      </c>
      <c r="BK17" s="226">
        <f t="shared" si="5"/>
        <v>41.666666666666664</v>
      </c>
      <c r="BL17" s="226">
        <f t="shared" si="5"/>
        <v>41.666666666666664</v>
      </c>
      <c r="BM17" s="226">
        <f t="shared" si="5"/>
        <v>41.666666666666664</v>
      </c>
      <c r="BN17" s="226">
        <f t="shared" si="5"/>
        <v>41.666666666666664</v>
      </c>
      <c r="BO17" s="226">
        <f t="shared" si="5"/>
        <v>41.666666666666664</v>
      </c>
      <c r="BP17" s="226">
        <f t="shared" si="5"/>
        <v>41.666666666666664</v>
      </c>
      <c r="BQ17" s="226">
        <f t="shared" si="5"/>
        <v>41.666666666666664</v>
      </c>
      <c r="BR17" s="129"/>
    </row>
    <row r="18" spans="2:70">
      <c r="B18" s="87"/>
      <c r="C18" s="222" t="s">
        <v>5</v>
      </c>
      <c r="D18" s="221">
        <f>CONFIG!$D$66+CONFIG!$E$66*'Personnel - Calculs auto'!D$6</f>
        <v>0</v>
      </c>
      <c r="E18" s="221">
        <f>CONFIG!$D$66+CONFIG!$E$66*'Commandes - Calculs auto'!AA23</f>
        <v>0</v>
      </c>
      <c r="F18" s="221">
        <f>CONFIG!$D$66+CONFIG!$E$66*'Commandes - Calculs auto'!AM23</f>
        <v>0</v>
      </c>
      <c r="G18" s="221">
        <f>CONFIG!$D$66+CONFIG!$E$66*'Commandes - Calculs auto'!AY23</f>
        <v>0</v>
      </c>
      <c r="H18" s="221">
        <f>CONFIG!$D$66+CONFIG!$E$66*'Commandes - Calculs auto'!BK23</f>
        <v>0</v>
      </c>
      <c r="I18" s="91"/>
      <c r="J18" s="226">
        <f t="shared" si="6"/>
        <v>0</v>
      </c>
      <c r="K18" s="226">
        <f t="shared" si="1"/>
        <v>0</v>
      </c>
      <c r="L18" s="226">
        <f t="shared" si="1"/>
        <v>0</v>
      </c>
      <c r="M18" s="226">
        <f t="shared" si="1"/>
        <v>0</v>
      </c>
      <c r="N18" s="226">
        <f t="shared" si="1"/>
        <v>0</v>
      </c>
      <c r="O18" s="226">
        <f t="shared" si="1"/>
        <v>0</v>
      </c>
      <c r="P18" s="226">
        <f t="shared" si="1"/>
        <v>0</v>
      </c>
      <c r="Q18" s="226">
        <f t="shared" si="1"/>
        <v>0</v>
      </c>
      <c r="R18" s="226">
        <f t="shared" si="1"/>
        <v>0</v>
      </c>
      <c r="S18" s="226">
        <f t="shared" si="1"/>
        <v>0</v>
      </c>
      <c r="T18" s="226">
        <f t="shared" si="1"/>
        <v>0</v>
      </c>
      <c r="U18" s="226">
        <f t="shared" si="1"/>
        <v>0</v>
      </c>
      <c r="V18" s="226">
        <f t="shared" si="7"/>
        <v>0</v>
      </c>
      <c r="W18" s="226">
        <f t="shared" si="2"/>
        <v>0</v>
      </c>
      <c r="X18" s="226">
        <f t="shared" si="2"/>
        <v>0</v>
      </c>
      <c r="Y18" s="226">
        <f t="shared" si="2"/>
        <v>0</v>
      </c>
      <c r="Z18" s="226">
        <f t="shared" si="2"/>
        <v>0</v>
      </c>
      <c r="AA18" s="226">
        <f t="shared" si="2"/>
        <v>0</v>
      </c>
      <c r="AB18" s="226">
        <f t="shared" si="2"/>
        <v>0</v>
      </c>
      <c r="AC18" s="226">
        <f t="shared" si="2"/>
        <v>0</v>
      </c>
      <c r="AD18" s="226">
        <f t="shared" si="2"/>
        <v>0</v>
      </c>
      <c r="AE18" s="226">
        <f t="shared" si="2"/>
        <v>0</v>
      </c>
      <c r="AF18" s="226">
        <f t="shared" si="2"/>
        <v>0</v>
      </c>
      <c r="AG18" s="226">
        <f t="shared" si="2"/>
        <v>0</v>
      </c>
      <c r="AH18" s="226">
        <f t="shared" si="8"/>
        <v>0</v>
      </c>
      <c r="AI18" s="226">
        <f t="shared" si="3"/>
        <v>0</v>
      </c>
      <c r="AJ18" s="226">
        <f t="shared" si="3"/>
        <v>0</v>
      </c>
      <c r="AK18" s="226">
        <f t="shared" si="3"/>
        <v>0</v>
      </c>
      <c r="AL18" s="226">
        <f t="shared" si="3"/>
        <v>0</v>
      </c>
      <c r="AM18" s="226">
        <f t="shared" si="3"/>
        <v>0</v>
      </c>
      <c r="AN18" s="226">
        <f t="shared" si="3"/>
        <v>0</v>
      </c>
      <c r="AO18" s="226">
        <f t="shared" si="3"/>
        <v>0</v>
      </c>
      <c r="AP18" s="226">
        <f t="shared" si="3"/>
        <v>0</v>
      </c>
      <c r="AQ18" s="226">
        <f t="shared" si="3"/>
        <v>0</v>
      </c>
      <c r="AR18" s="226">
        <f t="shared" si="3"/>
        <v>0</v>
      </c>
      <c r="AS18" s="226">
        <f t="shared" si="3"/>
        <v>0</v>
      </c>
      <c r="AT18" s="226">
        <f t="shared" si="9"/>
        <v>0</v>
      </c>
      <c r="AU18" s="226">
        <f t="shared" si="4"/>
        <v>0</v>
      </c>
      <c r="AV18" s="226">
        <f t="shared" si="4"/>
        <v>0</v>
      </c>
      <c r="AW18" s="226">
        <f t="shared" si="4"/>
        <v>0</v>
      </c>
      <c r="AX18" s="226">
        <f t="shared" si="4"/>
        <v>0</v>
      </c>
      <c r="AY18" s="226">
        <f t="shared" si="4"/>
        <v>0</v>
      </c>
      <c r="AZ18" s="226">
        <f t="shared" si="4"/>
        <v>0</v>
      </c>
      <c r="BA18" s="226">
        <f t="shared" si="4"/>
        <v>0</v>
      </c>
      <c r="BB18" s="226">
        <f t="shared" si="4"/>
        <v>0</v>
      </c>
      <c r="BC18" s="226">
        <f t="shared" si="4"/>
        <v>0</v>
      </c>
      <c r="BD18" s="226">
        <f t="shared" si="4"/>
        <v>0</v>
      </c>
      <c r="BE18" s="226">
        <f t="shared" si="4"/>
        <v>0</v>
      </c>
      <c r="BF18" s="226">
        <f t="shared" si="10"/>
        <v>0</v>
      </c>
      <c r="BG18" s="226">
        <f t="shared" si="5"/>
        <v>0</v>
      </c>
      <c r="BH18" s="226">
        <f t="shared" si="5"/>
        <v>0</v>
      </c>
      <c r="BI18" s="226">
        <f t="shared" si="5"/>
        <v>0</v>
      </c>
      <c r="BJ18" s="226">
        <f t="shared" si="5"/>
        <v>0</v>
      </c>
      <c r="BK18" s="226">
        <f t="shared" si="5"/>
        <v>0</v>
      </c>
      <c r="BL18" s="226">
        <f t="shared" si="5"/>
        <v>0</v>
      </c>
      <c r="BM18" s="226">
        <f t="shared" si="5"/>
        <v>0</v>
      </c>
      <c r="BN18" s="226">
        <f t="shared" si="5"/>
        <v>0</v>
      </c>
      <c r="BO18" s="226">
        <f t="shared" si="5"/>
        <v>0</v>
      </c>
      <c r="BP18" s="226">
        <f t="shared" si="5"/>
        <v>0</v>
      </c>
      <c r="BQ18" s="226">
        <f t="shared" si="5"/>
        <v>0</v>
      </c>
      <c r="BR18" s="129"/>
    </row>
    <row r="19" spans="2:70">
      <c r="B19" s="87"/>
      <c r="C19" s="227"/>
      <c r="D19" s="224">
        <f>SUM(J19:U19)</f>
        <v>0</v>
      </c>
      <c r="E19" s="224">
        <f>SUM(V19:AG19)</f>
        <v>0</v>
      </c>
      <c r="F19" s="224">
        <f>SUM(AH19:AS19)</f>
        <v>0</v>
      </c>
      <c r="G19" s="224">
        <f>SUM(AT19:BE19)</f>
        <v>0</v>
      </c>
      <c r="H19" s="224">
        <f>SUM(BF19:BQ19)</f>
        <v>0</v>
      </c>
      <c r="I19" s="91"/>
      <c r="J19" s="229"/>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29"/>
      <c r="AM19" s="229"/>
      <c r="AN19" s="229"/>
      <c r="AO19" s="229"/>
      <c r="AP19" s="229"/>
      <c r="AQ19" s="229"/>
      <c r="AR19" s="229"/>
      <c r="AS19" s="229"/>
      <c r="AT19" s="229"/>
      <c r="AU19" s="229"/>
      <c r="AV19" s="229"/>
      <c r="AW19" s="229"/>
      <c r="AX19" s="229"/>
      <c r="AY19" s="229"/>
      <c r="AZ19" s="229"/>
      <c r="BA19" s="229"/>
      <c r="BB19" s="229"/>
      <c r="BC19" s="229"/>
      <c r="BD19" s="229"/>
      <c r="BE19" s="229"/>
      <c r="BF19" s="229"/>
      <c r="BG19" s="229"/>
      <c r="BH19" s="229"/>
      <c r="BI19" s="229"/>
      <c r="BJ19" s="229"/>
      <c r="BK19" s="229"/>
      <c r="BL19" s="229"/>
      <c r="BM19" s="229"/>
      <c r="BN19" s="229"/>
      <c r="BO19" s="229"/>
      <c r="BP19" s="229"/>
      <c r="BQ19" s="229"/>
      <c r="BR19" s="129"/>
    </row>
    <row r="20" spans="2:70">
      <c r="B20" s="87"/>
      <c r="C20" s="228"/>
      <c r="D20" s="225">
        <f t="shared" ref="D20:D28" si="11">SUM(J20:U20)</f>
        <v>0</v>
      </c>
      <c r="E20" s="225">
        <f t="shared" ref="E20:E28" si="12">SUM(V20:AG20)</f>
        <v>0</v>
      </c>
      <c r="F20" s="225">
        <f t="shared" ref="F20:F28" si="13">SUM(AH20:AS20)</f>
        <v>0</v>
      </c>
      <c r="G20" s="225">
        <f t="shared" ref="G20:G28" si="14">SUM(AT20:BE20)</f>
        <v>0</v>
      </c>
      <c r="H20" s="225">
        <f t="shared" ref="H20:H28" si="15">SUM(BF20:BQ20)</f>
        <v>0</v>
      </c>
      <c r="I20" s="91"/>
      <c r="J20" s="229"/>
      <c r="K20" s="229"/>
      <c r="L20" s="229"/>
      <c r="M20" s="229"/>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c r="AP20" s="229"/>
      <c r="AQ20" s="229"/>
      <c r="AR20" s="229"/>
      <c r="AS20" s="229"/>
      <c r="AT20" s="229"/>
      <c r="AU20" s="229"/>
      <c r="AV20" s="229"/>
      <c r="AW20" s="229"/>
      <c r="AX20" s="229"/>
      <c r="AY20" s="229"/>
      <c r="AZ20" s="229"/>
      <c r="BA20" s="229"/>
      <c r="BB20" s="229"/>
      <c r="BC20" s="229"/>
      <c r="BD20" s="229"/>
      <c r="BE20" s="229"/>
      <c r="BF20" s="229"/>
      <c r="BG20" s="229"/>
      <c r="BH20" s="229"/>
      <c r="BI20" s="229"/>
      <c r="BJ20" s="229"/>
      <c r="BK20" s="229"/>
      <c r="BL20" s="229"/>
      <c r="BM20" s="229"/>
      <c r="BN20" s="229"/>
      <c r="BO20" s="229"/>
      <c r="BP20" s="229"/>
      <c r="BQ20" s="229"/>
      <c r="BR20" s="129"/>
    </row>
    <row r="21" spans="2:70">
      <c r="B21" s="87"/>
      <c r="C21" s="228"/>
      <c r="D21" s="225">
        <f t="shared" si="11"/>
        <v>0</v>
      </c>
      <c r="E21" s="225">
        <f t="shared" si="12"/>
        <v>0</v>
      </c>
      <c r="F21" s="225">
        <f t="shared" si="13"/>
        <v>0</v>
      </c>
      <c r="G21" s="225">
        <f t="shared" si="14"/>
        <v>0</v>
      </c>
      <c r="H21" s="225">
        <f t="shared" si="15"/>
        <v>0</v>
      </c>
      <c r="I21" s="91"/>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229"/>
      <c r="BK21" s="229"/>
      <c r="BL21" s="229"/>
      <c r="BM21" s="229"/>
      <c r="BN21" s="229"/>
      <c r="BO21" s="229"/>
      <c r="BP21" s="229"/>
      <c r="BQ21" s="229"/>
      <c r="BR21" s="129"/>
    </row>
    <row r="22" spans="2:70">
      <c r="B22" s="87"/>
      <c r="C22" s="228"/>
      <c r="D22" s="225">
        <f t="shared" si="11"/>
        <v>0</v>
      </c>
      <c r="E22" s="225">
        <f t="shared" si="12"/>
        <v>0</v>
      </c>
      <c r="F22" s="225">
        <f t="shared" si="13"/>
        <v>0</v>
      </c>
      <c r="G22" s="225">
        <f t="shared" si="14"/>
        <v>0</v>
      </c>
      <c r="H22" s="225">
        <f t="shared" si="15"/>
        <v>0</v>
      </c>
      <c r="I22" s="91"/>
      <c r="J22" s="229"/>
      <c r="K22" s="229"/>
      <c r="L22" s="229"/>
      <c r="M22" s="229"/>
      <c r="N22" s="229"/>
      <c r="O22" s="229"/>
      <c r="P22" s="229"/>
      <c r="Q22" s="229"/>
      <c r="R22" s="229"/>
      <c r="S22" s="229"/>
      <c r="T22" s="229"/>
      <c r="U22" s="229"/>
      <c r="V22" s="229"/>
      <c r="W22" s="229"/>
      <c r="X22" s="229"/>
      <c r="Y22" s="229"/>
      <c r="Z22" s="229"/>
      <c r="AA22" s="229"/>
      <c r="AB22" s="229"/>
      <c r="AC22" s="229"/>
      <c r="AD22" s="229"/>
      <c r="AE22" s="229"/>
      <c r="AF22" s="229"/>
      <c r="AG22" s="229"/>
      <c r="AH22" s="229"/>
      <c r="AI22" s="229"/>
      <c r="AJ22" s="229"/>
      <c r="AK22" s="229"/>
      <c r="AL22" s="229"/>
      <c r="AM22" s="229"/>
      <c r="AN22" s="229"/>
      <c r="AO22" s="229"/>
      <c r="AP22" s="229"/>
      <c r="AQ22" s="229"/>
      <c r="AR22" s="229"/>
      <c r="AS22" s="229"/>
      <c r="AT22" s="229"/>
      <c r="AU22" s="229"/>
      <c r="AV22" s="229"/>
      <c r="AW22" s="229"/>
      <c r="AX22" s="229"/>
      <c r="AY22" s="229"/>
      <c r="AZ22" s="229"/>
      <c r="BA22" s="229"/>
      <c r="BB22" s="229"/>
      <c r="BC22" s="229"/>
      <c r="BD22" s="229"/>
      <c r="BE22" s="229"/>
      <c r="BF22" s="229"/>
      <c r="BG22" s="229"/>
      <c r="BH22" s="229"/>
      <c r="BI22" s="229"/>
      <c r="BJ22" s="229"/>
      <c r="BK22" s="229"/>
      <c r="BL22" s="229"/>
      <c r="BM22" s="229"/>
      <c r="BN22" s="229"/>
      <c r="BO22" s="229"/>
      <c r="BP22" s="229"/>
      <c r="BQ22" s="229"/>
      <c r="BR22" s="129"/>
    </row>
    <row r="23" spans="2:70">
      <c r="B23" s="87"/>
      <c r="C23" s="228"/>
      <c r="D23" s="225">
        <f t="shared" si="11"/>
        <v>0</v>
      </c>
      <c r="E23" s="225">
        <f t="shared" si="12"/>
        <v>0</v>
      </c>
      <c r="F23" s="225">
        <f t="shared" si="13"/>
        <v>0</v>
      </c>
      <c r="G23" s="225">
        <f t="shared" si="14"/>
        <v>0</v>
      </c>
      <c r="H23" s="225">
        <f t="shared" si="15"/>
        <v>0</v>
      </c>
      <c r="I23" s="91"/>
      <c r="J23" s="229"/>
      <c r="K23" s="229"/>
      <c r="L23" s="229"/>
      <c r="M23" s="229"/>
      <c r="N23" s="229"/>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29"/>
      <c r="AL23" s="229"/>
      <c r="AM23" s="229"/>
      <c r="AN23" s="229"/>
      <c r="AO23" s="229"/>
      <c r="AP23" s="229"/>
      <c r="AQ23" s="229"/>
      <c r="AR23" s="229"/>
      <c r="AS23" s="229"/>
      <c r="AT23" s="229"/>
      <c r="AU23" s="229"/>
      <c r="AV23" s="229"/>
      <c r="AW23" s="229"/>
      <c r="AX23" s="229"/>
      <c r="AY23" s="229"/>
      <c r="AZ23" s="229"/>
      <c r="BA23" s="229"/>
      <c r="BB23" s="229"/>
      <c r="BC23" s="229"/>
      <c r="BD23" s="229"/>
      <c r="BE23" s="229"/>
      <c r="BF23" s="229"/>
      <c r="BG23" s="229"/>
      <c r="BH23" s="229"/>
      <c r="BI23" s="229"/>
      <c r="BJ23" s="229"/>
      <c r="BK23" s="229"/>
      <c r="BL23" s="229"/>
      <c r="BM23" s="229"/>
      <c r="BN23" s="229"/>
      <c r="BO23" s="229"/>
      <c r="BP23" s="229"/>
      <c r="BQ23" s="229"/>
      <c r="BR23" s="129"/>
    </row>
    <row r="24" spans="2:70" s="53" customFormat="1">
      <c r="B24" s="87"/>
      <c r="C24" s="228"/>
      <c r="D24" s="225">
        <f t="shared" si="11"/>
        <v>0</v>
      </c>
      <c r="E24" s="225">
        <f t="shared" si="12"/>
        <v>0</v>
      </c>
      <c r="F24" s="225">
        <f t="shared" si="13"/>
        <v>0</v>
      </c>
      <c r="G24" s="225">
        <f t="shared" si="14"/>
        <v>0</v>
      </c>
      <c r="H24" s="225">
        <f t="shared" si="15"/>
        <v>0</v>
      </c>
      <c r="I24" s="91"/>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c r="BJ24" s="229"/>
      <c r="BK24" s="229"/>
      <c r="BL24" s="229"/>
      <c r="BM24" s="229"/>
      <c r="BN24" s="229"/>
      <c r="BO24" s="229"/>
      <c r="BP24" s="229"/>
      <c r="BQ24" s="229"/>
      <c r="BR24" s="129"/>
    </row>
    <row r="25" spans="2:70" s="53" customFormat="1">
      <c r="B25" s="87"/>
      <c r="C25" s="228"/>
      <c r="D25" s="225">
        <f t="shared" si="11"/>
        <v>0</v>
      </c>
      <c r="E25" s="225">
        <f t="shared" si="12"/>
        <v>0</v>
      </c>
      <c r="F25" s="225">
        <f t="shared" si="13"/>
        <v>0</v>
      </c>
      <c r="G25" s="225">
        <f t="shared" si="14"/>
        <v>0</v>
      </c>
      <c r="H25" s="225">
        <f t="shared" si="15"/>
        <v>0</v>
      </c>
      <c r="I25" s="91"/>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229"/>
      <c r="BI25" s="229"/>
      <c r="BJ25" s="229"/>
      <c r="BK25" s="229"/>
      <c r="BL25" s="229"/>
      <c r="BM25" s="229"/>
      <c r="BN25" s="229"/>
      <c r="BO25" s="229"/>
      <c r="BP25" s="229"/>
      <c r="BQ25" s="229"/>
      <c r="BR25" s="129"/>
    </row>
    <row r="26" spans="2:70" s="53" customFormat="1">
      <c r="B26" s="87"/>
      <c r="C26" s="228"/>
      <c r="D26" s="225">
        <f t="shared" si="11"/>
        <v>0</v>
      </c>
      <c r="E26" s="225">
        <f t="shared" si="12"/>
        <v>0</v>
      </c>
      <c r="F26" s="225">
        <f t="shared" si="13"/>
        <v>0</v>
      </c>
      <c r="G26" s="225">
        <f t="shared" si="14"/>
        <v>0</v>
      </c>
      <c r="H26" s="225">
        <f t="shared" si="15"/>
        <v>0</v>
      </c>
      <c r="I26" s="91"/>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229"/>
      <c r="BH26" s="229"/>
      <c r="BI26" s="229"/>
      <c r="BJ26" s="229"/>
      <c r="BK26" s="229"/>
      <c r="BL26" s="229"/>
      <c r="BM26" s="229"/>
      <c r="BN26" s="229"/>
      <c r="BO26" s="229"/>
      <c r="BP26" s="229"/>
      <c r="BQ26" s="229"/>
      <c r="BR26" s="129"/>
    </row>
    <row r="27" spans="2:70" s="53" customFormat="1">
      <c r="B27" s="87"/>
      <c r="C27" s="228"/>
      <c r="D27" s="225">
        <f t="shared" si="11"/>
        <v>0</v>
      </c>
      <c r="E27" s="225">
        <f t="shared" si="12"/>
        <v>0</v>
      </c>
      <c r="F27" s="225">
        <f t="shared" si="13"/>
        <v>0</v>
      </c>
      <c r="G27" s="225">
        <f t="shared" si="14"/>
        <v>0</v>
      </c>
      <c r="H27" s="225">
        <f t="shared" si="15"/>
        <v>0</v>
      </c>
      <c r="I27" s="91"/>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229"/>
      <c r="BA27" s="229"/>
      <c r="BB27" s="229"/>
      <c r="BC27" s="229"/>
      <c r="BD27" s="229"/>
      <c r="BE27" s="229"/>
      <c r="BF27" s="229"/>
      <c r="BG27" s="229"/>
      <c r="BH27" s="229"/>
      <c r="BI27" s="229"/>
      <c r="BJ27" s="229"/>
      <c r="BK27" s="229"/>
      <c r="BL27" s="229"/>
      <c r="BM27" s="229"/>
      <c r="BN27" s="229"/>
      <c r="BO27" s="229"/>
      <c r="BP27" s="229"/>
      <c r="BQ27" s="229"/>
      <c r="BR27" s="129"/>
    </row>
    <row r="28" spans="2:70" s="53" customFormat="1">
      <c r="B28" s="87"/>
      <c r="C28" s="228"/>
      <c r="D28" s="225">
        <f t="shared" si="11"/>
        <v>0</v>
      </c>
      <c r="E28" s="225">
        <f t="shared" si="12"/>
        <v>0</v>
      </c>
      <c r="F28" s="225">
        <f t="shared" si="13"/>
        <v>0</v>
      </c>
      <c r="G28" s="225">
        <f t="shared" si="14"/>
        <v>0</v>
      </c>
      <c r="H28" s="225">
        <f t="shared" si="15"/>
        <v>0</v>
      </c>
      <c r="I28" s="91"/>
      <c r="J28" s="229"/>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29"/>
      <c r="AI28" s="229"/>
      <c r="AJ28" s="229"/>
      <c r="AK28" s="229"/>
      <c r="AL28" s="229"/>
      <c r="AM28" s="229"/>
      <c r="AN28" s="229"/>
      <c r="AO28" s="229"/>
      <c r="AP28" s="229"/>
      <c r="AQ28" s="229"/>
      <c r="AR28" s="229"/>
      <c r="AS28" s="229"/>
      <c r="AT28" s="229"/>
      <c r="AU28" s="229"/>
      <c r="AV28" s="229"/>
      <c r="AW28" s="229"/>
      <c r="AX28" s="229"/>
      <c r="AY28" s="229"/>
      <c r="AZ28" s="229"/>
      <c r="BA28" s="229"/>
      <c r="BB28" s="229"/>
      <c r="BC28" s="229"/>
      <c r="BD28" s="229"/>
      <c r="BE28" s="229"/>
      <c r="BF28" s="229"/>
      <c r="BG28" s="229"/>
      <c r="BH28" s="229"/>
      <c r="BI28" s="229"/>
      <c r="BJ28" s="229"/>
      <c r="BK28" s="229"/>
      <c r="BL28" s="229"/>
      <c r="BM28" s="229"/>
      <c r="BN28" s="229"/>
      <c r="BO28" s="229"/>
      <c r="BP28" s="229"/>
      <c r="BQ28" s="229"/>
      <c r="BR28" s="129"/>
    </row>
    <row r="29" spans="2:70">
      <c r="B29" s="87"/>
      <c r="C29" s="4" t="s">
        <v>17</v>
      </c>
      <c r="D29" s="15">
        <f>SUM(D9:D28)</f>
        <v>27000</v>
      </c>
      <c r="E29" s="15">
        <f>SUM(E9:E28)</f>
        <v>27000</v>
      </c>
      <c r="F29" s="15">
        <f>SUM(F9:F28)</f>
        <v>27000</v>
      </c>
      <c r="G29" s="15">
        <f>SUM(G9:G28)</f>
        <v>27000</v>
      </c>
      <c r="H29" s="15">
        <f>SUM(H9:H28)</f>
        <v>27000</v>
      </c>
      <c r="I29" s="91"/>
      <c r="J29" s="15">
        <f t="shared" ref="J29:AO29" si="16">SUM(J9:J28)</f>
        <v>2250</v>
      </c>
      <c r="K29" s="15">
        <f t="shared" si="16"/>
        <v>2250</v>
      </c>
      <c r="L29" s="15">
        <f t="shared" si="16"/>
        <v>2250</v>
      </c>
      <c r="M29" s="15">
        <f t="shared" si="16"/>
        <v>2250</v>
      </c>
      <c r="N29" s="15">
        <f t="shared" si="16"/>
        <v>2250</v>
      </c>
      <c r="O29" s="15">
        <f t="shared" si="16"/>
        <v>2250</v>
      </c>
      <c r="P29" s="15">
        <f t="shared" si="16"/>
        <v>2250</v>
      </c>
      <c r="Q29" s="15">
        <f t="shared" si="16"/>
        <v>2250</v>
      </c>
      <c r="R29" s="15">
        <f t="shared" si="16"/>
        <v>2250</v>
      </c>
      <c r="S29" s="15">
        <f t="shared" si="16"/>
        <v>2250</v>
      </c>
      <c r="T29" s="15">
        <f t="shared" si="16"/>
        <v>2250</v>
      </c>
      <c r="U29" s="15">
        <f t="shared" si="16"/>
        <v>2250</v>
      </c>
      <c r="V29" s="15">
        <f t="shared" si="16"/>
        <v>2250</v>
      </c>
      <c r="W29" s="15">
        <f t="shared" si="16"/>
        <v>2250</v>
      </c>
      <c r="X29" s="15">
        <f t="shared" si="16"/>
        <v>2250</v>
      </c>
      <c r="Y29" s="15">
        <f t="shared" si="16"/>
        <v>2250</v>
      </c>
      <c r="Z29" s="15">
        <f t="shared" si="16"/>
        <v>2250</v>
      </c>
      <c r="AA29" s="15">
        <f t="shared" si="16"/>
        <v>2250</v>
      </c>
      <c r="AB29" s="15">
        <f t="shared" si="16"/>
        <v>2250</v>
      </c>
      <c r="AC29" s="15">
        <f t="shared" si="16"/>
        <v>2250</v>
      </c>
      <c r="AD29" s="15">
        <f t="shared" si="16"/>
        <v>2250</v>
      </c>
      <c r="AE29" s="15">
        <f t="shared" si="16"/>
        <v>2250</v>
      </c>
      <c r="AF29" s="15">
        <f t="shared" si="16"/>
        <v>2250</v>
      </c>
      <c r="AG29" s="15">
        <f t="shared" si="16"/>
        <v>2250</v>
      </c>
      <c r="AH29" s="15">
        <f t="shared" si="16"/>
        <v>2250</v>
      </c>
      <c r="AI29" s="15">
        <f t="shared" si="16"/>
        <v>2250</v>
      </c>
      <c r="AJ29" s="15">
        <f t="shared" si="16"/>
        <v>2250</v>
      </c>
      <c r="AK29" s="15">
        <f t="shared" si="16"/>
        <v>2250</v>
      </c>
      <c r="AL29" s="15">
        <f t="shared" si="16"/>
        <v>2250</v>
      </c>
      <c r="AM29" s="15">
        <f t="shared" si="16"/>
        <v>2250</v>
      </c>
      <c r="AN29" s="15">
        <f t="shared" si="16"/>
        <v>2250</v>
      </c>
      <c r="AO29" s="15">
        <f t="shared" si="16"/>
        <v>2250</v>
      </c>
      <c r="AP29" s="15">
        <f t="shared" ref="AP29:BQ29" si="17">SUM(AP9:AP28)</f>
        <v>2250</v>
      </c>
      <c r="AQ29" s="15">
        <f t="shared" si="17"/>
        <v>2250</v>
      </c>
      <c r="AR29" s="15">
        <f t="shared" si="17"/>
        <v>2250</v>
      </c>
      <c r="AS29" s="15">
        <f t="shared" si="17"/>
        <v>2250</v>
      </c>
      <c r="AT29" s="15">
        <f t="shared" si="17"/>
        <v>2250</v>
      </c>
      <c r="AU29" s="15">
        <f t="shared" si="17"/>
        <v>2250</v>
      </c>
      <c r="AV29" s="15">
        <f t="shared" si="17"/>
        <v>2250</v>
      </c>
      <c r="AW29" s="15">
        <f t="shared" si="17"/>
        <v>2250</v>
      </c>
      <c r="AX29" s="15">
        <f t="shared" si="17"/>
        <v>2250</v>
      </c>
      <c r="AY29" s="15">
        <f t="shared" si="17"/>
        <v>2250</v>
      </c>
      <c r="AZ29" s="15">
        <f t="shared" si="17"/>
        <v>2250</v>
      </c>
      <c r="BA29" s="15">
        <f t="shared" si="17"/>
        <v>2250</v>
      </c>
      <c r="BB29" s="15">
        <f t="shared" si="17"/>
        <v>2250</v>
      </c>
      <c r="BC29" s="15">
        <f t="shared" si="17"/>
        <v>2250</v>
      </c>
      <c r="BD29" s="15">
        <f t="shared" si="17"/>
        <v>2250</v>
      </c>
      <c r="BE29" s="15">
        <f t="shared" si="17"/>
        <v>2250</v>
      </c>
      <c r="BF29" s="15">
        <f t="shared" si="17"/>
        <v>2250</v>
      </c>
      <c r="BG29" s="15">
        <f t="shared" si="17"/>
        <v>2250</v>
      </c>
      <c r="BH29" s="15">
        <f t="shared" si="17"/>
        <v>2250</v>
      </c>
      <c r="BI29" s="15">
        <f t="shared" si="17"/>
        <v>2250</v>
      </c>
      <c r="BJ29" s="15">
        <f t="shared" si="17"/>
        <v>2250</v>
      </c>
      <c r="BK29" s="15">
        <f t="shared" si="17"/>
        <v>2250</v>
      </c>
      <c r="BL29" s="15">
        <f t="shared" si="17"/>
        <v>2250</v>
      </c>
      <c r="BM29" s="15">
        <f t="shared" si="17"/>
        <v>2250</v>
      </c>
      <c r="BN29" s="15">
        <f t="shared" si="17"/>
        <v>2250</v>
      </c>
      <c r="BO29" s="15">
        <f t="shared" si="17"/>
        <v>2250</v>
      </c>
      <c r="BP29" s="15">
        <f t="shared" si="17"/>
        <v>2250</v>
      </c>
      <c r="BQ29" s="15">
        <f t="shared" si="17"/>
        <v>2250</v>
      </c>
      <c r="BR29" s="129"/>
    </row>
    <row r="30" spans="2:70" ht="15.75" thickBot="1">
      <c r="B30" s="88"/>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90"/>
    </row>
    <row r="31" spans="2:70">
      <c r="C31" s="16"/>
    </row>
  </sheetData>
  <sheetProtection sheet="1" objects="1" scenarios="1"/>
  <mergeCells count="7">
    <mergeCell ref="C5:R5"/>
    <mergeCell ref="BF7:BQ7"/>
    <mergeCell ref="J7:U7"/>
    <mergeCell ref="V7:AG7"/>
    <mergeCell ref="AH7:AS7"/>
    <mergeCell ref="AT7:BE7"/>
    <mergeCell ref="D7:H7"/>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sheetPr codeName="Feuil4">
    <tabColor rgb="FF92D050"/>
  </sheetPr>
  <dimension ref="A1:AU30"/>
  <sheetViews>
    <sheetView showGridLines="0" showRowColHeaders="0" zoomScale="85" zoomScaleNormal="85" workbookViewId="0">
      <pane xSplit="3" ySplit="8" topLeftCell="D9" activePane="bottomRight" state="frozen"/>
      <selection pane="topRight" activeCell="D1" sqref="D1"/>
      <selection pane="bottomLeft" activeCell="A9" sqref="A9"/>
      <selection pane="bottomRight" activeCell="C3" sqref="C3"/>
    </sheetView>
  </sheetViews>
  <sheetFormatPr baseColWidth="10" defaultRowHeight="15"/>
  <cols>
    <col min="1" max="1" width="3.140625" style="53" customWidth="1"/>
    <col min="2" max="2" width="3.7109375" customWidth="1"/>
    <col min="3" max="3" width="35.7109375" style="55" customWidth="1"/>
    <col min="4" max="38" width="10" customWidth="1"/>
    <col min="39" max="39" width="3.7109375" customWidth="1"/>
    <col min="40" max="40" width="25.42578125" customWidth="1"/>
    <col min="41" max="45" width="19.28515625" hidden="1" customWidth="1"/>
    <col min="46" max="46" width="25.42578125" style="53" customWidth="1"/>
    <col min="47" max="47" width="4" customWidth="1"/>
  </cols>
  <sheetData>
    <row r="1" spans="2:47" s="53" customFormat="1" ht="15.75" thickBot="1">
      <c r="C1" s="55"/>
    </row>
    <row r="2" spans="2:47">
      <c r="B2" s="84"/>
      <c r="C2" s="132"/>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6"/>
    </row>
    <row r="3" spans="2:47" s="42" customFormat="1">
      <c r="B3" s="131"/>
      <c r="C3" s="60" t="s">
        <v>259</v>
      </c>
      <c r="D3" s="136"/>
      <c r="E3" s="136"/>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87"/>
      <c r="AO3" s="137"/>
      <c r="AP3" s="137"/>
      <c r="AQ3" s="137"/>
      <c r="AR3" s="137"/>
      <c r="AS3" s="137"/>
      <c r="AT3" s="137"/>
      <c r="AU3" s="138"/>
    </row>
    <row r="4" spans="2:47" s="42" customFormat="1">
      <c r="B4" s="131"/>
      <c r="C4" s="133"/>
      <c r="D4" s="136"/>
      <c r="E4" s="136"/>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9"/>
      <c r="AO4" s="137"/>
      <c r="AP4" s="137"/>
      <c r="AQ4" s="137"/>
      <c r="AR4" s="137"/>
      <c r="AS4" s="137"/>
      <c r="AT4" s="137"/>
      <c r="AU4" s="138"/>
    </row>
    <row r="5" spans="2:47" s="42" customFormat="1" ht="24.75" customHeight="1">
      <c r="B5" s="131"/>
      <c r="C5" s="310" t="s">
        <v>238</v>
      </c>
      <c r="D5" s="311"/>
      <c r="E5" s="311"/>
      <c r="F5" s="311"/>
      <c r="G5" s="311"/>
      <c r="H5" s="311"/>
      <c r="I5" s="311"/>
      <c r="J5" s="311"/>
      <c r="K5" s="311"/>
      <c r="L5" s="311"/>
      <c r="M5" s="311"/>
      <c r="N5" s="311"/>
      <c r="O5" s="311"/>
      <c r="P5" s="312"/>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8"/>
    </row>
    <row r="6" spans="2:47">
      <c r="B6" s="87"/>
      <c r="C6" s="134"/>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3"/>
    </row>
    <row r="7" spans="2:47" ht="15" customHeight="1">
      <c r="B7" s="87"/>
      <c r="C7" s="135"/>
      <c r="D7" s="336" t="s">
        <v>14</v>
      </c>
      <c r="E7" s="336"/>
      <c r="F7" s="336"/>
      <c r="G7" s="336"/>
      <c r="H7" s="336"/>
      <c r="I7" s="336"/>
      <c r="J7" s="336"/>
      <c r="K7" s="336"/>
      <c r="L7" s="336"/>
      <c r="M7" s="336"/>
      <c r="N7" s="336"/>
      <c r="O7" s="336"/>
      <c r="P7" s="336"/>
      <c r="Q7" s="336" t="s">
        <v>15</v>
      </c>
      <c r="R7" s="336"/>
      <c r="S7" s="336"/>
      <c r="T7" s="336"/>
      <c r="U7" s="336"/>
      <c r="V7" s="336"/>
      <c r="W7" s="336"/>
      <c r="X7" s="336"/>
      <c r="Y7" s="336"/>
      <c r="Z7" s="336"/>
      <c r="AA7" s="336"/>
      <c r="AB7" s="336"/>
      <c r="AC7" s="336"/>
      <c r="AD7" s="339" t="s">
        <v>16</v>
      </c>
      <c r="AE7" s="337"/>
      <c r="AF7" s="338"/>
      <c r="AG7" s="336" t="s">
        <v>22</v>
      </c>
      <c r="AH7" s="336"/>
      <c r="AI7" s="336"/>
      <c r="AJ7" s="336" t="s">
        <v>23</v>
      </c>
      <c r="AK7" s="336"/>
      <c r="AL7" s="336"/>
      <c r="AM7" s="91"/>
      <c r="AN7" s="355" t="s">
        <v>212</v>
      </c>
      <c r="AO7" s="186" t="s">
        <v>14</v>
      </c>
      <c r="AP7" s="73" t="s">
        <v>15</v>
      </c>
      <c r="AQ7" s="73" t="s">
        <v>16</v>
      </c>
      <c r="AR7" s="73" t="s">
        <v>22</v>
      </c>
      <c r="AS7" s="73" t="s">
        <v>23</v>
      </c>
      <c r="AT7" s="355" t="s">
        <v>211</v>
      </c>
      <c r="AU7" s="93"/>
    </row>
    <row r="8" spans="2:47" ht="15" customHeight="1">
      <c r="B8" s="87"/>
      <c r="C8" s="58" t="s">
        <v>24</v>
      </c>
      <c r="D8" s="17">
        <f>CONFIG!$D$7</f>
        <v>41640</v>
      </c>
      <c r="E8" s="17">
        <f>DATE(YEAR(D8),MONTH(D8)+1,DAY(D8))</f>
        <v>41671</v>
      </c>
      <c r="F8" s="17">
        <f t="shared" ref="F8:O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8" t="s">
        <v>17</v>
      </c>
      <c r="Q8" s="17">
        <f>DATE(YEAR(O8),MONTH(O8)+1,DAY(O8))</f>
        <v>42005</v>
      </c>
      <c r="R8" s="17">
        <f t="shared" ref="R8:AB8" si="1">DATE(YEAR(Q8),MONTH(Q8)+1,DAY(Q8))</f>
        <v>42036</v>
      </c>
      <c r="S8" s="17">
        <f t="shared" si="1"/>
        <v>42064</v>
      </c>
      <c r="T8" s="17">
        <f t="shared" si="1"/>
        <v>42095</v>
      </c>
      <c r="U8" s="17">
        <f t="shared" si="1"/>
        <v>42125</v>
      </c>
      <c r="V8" s="17">
        <f t="shared" si="1"/>
        <v>42156</v>
      </c>
      <c r="W8" s="17">
        <f t="shared" si="1"/>
        <v>42186</v>
      </c>
      <c r="X8" s="17">
        <f t="shared" si="1"/>
        <v>42217</v>
      </c>
      <c r="Y8" s="17">
        <f t="shared" si="1"/>
        <v>42248</v>
      </c>
      <c r="Z8" s="17">
        <f t="shared" si="1"/>
        <v>42278</v>
      </c>
      <c r="AA8" s="17">
        <f t="shared" si="1"/>
        <v>42309</v>
      </c>
      <c r="AB8" s="17">
        <f t="shared" si="1"/>
        <v>42339</v>
      </c>
      <c r="AC8" s="18" t="s">
        <v>17</v>
      </c>
      <c r="AD8" s="23" t="s">
        <v>19</v>
      </c>
      <c r="AE8" s="23" t="s">
        <v>20</v>
      </c>
      <c r="AF8" s="18" t="s">
        <v>17</v>
      </c>
      <c r="AG8" s="23" t="s">
        <v>19</v>
      </c>
      <c r="AH8" s="23" t="s">
        <v>20</v>
      </c>
      <c r="AI8" s="18" t="s">
        <v>17</v>
      </c>
      <c r="AJ8" s="23" t="s">
        <v>19</v>
      </c>
      <c r="AK8" s="23" t="s">
        <v>20</v>
      </c>
      <c r="AL8" s="18" t="s">
        <v>17</v>
      </c>
      <c r="AM8" s="91"/>
      <c r="AN8" s="356"/>
      <c r="AO8" s="91"/>
      <c r="AP8" s="91"/>
      <c r="AQ8" s="91"/>
      <c r="AR8" s="91"/>
      <c r="AS8" s="91"/>
      <c r="AT8" s="356"/>
      <c r="AU8" s="93"/>
    </row>
    <row r="9" spans="2:47" ht="15" customHeight="1">
      <c r="B9" s="87"/>
      <c r="C9" s="259" t="s">
        <v>196</v>
      </c>
      <c r="D9" s="199"/>
      <c r="E9" s="199"/>
      <c r="F9" s="199"/>
      <c r="G9" s="199"/>
      <c r="H9" s="199"/>
      <c r="I9" s="199"/>
      <c r="J9" s="199"/>
      <c r="K9" s="199"/>
      <c r="L9" s="199"/>
      <c r="M9" s="199"/>
      <c r="N9" s="199"/>
      <c r="O9" s="199"/>
      <c r="P9" s="226">
        <f>SUM(D9:O9)</f>
        <v>0</v>
      </c>
      <c r="Q9" s="199"/>
      <c r="R9" s="199"/>
      <c r="S9" s="199"/>
      <c r="T9" s="199"/>
      <c r="U9" s="199"/>
      <c r="V9" s="199"/>
      <c r="W9" s="199"/>
      <c r="X9" s="199"/>
      <c r="Y9" s="199"/>
      <c r="Z9" s="199"/>
      <c r="AA9" s="199"/>
      <c r="AB9" s="199"/>
      <c r="AC9" s="226">
        <f>SUM(Q9:AB9)</f>
        <v>0</v>
      </c>
      <c r="AD9" s="199"/>
      <c r="AE9" s="199"/>
      <c r="AF9" s="226">
        <f t="shared" ref="AF9:AF27" si="2">SUM(AD9:AE9)</f>
        <v>0</v>
      </c>
      <c r="AG9" s="199"/>
      <c r="AH9" s="199"/>
      <c r="AI9" s="226">
        <f t="shared" ref="AI9:AI27" si="3">SUM(AG9:AH9)</f>
        <v>0</v>
      </c>
      <c r="AJ9" s="199"/>
      <c r="AK9" s="199"/>
      <c r="AL9" s="226">
        <f t="shared" ref="AL9:AL27" si="4">SUM(AJ9:AK9)</f>
        <v>0</v>
      </c>
      <c r="AM9" s="91"/>
      <c r="AN9" s="230">
        <v>0</v>
      </c>
      <c r="AO9" s="200">
        <f>IF(OR($AN9=0,AT9),0,P9/$AN9)</f>
        <v>0</v>
      </c>
      <c r="AP9" s="22">
        <f>IF(OR($AN9=0,AT9),0,AC9/$AN9+IF($AN9&gt;=2,P9/$AN9,0))</f>
        <v>0</v>
      </c>
      <c r="AQ9" s="22">
        <f>IF(OR($AN9=0,AT9),0,AF9/$AN9+IF($AN9&gt;=2,AC9/$AN9,0)+IF($AN9&gt;=3,P9/$AN9,0))</f>
        <v>0</v>
      </c>
      <c r="AR9" s="22">
        <f>IF(OR($AN9=0,AT9),0,AI9/$AN9+IF($AN9&gt;=2,AF9/$AN9,0)+IF($AN9&gt;=3,AC9/$AN9,0)+IF($AN9&gt;=4,P9/$AN9,0))</f>
        <v>0</v>
      </c>
      <c r="AS9" s="22">
        <f>IF(OR($AN9=0,AT9),0,AL9/$AN9+IF($AN9&gt;=2,AI9/$AN9,0)+IF($AN9&gt;=3,AF9/$AN9,0)+IF($AN9&gt;=4,AC9/$AN9,0)+IF($AN9&gt;=5,P9/$AN9,0))</f>
        <v>0</v>
      </c>
      <c r="AT9" s="226" t="b">
        <v>0</v>
      </c>
      <c r="AU9" s="93"/>
    </row>
    <row r="10" spans="2:47" ht="15" customHeight="1">
      <c r="B10" s="87"/>
      <c r="C10" s="198"/>
      <c r="D10" s="199"/>
      <c r="E10" s="199"/>
      <c r="F10" s="199"/>
      <c r="G10" s="199"/>
      <c r="H10" s="199"/>
      <c r="I10" s="199"/>
      <c r="J10" s="199"/>
      <c r="K10" s="199"/>
      <c r="L10" s="199"/>
      <c r="M10" s="199"/>
      <c r="N10" s="199"/>
      <c r="O10" s="199"/>
      <c r="P10" s="226">
        <f t="shared" ref="P10:P27" si="5">SUM(D10:O10)</f>
        <v>0</v>
      </c>
      <c r="Q10" s="199"/>
      <c r="R10" s="199"/>
      <c r="S10" s="199"/>
      <c r="T10" s="199"/>
      <c r="U10" s="199"/>
      <c r="V10" s="199"/>
      <c r="W10" s="199"/>
      <c r="X10" s="199"/>
      <c r="Y10" s="199"/>
      <c r="Z10" s="199"/>
      <c r="AA10" s="199"/>
      <c r="AB10" s="199"/>
      <c r="AC10" s="226">
        <f t="shared" ref="AC10:AC27" si="6">SUM(Q10:AB10)</f>
        <v>0</v>
      </c>
      <c r="AD10" s="199"/>
      <c r="AE10" s="199"/>
      <c r="AF10" s="226">
        <f t="shared" si="2"/>
        <v>0</v>
      </c>
      <c r="AG10" s="199"/>
      <c r="AH10" s="199"/>
      <c r="AI10" s="226">
        <f t="shared" si="3"/>
        <v>0</v>
      </c>
      <c r="AJ10" s="199"/>
      <c r="AK10" s="199"/>
      <c r="AL10" s="226">
        <f t="shared" si="4"/>
        <v>0</v>
      </c>
      <c r="AM10" s="91"/>
      <c r="AN10" s="230">
        <v>3</v>
      </c>
      <c r="AO10" s="200">
        <f t="shared" ref="AO10:AO27" si="7">IF(OR($AN10=0,AT10),0,P10/$AN10)</f>
        <v>0</v>
      </c>
      <c r="AP10" s="22">
        <f t="shared" ref="AP10:AP27" si="8">IF(OR($AN10=0,AT10),0,AC10/$AN10+IF($AN10&gt;=2,P10/$AN10,0))</f>
        <v>0</v>
      </c>
      <c r="AQ10" s="22">
        <f t="shared" ref="AQ10:AQ27" si="9">IF(OR($AN10=0,AT10),0,AF10/$AN10+IF($AN10&gt;=2,AC10/$AN10,0)+IF($AN10&gt;=3,P10/$AN10,0))</f>
        <v>0</v>
      </c>
      <c r="AR10" s="22">
        <f t="shared" ref="AR10:AR27" si="10">IF(OR($AN10=0,AT10),0,AI10/$AN10+IF($AN10&gt;=2,AF10/$AN10,0)+IF($AN10&gt;=3,AC10/$AN10,0)+IF($AN10&gt;=4,P10/$AN10,0))</f>
        <v>0</v>
      </c>
      <c r="AS10" s="22">
        <f t="shared" ref="AS10:AS27" si="11">IF(OR($AN10=0,AT10),0,AL10/$AN10+IF($AN10&gt;=2,AI10/$AN10,0)+IF($AN10&gt;=3,AF10/$AN10,0)+IF($AN10&gt;=4,AC10/$AN10,0)+IF($AN10&gt;=5,P10/$AN10,0))</f>
        <v>0</v>
      </c>
      <c r="AT10" s="230"/>
      <c r="AU10" s="93"/>
    </row>
    <row r="11" spans="2:47" ht="15" customHeight="1">
      <c r="B11" s="87"/>
      <c r="C11" s="198"/>
      <c r="D11" s="199"/>
      <c r="E11" s="199"/>
      <c r="F11" s="199"/>
      <c r="G11" s="199"/>
      <c r="H11" s="199"/>
      <c r="I11" s="199"/>
      <c r="J11" s="199"/>
      <c r="K11" s="199"/>
      <c r="L11" s="199"/>
      <c r="M11" s="199"/>
      <c r="N11" s="199"/>
      <c r="O11" s="199"/>
      <c r="P11" s="226">
        <f t="shared" si="5"/>
        <v>0</v>
      </c>
      <c r="Q11" s="199"/>
      <c r="R11" s="199"/>
      <c r="S11" s="199"/>
      <c r="T11" s="199"/>
      <c r="U11" s="199"/>
      <c r="V11" s="199"/>
      <c r="W11" s="199"/>
      <c r="X11" s="199"/>
      <c r="Y11" s="199"/>
      <c r="Z11" s="199"/>
      <c r="AA11" s="199"/>
      <c r="AB11" s="199"/>
      <c r="AC11" s="226">
        <f t="shared" si="6"/>
        <v>0</v>
      </c>
      <c r="AD11" s="199"/>
      <c r="AE11" s="199"/>
      <c r="AF11" s="226">
        <f t="shared" si="2"/>
        <v>0</v>
      </c>
      <c r="AG11" s="199"/>
      <c r="AH11" s="199"/>
      <c r="AI11" s="226">
        <f t="shared" si="3"/>
        <v>0</v>
      </c>
      <c r="AJ11" s="199"/>
      <c r="AK11" s="199"/>
      <c r="AL11" s="226">
        <f t="shared" si="4"/>
        <v>0</v>
      </c>
      <c r="AM11" s="91"/>
      <c r="AN11" s="230">
        <v>3</v>
      </c>
      <c r="AO11" s="200">
        <f t="shared" si="7"/>
        <v>0</v>
      </c>
      <c r="AP11" s="22">
        <f t="shared" si="8"/>
        <v>0</v>
      </c>
      <c r="AQ11" s="22">
        <f t="shared" si="9"/>
        <v>0</v>
      </c>
      <c r="AR11" s="22">
        <f t="shared" si="10"/>
        <v>0</v>
      </c>
      <c r="AS11" s="22">
        <f t="shared" si="11"/>
        <v>0</v>
      </c>
      <c r="AT11" s="230"/>
      <c r="AU11" s="93"/>
    </row>
    <row r="12" spans="2:47" ht="15" customHeight="1">
      <c r="B12" s="87"/>
      <c r="C12" s="198"/>
      <c r="D12" s="199"/>
      <c r="E12" s="199"/>
      <c r="F12" s="199"/>
      <c r="G12" s="199"/>
      <c r="H12" s="199"/>
      <c r="I12" s="199"/>
      <c r="J12" s="199"/>
      <c r="K12" s="199"/>
      <c r="L12" s="199"/>
      <c r="M12" s="199"/>
      <c r="N12" s="199"/>
      <c r="O12" s="199"/>
      <c r="P12" s="226">
        <f t="shared" si="5"/>
        <v>0</v>
      </c>
      <c r="Q12" s="199"/>
      <c r="R12" s="199"/>
      <c r="S12" s="199"/>
      <c r="T12" s="199"/>
      <c r="U12" s="199"/>
      <c r="V12" s="199"/>
      <c r="W12" s="199"/>
      <c r="X12" s="199"/>
      <c r="Y12" s="199"/>
      <c r="Z12" s="199"/>
      <c r="AA12" s="199"/>
      <c r="AB12" s="199"/>
      <c r="AC12" s="226">
        <f t="shared" si="6"/>
        <v>0</v>
      </c>
      <c r="AD12" s="199"/>
      <c r="AE12" s="199"/>
      <c r="AF12" s="226">
        <f t="shared" si="2"/>
        <v>0</v>
      </c>
      <c r="AG12" s="199"/>
      <c r="AH12" s="199"/>
      <c r="AI12" s="226">
        <f t="shared" si="3"/>
        <v>0</v>
      </c>
      <c r="AJ12" s="199"/>
      <c r="AK12" s="199"/>
      <c r="AL12" s="226">
        <f t="shared" si="4"/>
        <v>0</v>
      </c>
      <c r="AM12" s="91"/>
      <c r="AN12" s="230">
        <v>3</v>
      </c>
      <c r="AO12" s="200">
        <f t="shared" si="7"/>
        <v>0</v>
      </c>
      <c r="AP12" s="22">
        <f t="shared" si="8"/>
        <v>0</v>
      </c>
      <c r="AQ12" s="22">
        <f t="shared" si="9"/>
        <v>0</v>
      </c>
      <c r="AR12" s="22">
        <f t="shared" si="10"/>
        <v>0</v>
      </c>
      <c r="AS12" s="22">
        <f t="shared" si="11"/>
        <v>0</v>
      </c>
      <c r="AT12" s="230"/>
      <c r="AU12" s="93"/>
    </row>
    <row r="13" spans="2:47" ht="15" customHeight="1">
      <c r="B13" s="87"/>
      <c r="C13" s="198"/>
      <c r="D13" s="199"/>
      <c r="E13" s="199"/>
      <c r="F13" s="199"/>
      <c r="G13" s="199"/>
      <c r="H13" s="199"/>
      <c r="I13" s="199"/>
      <c r="J13" s="199"/>
      <c r="K13" s="199"/>
      <c r="L13" s="199"/>
      <c r="M13" s="199"/>
      <c r="N13" s="199"/>
      <c r="O13" s="199"/>
      <c r="P13" s="226">
        <f t="shared" si="5"/>
        <v>0</v>
      </c>
      <c r="Q13" s="199"/>
      <c r="R13" s="199"/>
      <c r="S13" s="199"/>
      <c r="T13" s="199"/>
      <c r="U13" s="199"/>
      <c r="V13" s="199"/>
      <c r="W13" s="199"/>
      <c r="X13" s="199"/>
      <c r="Y13" s="199"/>
      <c r="Z13" s="199"/>
      <c r="AA13" s="199"/>
      <c r="AB13" s="199"/>
      <c r="AC13" s="226">
        <f t="shared" si="6"/>
        <v>0</v>
      </c>
      <c r="AD13" s="199"/>
      <c r="AE13" s="199"/>
      <c r="AF13" s="226">
        <f t="shared" si="2"/>
        <v>0</v>
      </c>
      <c r="AG13" s="199"/>
      <c r="AH13" s="199"/>
      <c r="AI13" s="226">
        <f t="shared" si="3"/>
        <v>0</v>
      </c>
      <c r="AJ13" s="199"/>
      <c r="AK13" s="199"/>
      <c r="AL13" s="226">
        <f t="shared" si="4"/>
        <v>0</v>
      </c>
      <c r="AM13" s="91"/>
      <c r="AN13" s="230">
        <v>3</v>
      </c>
      <c r="AO13" s="200">
        <f t="shared" si="7"/>
        <v>0</v>
      </c>
      <c r="AP13" s="22">
        <f t="shared" si="8"/>
        <v>0</v>
      </c>
      <c r="AQ13" s="22">
        <f t="shared" si="9"/>
        <v>0</v>
      </c>
      <c r="AR13" s="22">
        <f t="shared" si="10"/>
        <v>0</v>
      </c>
      <c r="AS13" s="22">
        <f t="shared" si="11"/>
        <v>0</v>
      </c>
      <c r="AT13" s="230"/>
      <c r="AU13" s="93"/>
    </row>
    <row r="14" spans="2:47" ht="15" customHeight="1">
      <c r="B14" s="87"/>
      <c r="C14" s="198"/>
      <c r="D14" s="199"/>
      <c r="E14" s="199"/>
      <c r="F14" s="199"/>
      <c r="G14" s="199"/>
      <c r="H14" s="199"/>
      <c r="I14" s="199"/>
      <c r="J14" s="199"/>
      <c r="K14" s="199"/>
      <c r="L14" s="199"/>
      <c r="M14" s="199"/>
      <c r="N14" s="199"/>
      <c r="O14" s="199"/>
      <c r="P14" s="226">
        <f t="shared" si="5"/>
        <v>0</v>
      </c>
      <c r="Q14" s="199"/>
      <c r="R14" s="199"/>
      <c r="S14" s="199"/>
      <c r="T14" s="199"/>
      <c r="U14" s="199"/>
      <c r="V14" s="199"/>
      <c r="W14" s="199"/>
      <c r="X14" s="199"/>
      <c r="Y14" s="199"/>
      <c r="Z14" s="199"/>
      <c r="AA14" s="199"/>
      <c r="AB14" s="199"/>
      <c r="AC14" s="226">
        <f t="shared" si="6"/>
        <v>0</v>
      </c>
      <c r="AD14" s="199"/>
      <c r="AE14" s="199"/>
      <c r="AF14" s="226">
        <f t="shared" si="2"/>
        <v>0</v>
      </c>
      <c r="AG14" s="199"/>
      <c r="AH14" s="199"/>
      <c r="AI14" s="226">
        <f t="shared" si="3"/>
        <v>0</v>
      </c>
      <c r="AJ14" s="199"/>
      <c r="AK14" s="199"/>
      <c r="AL14" s="226">
        <f t="shared" si="4"/>
        <v>0</v>
      </c>
      <c r="AM14" s="91"/>
      <c r="AN14" s="230">
        <v>3</v>
      </c>
      <c r="AO14" s="200">
        <f t="shared" si="7"/>
        <v>0</v>
      </c>
      <c r="AP14" s="22">
        <f t="shared" si="8"/>
        <v>0</v>
      </c>
      <c r="AQ14" s="22">
        <f t="shared" si="9"/>
        <v>0</v>
      </c>
      <c r="AR14" s="22">
        <f t="shared" si="10"/>
        <v>0</v>
      </c>
      <c r="AS14" s="22">
        <f t="shared" si="11"/>
        <v>0</v>
      </c>
      <c r="AT14" s="230"/>
      <c r="AU14" s="93"/>
    </row>
    <row r="15" spans="2:47" ht="15" customHeight="1">
      <c r="B15" s="87"/>
      <c r="C15" s="198"/>
      <c r="D15" s="199"/>
      <c r="E15" s="199"/>
      <c r="F15" s="199"/>
      <c r="G15" s="199"/>
      <c r="H15" s="199"/>
      <c r="I15" s="199"/>
      <c r="J15" s="199"/>
      <c r="K15" s="199"/>
      <c r="L15" s="199"/>
      <c r="M15" s="199"/>
      <c r="N15" s="199"/>
      <c r="O15" s="199"/>
      <c r="P15" s="226">
        <f t="shared" si="5"/>
        <v>0</v>
      </c>
      <c r="Q15" s="199"/>
      <c r="R15" s="199"/>
      <c r="S15" s="199"/>
      <c r="T15" s="199"/>
      <c r="U15" s="199"/>
      <c r="V15" s="199"/>
      <c r="W15" s="199"/>
      <c r="X15" s="199"/>
      <c r="Y15" s="199"/>
      <c r="Z15" s="199"/>
      <c r="AA15" s="199"/>
      <c r="AB15" s="199"/>
      <c r="AC15" s="226">
        <f t="shared" si="6"/>
        <v>0</v>
      </c>
      <c r="AD15" s="199"/>
      <c r="AE15" s="199"/>
      <c r="AF15" s="226">
        <f t="shared" si="2"/>
        <v>0</v>
      </c>
      <c r="AG15" s="199"/>
      <c r="AH15" s="199"/>
      <c r="AI15" s="226">
        <f t="shared" si="3"/>
        <v>0</v>
      </c>
      <c r="AJ15" s="199"/>
      <c r="AK15" s="199"/>
      <c r="AL15" s="226">
        <f t="shared" si="4"/>
        <v>0</v>
      </c>
      <c r="AM15" s="91"/>
      <c r="AN15" s="230">
        <v>3</v>
      </c>
      <c r="AO15" s="200">
        <f t="shared" si="7"/>
        <v>0</v>
      </c>
      <c r="AP15" s="22">
        <f t="shared" si="8"/>
        <v>0</v>
      </c>
      <c r="AQ15" s="22">
        <f t="shared" si="9"/>
        <v>0</v>
      </c>
      <c r="AR15" s="22">
        <f t="shared" si="10"/>
        <v>0</v>
      </c>
      <c r="AS15" s="22">
        <f t="shared" si="11"/>
        <v>0</v>
      </c>
      <c r="AT15" s="230"/>
      <c r="AU15" s="93"/>
    </row>
    <row r="16" spans="2:47" ht="15" customHeight="1">
      <c r="B16" s="87"/>
      <c r="C16" s="198"/>
      <c r="D16" s="199"/>
      <c r="E16" s="199"/>
      <c r="F16" s="199"/>
      <c r="G16" s="199"/>
      <c r="H16" s="199"/>
      <c r="I16" s="199"/>
      <c r="J16" s="199"/>
      <c r="K16" s="199"/>
      <c r="L16" s="199"/>
      <c r="M16" s="199"/>
      <c r="N16" s="199"/>
      <c r="O16" s="199"/>
      <c r="P16" s="226">
        <f t="shared" si="5"/>
        <v>0</v>
      </c>
      <c r="Q16" s="199"/>
      <c r="R16" s="199"/>
      <c r="S16" s="199"/>
      <c r="T16" s="199"/>
      <c r="U16" s="199"/>
      <c r="V16" s="199"/>
      <c r="W16" s="199"/>
      <c r="X16" s="199"/>
      <c r="Y16" s="199"/>
      <c r="Z16" s="199"/>
      <c r="AA16" s="199"/>
      <c r="AB16" s="199"/>
      <c r="AC16" s="226">
        <f t="shared" si="6"/>
        <v>0</v>
      </c>
      <c r="AD16" s="199"/>
      <c r="AE16" s="199"/>
      <c r="AF16" s="226">
        <f t="shared" si="2"/>
        <v>0</v>
      </c>
      <c r="AG16" s="199"/>
      <c r="AH16" s="199"/>
      <c r="AI16" s="226">
        <f t="shared" si="3"/>
        <v>0</v>
      </c>
      <c r="AJ16" s="199"/>
      <c r="AK16" s="199"/>
      <c r="AL16" s="226">
        <f t="shared" si="4"/>
        <v>0</v>
      </c>
      <c r="AM16" s="91"/>
      <c r="AN16" s="230">
        <v>3</v>
      </c>
      <c r="AO16" s="200">
        <f t="shared" si="7"/>
        <v>0</v>
      </c>
      <c r="AP16" s="22">
        <f t="shared" si="8"/>
        <v>0</v>
      </c>
      <c r="AQ16" s="22">
        <f t="shared" si="9"/>
        <v>0</v>
      </c>
      <c r="AR16" s="22">
        <f t="shared" si="10"/>
        <v>0</v>
      </c>
      <c r="AS16" s="22">
        <f t="shared" si="11"/>
        <v>0</v>
      </c>
      <c r="AT16" s="230"/>
      <c r="AU16" s="93"/>
    </row>
    <row r="17" spans="2:47" ht="15" customHeight="1">
      <c r="B17" s="87"/>
      <c r="C17" s="198"/>
      <c r="D17" s="199"/>
      <c r="E17" s="199"/>
      <c r="F17" s="199"/>
      <c r="G17" s="199"/>
      <c r="H17" s="199"/>
      <c r="I17" s="199"/>
      <c r="J17" s="199"/>
      <c r="K17" s="199"/>
      <c r="L17" s="199"/>
      <c r="M17" s="199"/>
      <c r="N17" s="199"/>
      <c r="O17" s="199"/>
      <c r="P17" s="226">
        <f t="shared" si="5"/>
        <v>0</v>
      </c>
      <c r="Q17" s="199"/>
      <c r="R17" s="199"/>
      <c r="S17" s="199"/>
      <c r="T17" s="199"/>
      <c r="U17" s="199"/>
      <c r="V17" s="199"/>
      <c r="W17" s="199"/>
      <c r="X17" s="199"/>
      <c r="Y17" s="199"/>
      <c r="Z17" s="199"/>
      <c r="AA17" s="199"/>
      <c r="AB17" s="199"/>
      <c r="AC17" s="226">
        <f t="shared" si="6"/>
        <v>0</v>
      </c>
      <c r="AD17" s="199"/>
      <c r="AE17" s="199"/>
      <c r="AF17" s="226">
        <f t="shared" si="2"/>
        <v>0</v>
      </c>
      <c r="AG17" s="199"/>
      <c r="AH17" s="199"/>
      <c r="AI17" s="226">
        <f t="shared" si="3"/>
        <v>0</v>
      </c>
      <c r="AJ17" s="199"/>
      <c r="AK17" s="199"/>
      <c r="AL17" s="226">
        <f t="shared" si="4"/>
        <v>0</v>
      </c>
      <c r="AM17" s="91"/>
      <c r="AN17" s="230">
        <v>3</v>
      </c>
      <c r="AO17" s="200">
        <f t="shared" si="7"/>
        <v>0</v>
      </c>
      <c r="AP17" s="22">
        <f t="shared" si="8"/>
        <v>0</v>
      </c>
      <c r="AQ17" s="22">
        <f t="shared" si="9"/>
        <v>0</v>
      </c>
      <c r="AR17" s="22">
        <f t="shared" si="10"/>
        <v>0</v>
      </c>
      <c r="AS17" s="22">
        <f t="shared" si="11"/>
        <v>0</v>
      </c>
      <c r="AT17" s="230"/>
      <c r="AU17" s="93"/>
    </row>
    <row r="18" spans="2:47" ht="15" customHeight="1">
      <c r="B18" s="87"/>
      <c r="C18" s="198"/>
      <c r="D18" s="199"/>
      <c r="E18" s="199"/>
      <c r="F18" s="199"/>
      <c r="G18" s="199"/>
      <c r="H18" s="199"/>
      <c r="I18" s="199"/>
      <c r="J18" s="199"/>
      <c r="K18" s="199"/>
      <c r="L18" s="199"/>
      <c r="M18" s="199"/>
      <c r="N18" s="199"/>
      <c r="O18" s="199"/>
      <c r="P18" s="226">
        <f t="shared" si="5"/>
        <v>0</v>
      </c>
      <c r="Q18" s="199"/>
      <c r="R18" s="199"/>
      <c r="S18" s="199"/>
      <c r="T18" s="199"/>
      <c r="U18" s="199"/>
      <c r="V18" s="199"/>
      <c r="W18" s="199"/>
      <c r="X18" s="199"/>
      <c r="Y18" s="199"/>
      <c r="Z18" s="199"/>
      <c r="AA18" s="199"/>
      <c r="AB18" s="199"/>
      <c r="AC18" s="226">
        <f t="shared" si="6"/>
        <v>0</v>
      </c>
      <c r="AD18" s="199"/>
      <c r="AE18" s="199"/>
      <c r="AF18" s="226">
        <f t="shared" si="2"/>
        <v>0</v>
      </c>
      <c r="AG18" s="199"/>
      <c r="AH18" s="199"/>
      <c r="AI18" s="226">
        <f t="shared" si="3"/>
        <v>0</v>
      </c>
      <c r="AJ18" s="199"/>
      <c r="AK18" s="199"/>
      <c r="AL18" s="226">
        <f t="shared" si="4"/>
        <v>0</v>
      </c>
      <c r="AM18" s="91"/>
      <c r="AN18" s="230">
        <v>3</v>
      </c>
      <c r="AO18" s="200">
        <f t="shared" si="7"/>
        <v>0</v>
      </c>
      <c r="AP18" s="22">
        <f t="shared" si="8"/>
        <v>0</v>
      </c>
      <c r="AQ18" s="22">
        <f t="shared" si="9"/>
        <v>0</v>
      </c>
      <c r="AR18" s="22">
        <f t="shared" si="10"/>
        <v>0</v>
      </c>
      <c r="AS18" s="22">
        <f t="shared" si="11"/>
        <v>0</v>
      </c>
      <c r="AT18" s="230"/>
      <c r="AU18" s="93"/>
    </row>
    <row r="19" spans="2:47" ht="15" customHeight="1">
      <c r="B19" s="87"/>
      <c r="C19" s="198"/>
      <c r="D19" s="199"/>
      <c r="E19" s="199"/>
      <c r="F19" s="199"/>
      <c r="G19" s="199"/>
      <c r="H19" s="199"/>
      <c r="I19" s="199"/>
      <c r="J19" s="199"/>
      <c r="K19" s="199"/>
      <c r="L19" s="199"/>
      <c r="M19" s="199"/>
      <c r="N19" s="199"/>
      <c r="O19" s="199"/>
      <c r="P19" s="226">
        <f t="shared" si="5"/>
        <v>0</v>
      </c>
      <c r="Q19" s="199"/>
      <c r="R19" s="199"/>
      <c r="S19" s="199"/>
      <c r="T19" s="199"/>
      <c r="U19" s="199"/>
      <c r="V19" s="199"/>
      <c r="W19" s="199"/>
      <c r="X19" s="199"/>
      <c r="Y19" s="199"/>
      <c r="Z19" s="199"/>
      <c r="AA19" s="199"/>
      <c r="AB19" s="199"/>
      <c r="AC19" s="226">
        <f t="shared" si="6"/>
        <v>0</v>
      </c>
      <c r="AD19" s="199"/>
      <c r="AE19" s="199"/>
      <c r="AF19" s="226">
        <f t="shared" si="2"/>
        <v>0</v>
      </c>
      <c r="AG19" s="199"/>
      <c r="AH19" s="199"/>
      <c r="AI19" s="226">
        <f t="shared" si="3"/>
        <v>0</v>
      </c>
      <c r="AJ19" s="199"/>
      <c r="AK19" s="199"/>
      <c r="AL19" s="226">
        <f t="shared" si="4"/>
        <v>0</v>
      </c>
      <c r="AM19" s="91"/>
      <c r="AN19" s="230">
        <v>3</v>
      </c>
      <c r="AO19" s="200">
        <f t="shared" si="7"/>
        <v>0</v>
      </c>
      <c r="AP19" s="22">
        <f t="shared" si="8"/>
        <v>0</v>
      </c>
      <c r="AQ19" s="22">
        <f t="shared" si="9"/>
        <v>0</v>
      </c>
      <c r="AR19" s="22">
        <f t="shared" si="10"/>
        <v>0</v>
      </c>
      <c r="AS19" s="22">
        <f t="shared" si="11"/>
        <v>0</v>
      </c>
      <c r="AT19" s="230"/>
      <c r="AU19" s="93"/>
    </row>
    <row r="20" spans="2:47" ht="15" customHeight="1">
      <c r="B20" s="87"/>
      <c r="C20" s="198"/>
      <c r="D20" s="199"/>
      <c r="E20" s="199"/>
      <c r="F20" s="199"/>
      <c r="G20" s="199"/>
      <c r="H20" s="199"/>
      <c r="I20" s="199"/>
      <c r="J20" s="199"/>
      <c r="K20" s="199"/>
      <c r="L20" s="199"/>
      <c r="M20" s="199"/>
      <c r="N20" s="199"/>
      <c r="O20" s="199"/>
      <c r="P20" s="226">
        <f t="shared" si="5"/>
        <v>0</v>
      </c>
      <c r="Q20" s="199"/>
      <c r="R20" s="199"/>
      <c r="S20" s="199"/>
      <c r="T20" s="199"/>
      <c r="U20" s="199"/>
      <c r="V20" s="199"/>
      <c r="W20" s="199"/>
      <c r="X20" s="199"/>
      <c r="Y20" s="199"/>
      <c r="Z20" s="199"/>
      <c r="AA20" s="199"/>
      <c r="AB20" s="199"/>
      <c r="AC20" s="226">
        <f t="shared" si="6"/>
        <v>0</v>
      </c>
      <c r="AD20" s="199"/>
      <c r="AE20" s="199"/>
      <c r="AF20" s="226">
        <f t="shared" si="2"/>
        <v>0</v>
      </c>
      <c r="AG20" s="199"/>
      <c r="AH20" s="199"/>
      <c r="AI20" s="226">
        <f t="shared" si="3"/>
        <v>0</v>
      </c>
      <c r="AJ20" s="199"/>
      <c r="AK20" s="199"/>
      <c r="AL20" s="226">
        <f t="shared" si="4"/>
        <v>0</v>
      </c>
      <c r="AM20" s="91"/>
      <c r="AN20" s="230">
        <v>3</v>
      </c>
      <c r="AO20" s="200">
        <f t="shared" si="7"/>
        <v>0</v>
      </c>
      <c r="AP20" s="22">
        <f t="shared" si="8"/>
        <v>0</v>
      </c>
      <c r="AQ20" s="22">
        <f t="shared" si="9"/>
        <v>0</v>
      </c>
      <c r="AR20" s="22">
        <f t="shared" si="10"/>
        <v>0</v>
      </c>
      <c r="AS20" s="22">
        <f t="shared" si="11"/>
        <v>0</v>
      </c>
      <c r="AT20" s="230"/>
      <c r="AU20" s="93"/>
    </row>
    <row r="21" spans="2:47" ht="15" customHeight="1">
      <c r="B21" s="87"/>
      <c r="C21" s="198"/>
      <c r="D21" s="199"/>
      <c r="E21" s="199"/>
      <c r="F21" s="199"/>
      <c r="G21" s="199"/>
      <c r="H21" s="199"/>
      <c r="I21" s="199"/>
      <c r="J21" s="199"/>
      <c r="K21" s="199"/>
      <c r="L21" s="199"/>
      <c r="M21" s="199"/>
      <c r="N21" s="199"/>
      <c r="O21" s="199"/>
      <c r="P21" s="226">
        <f t="shared" si="5"/>
        <v>0</v>
      </c>
      <c r="Q21" s="199"/>
      <c r="R21" s="199"/>
      <c r="S21" s="199"/>
      <c r="T21" s="199"/>
      <c r="U21" s="199"/>
      <c r="V21" s="199"/>
      <c r="W21" s="199"/>
      <c r="X21" s="199"/>
      <c r="Y21" s="199"/>
      <c r="Z21" s="199"/>
      <c r="AA21" s="199"/>
      <c r="AB21" s="199"/>
      <c r="AC21" s="226">
        <f t="shared" si="6"/>
        <v>0</v>
      </c>
      <c r="AD21" s="199"/>
      <c r="AE21" s="199"/>
      <c r="AF21" s="226">
        <f t="shared" si="2"/>
        <v>0</v>
      </c>
      <c r="AG21" s="199"/>
      <c r="AH21" s="199"/>
      <c r="AI21" s="226">
        <f t="shared" si="3"/>
        <v>0</v>
      </c>
      <c r="AJ21" s="199"/>
      <c r="AK21" s="199"/>
      <c r="AL21" s="226">
        <f t="shared" si="4"/>
        <v>0</v>
      </c>
      <c r="AM21" s="91"/>
      <c r="AN21" s="230">
        <v>3</v>
      </c>
      <c r="AO21" s="200">
        <f t="shared" si="7"/>
        <v>0</v>
      </c>
      <c r="AP21" s="22">
        <f t="shared" si="8"/>
        <v>0</v>
      </c>
      <c r="AQ21" s="22">
        <f t="shared" si="9"/>
        <v>0</v>
      </c>
      <c r="AR21" s="22">
        <f t="shared" si="10"/>
        <v>0</v>
      </c>
      <c r="AS21" s="22">
        <f t="shared" si="11"/>
        <v>0</v>
      </c>
      <c r="AT21" s="230"/>
      <c r="AU21" s="93"/>
    </row>
    <row r="22" spans="2:47" ht="15" customHeight="1">
      <c r="B22" s="87"/>
      <c r="C22" s="198"/>
      <c r="D22" s="199"/>
      <c r="E22" s="199"/>
      <c r="F22" s="199"/>
      <c r="G22" s="199"/>
      <c r="H22" s="199"/>
      <c r="I22" s="199"/>
      <c r="J22" s="199"/>
      <c r="K22" s="199"/>
      <c r="L22" s="199"/>
      <c r="M22" s="199"/>
      <c r="N22" s="199"/>
      <c r="O22" s="199"/>
      <c r="P22" s="226">
        <f t="shared" si="5"/>
        <v>0</v>
      </c>
      <c r="Q22" s="199"/>
      <c r="R22" s="199"/>
      <c r="S22" s="199"/>
      <c r="T22" s="199"/>
      <c r="U22" s="199"/>
      <c r="V22" s="199"/>
      <c r="W22" s="199"/>
      <c r="X22" s="199"/>
      <c r="Y22" s="199"/>
      <c r="Z22" s="199"/>
      <c r="AA22" s="199"/>
      <c r="AB22" s="199"/>
      <c r="AC22" s="226">
        <f t="shared" si="6"/>
        <v>0</v>
      </c>
      <c r="AD22" s="199"/>
      <c r="AE22" s="199"/>
      <c r="AF22" s="226">
        <f t="shared" si="2"/>
        <v>0</v>
      </c>
      <c r="AG22" s="199"/>
      <c r="AH22" s="199"/>
      <c r="AI22" s="226">
        <f t="shared" si="3"/>
        <v>0</v>
      </c>
      <c r="AJ22" s="199"/>
      <c r="AK22" s="199"/>
      <c r="AL22" s="226">
        <f t="shared" si="4"/>
        <v>0</v>
      </c>
      <c r="AM22" s="91"/>
      <c r="AN22" s="230">
        <v>3</v>
      </c>
      <c r="AO22" s="200">
        <f t="shared" si="7"/>
        <v>0</v>
      </c>
      <c r="AP22" s="22">
        <f t="shared" si="8"/>
        <v>0</v>
      </c>
      <c r="AQ22" s="22">
        <f t="shared" si="9"/>
        <v>0</v>
      </c>
      <c r="AR22" s="22">
        <f t="shared" si="10"/>
        <v>0</v>
      </c>
      <c r="AS22" s="22">
        <f t="shared" si="11"/>
        <v>0</v>
      </c>
      <c r="AT22" s="230"/>
      <c r="AU22" s="93"/>
    </row>
    <row r="23" spans="2:47" ht="15" customHeight="1">
      <c r="B23" s="87"/>
      <c r="C23" s="198"/>
      <c r="D23" s="199"/>
      <c r="E23" s="199"/>
      <c r="F23" s="199"/>
      <c r="G23" s="199"/>
      <c r="H23" s="199"/>
      <c r="I23" s="199"/>
      <c r="J23" s="199"/>
      <c r="K23" s="199"/>
      <c r="L23" s="199"/>
      <c r="M23" s="199"/>
      <c r="N23" s="199"/>
      <c r="O23" s="199"/>
      <c r="P23" s="226">
        <f t="shared" si="5"/>
        <v>0</v>
      </c>
      <c r="Q23" s="199"/>
      <c r="R23" s="199"/>
      <c r="S23" s="199"/>
      <c r="T23" s="199"/>
      <c r="U23" s="199"/>
      <c r="V23" s="199"/>
      <c r="W23" s="199"/>
      <c r="X23" s="199"/>
      <c r="Y23" s="199"/>
      <c r="Z23" s="199"/>
      <c r="AA23" s="199"/>
      <c r="AB23" s="199"/>
      <c r="AC23" s="226">
        <f t="shared" si="6"/>
        <v>0</v>
      </c>
      <c r="AD23" s="199"/>
      <c r="AE23" s="199"/>
      <c r="AF23" s="226">
        <f t="shared" si="2"/>
        <v>0</v>
      </c>
      <c r="AG23" s="199"/>
      <c r="AH23" s="199"/>
      <c r="AI23" s="226">
        <f t="shared" si="3"/>
        <v>0</v>
      </c>
      <c r="AJ23" s="199"/>
      <c r="AK23" s="199"/>
      <c r="AL23" s="226">
        <f t="shared" si="4"/>
        <v>0</v>
      </c>
      <c r="AM23" s="91"/>
      <c r="AN23" s="230">
        <v>3</v>
      </c>
      <c r="AO23" s="200">
        <f t="shared" si="7"/>
        <v>0</v>
      </c>
      <c r="AP23" s="22">
        <f t="shared" si="8"/>
        <v>0</v>
      </c>
      <c r="AQ23" s="22">
        <f t="shared" si="9"/>
        <v>0</v>
      </c>
      <c r="AR23" s="22">
        <f t="shared" si="10"/>
        <v>0</v>
      </c>
      <c r="AS23" s="22">
        <f t="shared" si="11"/>
        <v>0</v>
      </c>
      <c r="AT23" s="230"/>
      <c r="AU23" s="93"/>
    </row>
    <row r="24" spans="2:47" ht="15" customHeight="1">
      <c r="B24" s="87"/>
      <c r="C24" s="198"/>
      <c r="D24" s="199"/>
      <c r="E24" s="199"/>
      <c r="F24" s="199"/>
      <c r="G24" s="199"/>
      <c r="H24" s="199"/>
      <c r="I24" s="199"/>
      <c r="J24" s="199"/>
      <c r="K24" s="199"/>
      <c r="L24" s="199"/>
      <c r="M24" s="199"/>
      <c r="N24" s="199"/>
      <c r="O24" s="199"/>
      <c r="P24" s="226">
        <f t="shared" si="5"/>
        <v>0</v>
      </c>
      <c r="Q24" s="199"/>
      <c r="R24" s="199"/>
      <c r="S24" s="199"/>
      <c r="T24" s="199"/>
      <c r="U24" s="199"/>
      <c r="V24" s="199"/>
      <c r="W24" s="199"/>
      <c r="X24" s="199"/>
      <c r="Y24" s="199"/>
      <c r="Z24" s="199"/>
      <c r="AA24" s="199"/>
      <c r="AB24" s="199"/>
      <c r="AC24" s="226">
        <f t="shared" si="6"/>
        <v>0</v>
      </c>
      <c r="AD24" s="199"/>
      <c r="AE24" s="199"/>
      <c r="AF24" s="226">
        <f t="shared" si="2"/>
        <v>0</v>
      </c>
      <c r="AG24" s="199"/>
      <c r="AH24" s="199"/>
      <c r="AI24" s="226">
        <f t="shared" si="3"/>
        <v>0</v>
      </c>
      <c r="AJ24" s="199"/>
      <c r="AK24" s="199"/>
      <c r="AL24" s="226">
        <f t="shared" si="4"/>
        <v>0</v>
      </c>
      <c r="AM24" s="91"/>
      <c r="AN24" s="230">
        <v>3</v>
      </c>
      <c r="AO24" s="200">
        <f t="shared" si="7"/>
        <v>0</v>
      </c>
      <c r="AP24" s="22">
        <f t="shared" si="8"/>
        <v>0</v>
      </c>
      <c r="AQ24" s="22">
        <f t="shared" si="9"/>
        <v>0</v>
      </c>
      <c r="AR24" s="22">
        <f t="shared" si="10"/>
        <v>0</v>
      </c>
      <c r="AS24" s="22">
        <f t="shared" si="11"/>
        <v>0</v>
      </c>
      <c r="AT24" s="230"/>
      <c r="AU24" s="93"/>
    </row>
    <row r="25" spans="2:47" ht="15" customHeight="1">
      <c r="B25" s="87"/>
      <c r="C25" s="198"/>
      <c r="D25" s="199"/>
      <c r="E25" s="199"/>
      <c r="F25" s="199"/>
      <c r="G25" s="199"/>
      <c r="H25" s="199"/>
      <c r="I25" s="199"/>
      <c r="J25" s="199"/>
      <c r="K25" s="199"/>
      <c r="L25" s="199"/>
      <c r="M25" s="199"/>
      <c r="N25" s="199"/>
      <c r="O25" s="199"/>
      <c r="P25" s="226">
        <f t="shared" si="5"/>
        <v>0</v>
      </c>
      <c r="Q25" s="199"/>
      <c r="R25" s="199"/>
      <c r="S25" s="199"/>
      <c r="T25" s="199"/>
      <c r="U25" s="199"/>
      <c r="V25" s="199"/>
      <c r="W25" s="199"/>
      <c r="X25" s="199"/>
      <c r="Y25" s="199"/>
      <c r="Z25" s="199"/>
      <c r="AA25" s="199"/>
      <c r="AB25" s="199"/>
      <c r="AC25" s="226">
        <f t="shared" si="6"/>
        <v>0</v>
      </c>
      <c r="AD25" s="199"/>
      <c r="AE25" s="199"/>
      <c r="AF25" s="226">
        <f t="shared" si="2"/>
        <v>0</v>
      </c>
      <c r="AG25" s="199"/>
      <c r="AH25" s="199"/>
      <c r="AI25" s="226">
        <f t="shared" si="3"/>
        <v>0</v>
      </c>
      <c r="AJ25" s="199"/>
      <c r="AK25" s="199"/>
      <c r="AL25" s="226">
        <f t="shared" si="4"/>
        <v>0</v>
      </c>
      <c r="AM25" s="91"/>
      <c r="AN25" s="230">
        <v>3</v>
      </c>
      <c r="AO25" s="200">
        <f t="shared" si="7"/>
        <v>0</v>
      </c>
      <c r="AP25" s="22">
        <f t="shared" si="8"/>
        <v>0</v>
      </c>
      <c r="AQ25" s="22">
        <f t="shared" si="9"/>
        <v>0</v>
      </c>
      <c r="AR25" s="22">
        <f t="shared" si="10"/>
        <v>0</v>
      </c>
      <c r="AS25" s="22">
        <f t="shared" si="11"/>
        <v>0</v>
      </c>
      <c r="AT25" s="230"/>
      <c r="AU25" s="93"/>
    </row>
    <row r="26" spans="2:47" ht="15" customHeight="1">
      <c r="B26" s="87"/>
      <c r="C26" s="198"/>
      <c r="D26" s="199"/>
      <c r="E26" s="199"/>
      <c r="F26" s="199"/>
      <c r="G26" s="199"/>
      <c r="H26" s="199"/>
      <c r="I26" s="199"/>
      <c r="J26" s="199"/>
      <c r="K26" s="199"/>
      <c r="L26" s="199"/>
      <c r="M26" s="199"/>
      <c r="N26" s="199"/>
      <c r="O26" s="199"/>
      <c r="P26" s="226">
        <f t="shared" si="5"/>
        <v>0</v>
      </c>
      <c r="Q26" s="199"/>
      <c r="R26" s="199"/>
      <c r="S26" s="199"/>
      <c r="T26" s="199"/>
      <c r="U26" s="199"/>
      <c r="V26" s="199"/>
      <c r="W26" s="199"/>
      <c r="X26" s="199"/>
      <c r="Y26" s="199"/>
      <c r="Z26" s="199"/>
      <c r="AA26" s="199"/>
      <c r="AB26" s="199"/>
      <c r="AC26" s="226">
        <f t="shared" si="6"/>
        <v>0</v>
      </c>
      <c r="AD26" s="199"/>
      <c r="AE26" s="199"/>
      <c r="AF26" s="226">
        <f t="shared" si="2"/>
        <v>0</v>
      </c>
      <c r="AG26" s="199"/>
      <c r="AH26" s="199"/>
      <c r="AI26" s="226">
        <f t="shared" si="3"/>
        <v>0</v>
      </c>
      <c r="AJ26" s="199"/>
      <c r="AK26" s="199"/>
      <c r="AL26" s="226">
        <f t="shared" si="4"/>
        <v>0</v>
      </c>
      <c r="AM26" s="91"/>
      <c r="AN26" s="230">
        <v>3</v>
      </c>
      <c r="AO26" s="200">
        <f t="shared" si="7"/>
        <v>0</v>
      </c>
      <c r="AP26" s="22">
        <f t="shared" si="8"/>
        <v>0</v>
      </c>
      <c r="AQ26" s="22">
        <f t="shared" si="9"/>
        <v>0</v>
      </c>
      <c r="AR26" s="22">
        <f t="shared" si="10"/>
        <v>0</v>
      </c>
      <c r="AS26" s="22">
        <f t="shared" si="11"/>
        <v>0</v>
      </c>
      <c r="AT26" s="230"/>
      <c r="AU26" s="93"/>
    </row>
    <row r="27" spans="2:47" ht="15" customHeight="1">
      <c r="B27" s="87"/>
      <c r="C27" s="198"/>
      <c r="D27" s="199"/>
      <c r="E27" s="199"/>
      <c r="F27" s="199"/>
      <c r="G27" s="199"/>
      <c r="H27" s="199"/>
      <c r="I27" s="199"/>
      <c r="J27" s="199"/>
      <c r="K27" s="199"/>
      <c r="L27" s="199"/>
      <c r="M27" s="199"/>
      <c r="N27" s="199"/>
      <c r="O27" s="199"/>
      <c r="P27" s="226">
        <f t="shared" si="5"/>
        <v>0</v>
      </c>
      <c r="Q27" s="199"/>
      <c r="R27" s="199"/>
      <c r="S27" s="199"/>
      <c r="T27" s="199"/>
      <c r="U27" s="199"/>
      <c r="V27" s="199"/>
      <c r="W27" s="199"/>
      <c r="X27" s="199"/>
      <c r="Y27" s="199"/>
      <c r="Z27" s="199"/>
      <c r="AA27" s="199"/>
      <c r="AB27" s="199"/>
      <c r="AC27" s="226">
        <f t="shared" si="6"/>
        <v>0</v>
      </c>
      <c r="AD27" s="199"/>
      <c r="AE27" s="199"/>
      <c r="AF27" s="226">
        <f t="shared" si="2"/>
        <v>0</v>
      </c>
      <c r="AG27" s="199"/>
      <c r="AH27" s="199"/>
      <c r="AI27" s="226">
        <f t="shared" si="3"/>
        <v>0</v>
      </c>
      <c r="AJ27" s="199"/>
      <c r="AK27" s="199"/>
      <c r="AL27" s="226">
        <f t="shared" si="4"/>
        <v>0</v>
      </c>
      <c r="AM27" s="91"/>
      <c r="AN27" s="230">
        <v>3</v>
      </c>
      <c r="AO27" s="200">
        <f t="shared" si="7"/>
        <v>0</v>
      </c>
      <c r="AP27" s="22">
        <f t="shared" si="8"/>
        <v>0</v>
      </c>
      <c r="AQ27" s="22">
        <f t="shared" si="9"/>
        <v>0</v>
      </c>
      <c r="AR27" s="22">
        <f t="shared" si="10"/>
        <v>0</v>
      </c>
      <c r="AS27" s="22">
        <f t="shared" si="11"/>
        <v>0</v>
      </c>
      <c r="AT27" s="230"/>
      <c r="AU27" s="93"/>
    </row>
    <row r="28" spans="2:47" ht="15" customHeight="1">
      <c r="B28" s="87"/>
      <c r="C28" s="140"/>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91"/>
      <c r="AN28" s="91"/>
      <c r="AO28" s="91"/>
      <c r="AP28" s="91"/>
      <c r="AQ28" s="91"/>
      <c r="AR28" s="91"/>
      <c r="AS28" s="91"/>
      <c r="AT28" s="91"/>
      <c r="AU28" s="93"/>
    </row>
    <row r="29" spans="2:47">
      <c r="B29" s="87"/>
      <c r="C29" s="57" t="s">
        <v>17</v>
      </c>
      <c r="D29" s="19">
        <f t="shared" ref="D29:AL29" si="12">SUM(D9:D27)</f>
        <v>0</v>
      </c>
      <c r="E29" s="19">
        <f t="shared" si="12"/>
        <v>0</v>
      </c>
      <c r="F29" s="19">
        <f t="shared" si="12"/>
        <v>0</v>
      </c>
      <c r="G29" s="19">
        <f t="shared" si="12"/>
        <v>0</v>
      </c>
      <c r="H29" s="19">
        <f t="shared" si="12"/>
        <v>0</v>
      </c>
      <c r="I29" s="19">
        <f t="shared" si="12"/>
        <v>0</v>
      </c>
      <c r="J29" s="19">
        <f t="shared" si="12"/>
        <v>0</v>
      </c>
      <c r="K29" s="19">
        <f t="shared" si="12"/>
        <v>0</v>
      </c>
      <c r="L29" s="19">
        <f t="shared" si="12"/>
        <v>0</v>
      </c>
      <c r="M29" s="19">
        <f t="shared" si="12"/>
        <v>0</v>
      </c>
      <c r="N29" s="19">
        <f t="shared" si="12"/>
        <v>0</v>
      </c>
      <c r="O29" s="19">
        <f t="shared" si="12"/>
        <v>0</v>
      </c>
      <c r="P29" s="20">
        <f t="shared" si="12"/>
        <v>0</v>
      </c>
      <c r="Q29" s="19">
        <f t="shared" si="12"/>
        <v>0</v>
      </c>
      <c r="R29" s="19">
        <f t="shared" si="12"/>
        <v>0</v>
      </c>
      <c r="S29" s="19">
        <f t="shared" si="12"/>
        <v>0</v>
      </c>
      <c r="T29" s="19">
        <f t="shared" si="12"/>
        <v>0</v>
      </c>
      <c r="U29" s="19">
        <f t="shared" si="12"/>
        <v>0</v>
      </c>
      <c r="V29" s="19">
        <f t="shared" si="12"/>
        <v>0</v>
      </c>
      <c r="W29" s="19">
        <f t="shared" si="12"/>
        <v>0</v>
      </c>
      <c r="X29" s="19">
        <f t="shared" si="12"/>
        <v>0</v>
      </c>
      <c r="Y29" s="19">
        <f t="shared" si="12"/>
        <v>0</v>
      </c>
      <c r="Z29" s="19">
        <f t="shared" si="12"/>
        <v>0</v>
      </c>
      <c r="AA29" s="19">
        <f t="shared" si="12"/>
        <v>0</v>
      </c>
      <c r="AB29" s="19">
        <f t="shared" si="12"/>
        <v>0</v>
      </c>
      <c r="AC29" s="20">
        <f t="shared" si="12"/>
        <v>0</v>
      </c>
      <c r="AD29" s="19">
        <f t="shared" si="12"/>
        <v>0</v>
      </c>
      <c r="AE29" s="19">
        <f t="shared" si="12"/>
        <v>0</v>
      </c>
      <c r="AF29" s="20">
        <f t="shared" si="12"/>
        <v>0</v>
      </c>
      <c r="AG29" s="19">
        <f t="shared" si="12"/>
        <v>0</v>
      </c>
      <c r="AH29" s="19">
        <f t="shared" si="12"/>
        <v>0</v>
      </c>
      <c r="AI29" s="20">
        <f t="shared" si="12"/>
        <v>0</v>
      </c>
      <c r="AJ29" s="19">
        <f t="shared" si="12"/>
        <v>0</v>
      </c>
      <c r="AK29" s="19">
        <f t="shared" si="12"/>
        <v>0</v>
      </c>
      <c r="AL29" s="20">
        <f t="shared" si="12"/>
        <v>0</v>
      </c>
      <c r="AM29" s="91"/>
      <c r="AN29" s="91"/>
      <c r="AO29" s="20">
        <f>SUM(AO9:AO27)</f>
        <v>0</v>
      </c>
      <c r="AP29" s="20">
        <f>SUM(AP9:AP27)</f>
        <v>0</v>
      </c>
      <c r="AQ29" s="20">
        <f>SUM(AQ9:AQ27)</f>
        <v>0</v>
      </c>
      <c r="AR29" s="20">
        <f>SUM(AR9:AR27)</f>
        <v>0</v>
      </c>
      <c r="AS29" s="20">
        <f>SUM(AS9:AS27)</f>
        <v>0</v>
      </c>
      <c r="AT29" s="91"/>
      <c r="AU29" s="93"/>
    </row>
    <row r="30" spans="2:47" ht="15.75" thickBot="1">
      <c r="B30" s="88"/>
      <c r="C30" s="130"/>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90"/>
    </row>
  </sheetData>
  <sheetProtection sheet="1" objects="1" scenarios="1"/>
  <mergeCells count="8">
    <mergeCell ref="AT7:AT8"/>
    <mergeCell ref="AN7:AN8"/>
    <mergeCell ref="C5:P5"/>
    <mergeCell ref="AJ7:AL7"/>
    <mergeCell ref="AG7:AI7"/>
    <mergeCell ref="AD7:AF7"/>
    <mergeCell ref="Q7:AC7"/>
    <mergeCell ref="D7:P7"/>
  </mergeCells>
  <dataValidations count="2">
    <dataValidation type="whole" operator="greaterThanOrEqual" allowBlank="1" showInputMessage="1" showErrorMessage="1" errorTitle="Amortissement incorrect" error="L'amortissement doit être compris entre 1 et 20 ans." sqref="AN9:AN27">
      <formula1>0</formula1>
    </dataValidation>
    <dataValidation operator="greaterThanOrEqual" allowBlank="1" showInputMessage="1" showErrorMessage="1" errorTitle="Amortissement incorrect" error="L'amortissement doit être compris entre 1 et 20 ans." sqref="AT9:AT27"/>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sheetPr codeName="Feuil6">
    <tabColor rgb="FF92D050"/>
  </sheetPr>
  <dimension ref="A1:BL21"/>
  <sheetViews>
    <sheetView showGridLines="0" showRowColHeaders="0" zoomScale="85" zoomScaleNormal="85" workbookViewId="0">
      <pane xSplit="3" ySplit="8" topLeftCell="D9" activePane="bottomRight" state="frozen"/>
      <selection pane="topRight" activeCell="D1" sqref="D1"/>
      <selection pane="bottomLeft" activeCell="A9" sqref="A9"/>
      <selection pane="bottomRight" activeCell="C3" sqref="C3"/>
    </sheetView>
  </sheetViews>
  <sheetFormatPr baseColWidth="10" defaultRowHeight="15"/>
  <cols>
    <col min="1" max="1" width="3.42578125" style="53" customWidth="1"/>
    <col min="2" max="2" width="3.140625" customWidth="1"/>
    <col min="3" max="3" width="35.7109375" customWidth="1"/>
    <col min="64" max="64" width="3" customWidth="1"/>
  </cols>
  <sheetData>
    <row r="1" spans="2:64" s="53" customFormat="1" ht="15.75" thickBot="1"/>
    <row r="2" spans="2:64">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6"/>
    </row>
    <row r="3" spans="2:64">
      <c r="B3" s="87"/>
      <c r="C3" s="70" t="s">
        <v>258</v>
      </c>
      <c r="D3" s="14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3"/>
    </row>
    <row r="4" spans="2:64">
      <c r="B4" s="87"/>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3"/>
    </row>
    <row r="5" spans="2:64" s="53" customFormat="1" ht="25.5" customHeight="1">
      <c r="B5" s="87"/>
      <c r="C5" s="310" t="s">
        <v>272</v>
      </c>
      <c r="D5" s="357"/>
      <c r="E5" s="357"/>
      <c r="F5" s="357"/>
      <c r="G5" s="357"/>
      <c r="H5" s="357"/>
      <c r="I5" s="357"/>
      <c r="J5" s="357"/>
      <c r="K5" s="357"/>
      <c r="L5" s="357"/>
      <c r="M5" s="357"/>
      <c r="N5" s="357"/>
      <c r="O5" s="357"/>
      <c r="P5" s="358"/>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3"/>
    </row>
    <row r="6" spans="2:64" s="53" customFormat="1">
      <c r="B6" s="87"/>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3"/>
    </row>
    <row r="7" spans="2:64">
      <c r="B7" s="87"/>
      <c r="C7" s="143"/>
      <c r="D7" s="339" t="s">
        <v>14</v>
      </c>
      <c r="E7" s="337"/>
      <c r="F7" s="337"/>
      <c r="G7" s="337"/>
      <c r="H7" s="337"/>
      <c r="I7" s="337"/>
      <c r="J7" s="337"/>
      <c r="K7" s="337"/>
      <c r="L7" s="337"/>
      <c r="M7" s="337"/>
      <c r="N7" s="337"/>
      <c r="O7" s="337"/>
      <c r="P7" s="336" t="s">
        <v>15</v>
      </c>
      <c r="Q7" s="336"/>
      <c r="R7" s="336"/>
      <c r="S7" s="336"/>
      <c r="T7" s="336"/>
      <c r="U7" s="336"/>
      <c r="V7" s="336"/>
      <c r="W7" s="336"/>
      <c r="X7" s="336"/>
      <c r="Y7" s="336"/>
      <c r="Z7" s="336"/>
      <c r="AA7" s="336"/>
      <c r="AB7" s="339" t="s">
        <v>16</v>
      </c>
      <c r="AC7" s="337"/>
      <c r="AD7" s="337"/>
      <c r="AE7" s="337"/>
      <c r="AF7" s="337"/>
      <c r="AG7" s="337"/>
      <c r="AH7" s="337"/>
      <c r="AI7" s="337"/>
      <c r="AJ7" s="337"/>
      <c r="AK7" s="337"/>
      <c r="AL7" s="337"/>
      <c r="AM7" s="337"/>
      <c r="AN7" s="336" t="s">
        <v>22</v>
      </c>
      <c r="AO7" s="336"/>
      <c r="AP7" s="336"/>
      <c r="AQ7" s="336"/>
      <c r="AR7" s="336"/>
      <c r="AS7" s="336"/>
      <c r="AT7" s="336"/>
      <c r="AU7" s="336"/>
      <c r="AV7" s="336"/>
      <c r="AW7" s="336"/>
      <c r="AX7" s="336"/>
      <c r="AY7" s="336"/>
      <c r="AZ7" s="336" t="s">
        <v>23</v>
      </c>
      <c r="BA7" s="336"/>
      <c r="BB7" s="336"/>
      <c r="BC7" s="336"/>
      <c r="BD7" s="336"/>
      <c r="BE7" s="336"/>
      <c r="BF7" s="336"/>
      <c r="BG7" s="336"/>
      <c r="BH7" s="336"/>
      <c r="BI7" s="336"/>
      <c r="BJ7" s="336"/>
      <c r="BK7" s="336"/>
      <c r="BL7" s="93"/>
    </row>
    <row r="8" spans="2:64">
      <c r="B8" s="87"/>
      <c r="C8" s="73" t="s">
        <v>34</v>
      </c>
      <c r="D8" s="17">
        <f>CONFIG!$D$7</f>
        <v>41640</v>
      </c>
      <c r="E8" s="17">
        <f>DATE(YEAR(D8),MONTH(D8)+1,DAY(D8))</f>
        <v>41671</v>
      </c>
      <c r="F8" s="17">
        <f t="shared" ref="F8:BK8" si="0">DATE(YEAR(E8),MONTH(E8)+1,DAY(E8))</f>
        <v>41699</v>
      </c>
      <c r="G8" s="17">
        <f t="shared" si="0"/>
        <v>41730</v>
      </c>
      <c r="H8" s="17">
        <f t="shared" si="0"/>
        <v>41760</v>
      </c>
      <c r="I8" s="17">
        <f t="shared" si="0"/>
        <v>41791</v>
      </c>
      <c r="J8" s="17">
        <f t="shared" si="0"/>
        <v>41821</v>
      </c>
      <c r="K8" s="17">
        <f t="shared" si="0"/>
        <v>41852</v>
      </c>
      <c r="L8" s="17">
        <f t="shared" si="0"/>
        <v>41883</v>
      </c>
      <c r="M8" s="17">
        <f t="shared" si="0"/>
        <v>41913</v>
      </c>
      <c r="N8" s="17">
        <f t="shared" si="0"/>
        <v>41944</v>
      </c>
      <c r="O8" s="17">
        <f t="shared" si="0"/>
        <v>41974</v>
      </c>
      <c r="P8" s="17">
        <f t="shared" si="0"/>
        <v>42005</v>
      </c>
      <c r="Q8" s="17">
        <f t="shared" si="0"/>
        <v>42036</v>
      </c>
      <c r="R8" s="17">
        <f t="shared" si="0"/>
        <v>42064</v>
      </c>
      <c r="S8" s="17">
        <f t="shared" si="0"/>
        <v>42095</v>
      </c>
      <c r="T8" s="17">
        <f t="shared" si="0"/>
        <v>42125</v>
      </c>
      <c r="U8" s="17">
        <f t="shared" si="0"/>
        <v>42156</v>
      </c>
      <c r="V8" s="17">
        <f t="shared" si="0"/>
        <v>42186</v>
      </c>
      <c r="W8" s="17">
        <f t="shared" si="0"/>
        <v>42217</v>
      </c>
      <c r="X8" s="17">
        <f t="shared" si="0"/>
        <v>42248</v>
      </c>
      <c r="Y8" s="17">
        <f t="shared" si="0"/>
        <v>42278</v>
      </c>
      <c r="Z8" s="17">
        <f t="shared" si="0"/>
        <v>42309</v>
      </c>
      <c r="AA8" s="17">
        <f t="shared" si="0"/>
        <v>42339</v>
      </c>
      <c r="AB8" s="17">
        <f t="shared" si="0"/>
        <v>42370</v>
      </c>
      <c r="AC8" s="17">
        <f t="shared" si="0"/>
        <v>42401</v>
      </c>
      <c r="AD8" s="17">
        <f t="shared" si="0"/>
        <v>42430</v>
      </c>
      <c r="AE8" s="17">
        <f t="shared" si="0"/>
        <v>42461</v>
      </c>
      <c r="AF8" s="17">
        <f t="shared" si="0"/>
        <v>42491</v>
      </c>
      <c r="AG8" s="17">
        <f t="shared" si="0"/>
        <v>42522</v>
      </c>
      <c r="AH8" s="17">
        <f t="shared" si="0"/>
        <v>42552</v>
      </c>
      <c r="AI8" s="17">
        <f t="shared" si="0"/>
        <v>42583</v>
      </c>
      <c r="AJ8" s="17">
        <f t="shared" si="0"/>
        <v>42614</v>
      </c>
      <c r="AK8" s="17">
        <f t="shared" si="0"/>
        <v>42644</v>
      </c>
      <c r="AL8" s="17">
        <f t="shared" si="0"/>
        <v>42675</v>
      </c>
      <c r="AM8" s="17">
        <f t="shared" si="0"/>
        <v>42705</v>
      </c>
      <c r="AN8" s="17">
        <f t="shared" si="0"/>
        <v>42736</v>
      </c>
      <c r="AO8" s="17">
        <f t="shared" si="0"/>
        <v>42767</v>
      </c>
      <c r="AP8" s="17">
        <f t="shared" si="0"/>
        <v>42795</v>
      </c>
      <c r="AQ8" s="17">
        <f t="shared" si="0"/>
        <v>42826</v>
      </c>
      <c r="AR8" s="17">
        <f t="shared" si="0"/>
        <v>42856</v>
      </c>
      <c r="AS8" s="17">
        <f t="shared" si="0"/>
        <v>42887</v>
      </c>
      <c r="AT8" s="17">
        <f t="shared" si="0"/>
        <v>42917</v>
      </c>
      <c r="AU8" s="17">
        <f t="shared" si="0"/>
        <v>42948</v>
      </c>
      <c r="AV8" s="17">
        <f t="shared" si="0"/>
        <v>42979</v>
      </c>
      <c r="AW8" s="17">
        <f t="shared" si="0"/>
        <v>43009</v>
      </c>
      <c r="AX8" s="17">
        <f t="shared" si="0"/>
        <v>43040</v>
      </c>
      <c r="AY8" s="17">
        <f t="shared" si="0"/>
        <v>43070</v>
      </c>
      <c r="AZ8" s="17">
        <f t="shared" si="0"/>
        <v>43101</v>
      </c>
      <c r="BA8" s="17">
        <f t="shared" si="0"/>
        <v>43132</v>
      </c>
      <c r="BB8" s="17">
        <f t="shared" si="0"/>
        <v>43160</v>
      </c>
      <c r="BC8" s="17">
        <f t="shared" si="0"/>
        <v>43191</v>
      </c>
      <c r="BD8" s="17">
        <f t="shared" si="0"/>
        <v>43221</v>
      </c>
      <c r="BE8" s="17">
        <f t="shared" si="0"/>
        <v>43252</v>
      </c>
      <c r="BF8" s="17">
        <f t="shared" si="0"/>
        <v>43282</v>
      </c>
      <c r="BG8" s="17">
        <f t="shared" si="0"/>
        <v>43313</v>
      </c>
      <c r="BH8" s="17">
        <f t="shared" si="0"/>
        <v>43344</v>
      </c>
      <c r="BI8" s="17">
        <f t="shared" si="0"/>
        <v>43374</v>
      </c>
      <c r="BJ8" s="17">
        <f t="shared" si="0"/>
        <v>43405</v>
      </c>
      <c r="BK8" s="17">
        <f t="shared" si="0"/>
        <v>43435</v>
      </c>
      <c r="BL8" s="93"/>
    </row>
    <row r="9" spans="2:64">
      <c r="B9" s="87"/>
      <c r="C9" s="215" t="str">
        <f>CONFIG!$C$14</f>
        <v>Activité de revenu 1</v>
      </c>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c r="BA9" s="201"/>
      <c r="BB9" s="201"/>
      <c r="BC9" s="201"/>
      <c r="BD9" s="201"/>
      <c r="BE9" s="201"/>
      <c r="BF9" s="201"/>
      <c r="BG9" s="201"/>
      <c r="BH9" s="201"/>
      <c r="BI9" s="201"/>
      <c r="BJ9" s="201"/>
      <c r="BK9" s="201"/>
      <c r="BL9" s="93"/>
    </row>
    <row r="10" spans="2:64">
      <c r="B10" s="87"/>
      <c r="C10" s="215" t="str">
        <f>CONFIG!$C$15</f>
        <v>Activité de revenu 2</v>
      </c>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1"/>
      <c r="BE10" s="201"/>
      <c r="BF10" s="201"/>
      <c r="BG10" s="201"/>
      <c r="BH10" s="201"/>
      <c r="BI10" s="201"/>
      <c r="BJ10" s="201"/>
      <c r="BK10" s="201"/>
      <c r="BL10" s="93"/>
    </row>
    <row r="11" spans="2:64">
      <c r="B11" s="87"/>
      <c r="C11" s="215" t="str">
        <f>CONFIG!$C$16</f>
        <v>ETC …</v>
      </c>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201"/>
      <c r="AZ11" s="201"/>
      <c r="BA11" s="201"/>
      <c r="BB11" s="201"/>
      <c r="BC11" s="201"/>
      <c r="BD11" s="201"/>
      <c r="BE11" s="201"/>
      <c r="BF11" s="201"/>
      <c r="BG11" s="201"/>
      <c r="BH11" s="201"/>
      <c r="BI11" s="201"/>
      <c r="BJ11" s="201"/>
      <c r="BK11" s="201"/>
      <c r="BL11" s="93"/>
    </row>
    <row r="12" spans="2:64">
      <c r="B12" s="87"/>
      <c r="C12" s="215">
        <f>CONFIG!$C$17</f>
        <v>0</v>
      </c>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c r="BA12" s="201"/>
      <c r="BB12" s="201"/>
      <c r="BC12" s="201"/>
      <c r="BD12" s="201"/>
      <c r="BE12" s="201"/>
      <c r="BF12" s="201"/>
      <c r="BG12" s="201"/>
      <c r="BH12" s="201"/>
      <c r="BI12" s="201"/>
      <c r="BJ12" s="201"/>
      <c r="BK12" s="201"/>
      <c r="BL12" s="93"/>
    </row>
    <row r="13" spans="2:64">
      <c r="B13" s="87"/>
      <c r="C13" s="215">
        <f>CONFIG!$C$18</f>
        <v>0</v>
      </c>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201"/>
      <c r="BK13" s="201"/>
      <c r="BL13" s="93"/>
    </row>
    <row r="14" spans="2:64">
      <c r="B14" s="87"/>
      <c r="C14" s="215">
        <f>CONFIG!$C$19</f>
        <v>0</v>
      </c>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93"/>
    </row>
    <row r="15" spans="2:64">
      <c r="B15" s="87"/>
      <c r="C15" s="215">
        <f>CONFIG!$C$20</f>
        <v>0</v>
      </c>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93"/>
    </row>
    <row r="16" spans="2:64">
      <c r="B16" s="87"/>
      <c r="C16" s="215">
        <f>CONFIG!$C$21</f>
        <v>0</v>
      </c>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c r="BA16" s="201"/>
      <c r="BB16" s="201"/>
      <c r="BC16" s="201"/>
      <c r="BD16" s="201"/>
      <c r="BE16" s="201"/>
      <c r="BF16" s="201"/>
      <c r="BG16" s="201"/>
      <c r="BH16" s="201"/>
      <c r="BI16" s="201"/>
      <c r="BJ16" s="201"/>
      <c r="BK16" s="201"/>
      <c r="BL16" s="93"/>
    </row>
    <row r="17" spans="2:64" s="53" customFormat="1">
      <c r="B17" s="87"/>
      <c r="C17" s="215">
        <f>CONFIG!$C$22</f>
        <v>0</v>
      </c>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93"/>
    </row>
    <row r="18" spans="2:64" s="53" customFormat="1">
      <c r="B18" s="87"/>
      <c r="C18" s="215">
        <f>CONFIG!$C$23</f>
        <v>0</v>
      </c>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93"/>
    </row>
    <row r="19" spans="2:64" s="53" customFormat="1">
      <c r="B19" s="87"/>
      <c r="C19" s="215">
        <f>CONFIG!$C$24</f>
        <v>0</v>
      </c>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c r="BE19" s="201"/>
      <c r="BF19" s="201"/>
      <c r="BG19" s="201"/>
      <c r="BH19" s="201"/>
      <c r="BI19" s="201"/>
      <c r="BJ19" s="201"/>
      <c r="BK19" s="201"/>
      <c r="BL19" s="93"/>
    </row>
    <row r="20" spans="2:64" s="53" customFormat="1">
      <c r="B20" s="87"/>
      <c r="C20" s="215">
        <f>CONFIG!$C$25</f>
        <v>0</v>
      </c>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c r="AX20" s="201"/>
      <c r="AY20" s="201"/>
      <c r="AZ20" s="201"/>
      <c r="BA20" s="201"/>
      <c r="BB20" s="201"/>
      <c r="BC20" s="201"/>
      <c r="BD20" s="201"/>
      <c r="BE20" s="201"/>
      <c r="BF20" s="201"/>
      <c r="BG20" s="201"/>
      <c r="BH20" s="201"/>
      <c r="BI20" s="201"/>
      <c r="BJ20" s="201"/>
      <c r="BK20" s="201"/>
      <c r="BL20" s="93"/>
    </row>
    <row r="21" spans="2:64" ht="15.75" thickBot="1">
      <c r="B21" s="88"/>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90"/>
    </row>
  </sheetData>
  <sheetProtection sheet="1" objects="1" scenarios="1"/>
  <mergeCells count="6">
    <mergeCell ref="C5:P5"/>
    <mergeCell ref="AZ7:BK7"/>
    <mergeCell ref="P7:AA7"/>
    <mergeCell ref="AB7:AM7"/>
    <mergeCell ref="D7:O7"/>
    <mergeCell ref="AN7:AY7"/>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vt:lpstr>
      <vt:lpstr>GUIDE</vt:lpstr>
      <vt:lpstr>CONFIG</vt:lpstr>
      <vt:lpstr>Personnel</vt:lpstr>
      <vt:lpstr>Charges variables</vt:lpstr>
      <vt:lpstr>Personnel - Calculs auto</vt:lpstr>
      <vt:lpstr>Charges externes</vt:lpstr>
      <vt:lpstr>Investissements</vt:lpstr>
      <vt:lpstr>Commandes</vt:lpstr>
      <vt:lpstr>Trésorerie</vt:lpstr>
      <vt:lpstr>Pilotage</vt:lpstr>
      <vt:lpstr>Synthèse</vt:lpstr>
      <vt:lpstr>Comptes de résultats</vt:lpstr>
      <vt:lpstr>Plan de financement</vt:lpstr>
      <vt:lpstr>Commandes - Calculs auto</vt:lpstr>
      <vt:lpstr>Bilans</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2014-06-12T11:41:02Z</dcterms:modified>
</cp:coreProperties>
</file>