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730" windowHeight="11760"/>
  </bookViews>
  <sheets>
    <sheet name="Panelas_pressao" sheetId="2" r:id="rId1"/>
    <sheet name="Produtos" sheetId="6" r:id="rId2"/>
    <sheet name="Sorvete" sheetId="5" r:id="rId3"/>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5" l="1"/>
  <c r="C19" i="5"/>
  <c r="C20" i="5"/>
  <c r="C21" i="5"/>
  <c r="C22" i="5"/>
  <c r="C23" i="5"/>
  <c r="C24" i="5"/>
  <c r="C25" i="5"/>
  <c r="C26" i="5"/>
  <c r="C27" i="5"/>
  <c r="C17" i="5"/>
  <c r="B18" i="5"/>
  <c r="B19" i="5"/>
  <c r="B20" i="5"/>
  <c r="B21" i="5"/>
  <c r="B22" i="5"/>
  <c r="B23" i="5"/>
  <c r="B24" i="5"/>
  <c r="B25" i="5"/>
  <c r="B26" i="5"/>
  <c r="B27" i="5"/>
  <c r="B17" i="5"/>
  <c r="D24" i="2"/>
  <c r="D25" i="2"/>
  <c r="D26" i="2"/>
  <c r="D27" i="2"/>
  <c r="D28" i="2"/>
  <c r="D29" i="2"/>
  <c r="D30" i="2"/>
  <c r="D31" i="2"/>
  <c r="D32" i="2"/>
  <c r="D33" i="2"/>
  <c r="D34" i="2"/>
  <c r="D35" i="2"/>
  <c r="D36" i="2"/>
  <c r="D37" i="2"/>
  <c r="D38" i="2"/>
  <c r="D39" i="2"/>
  <c r="D40" i="2"/>
  <c r="D41" i="2"/>
  <c r="D42" i="2"/>
  <c r="C24" i="2"/>
  <c r="C25" i="2"/>
  <c r="C26" i="2"/>
  <c r="C27" i="2"/>
  <c r="C28" i="2"/>
  <c r="C29" i="2"/>
  <c r="C30" i="2"/>
  <c r="C31" i="2"/>
  <c r="C32" i="2"/>
  <c r="C33" i="2"/>
  <c r="C34" i="2"/>
  <c r="C35" i="2"/>
  <c r="C36" i="2"/>
  <c r="C37" i="2"/>
  <c r="C38" i="2"/>
  <c r="C39" i="2"/>
  <c r="C40" i="2"/>
  <c r="C41" i="2"/>
  <c r="C42" i="2"/>
  <c r="C23" i="2"/>
  <c r="D23" i="2"/>
  <c r="B24" i="2"/>
  <c r="B25" i="2"/>
  <c r="B26" i="2"/>
  <c r="B27" i="2"/>
  <c r="B28" i="2"/>
  <c r="B29" i="2"/>
  <c r="B30" i="2"/>
  <c r="B31" i="2"/>
  <c r="B32" i="2"/>
  <c r="B33" i="2"/>
  <c r="B34" i="2"/>
  <c r="B35" i="2"/>
  <c r="B36" i="2"/>
  <c r="B37" i="2"/>
  <c r="B38" i="2"/>
  <c r="B39" i="2"/>
  <c r="B40" i="2"/>
  <c r="B41" i="2"/>
  <c r="B42" i="2"/>
  <c r="B23" i="2"/>
  <c r="B20" i="2"/>
  <c r="B19" i="2"/>
  <c r="M19" i="6"/>
  <c r="M20" i="6"/>
  <c r="M21" i="6"/>
  <c r="M22" i="6"/>
  <c r="M23" i="6"/>
  <c r="M24" i="6"/>
  <c r="M25" i="6"/>
  <c r="M26" i="6"/>
  <c r="M18" i="6"/>
  <c r="L26" i="6"/>
  <c r="L19" i="6"/>
  <c r="L20" i="6"/>
  <c r="L21" i="6"/>
  <c r="L22" i="6"/>
  <c r="L23" i="6"/>
  <c r="L24" i="6"/>
  <c r="L25" i="6"/>
  <c r="L18" i="6"/>
  <c r="K19" i="6"/>
  <c r="K20" i="6"/>
  <c r="K21" i="6"/>
  <c r="K22" i="6"/>
  <c r="K23" i="6"/>
  <c r="K24" i="6"/>
  <c r="K25" i="6"/>
  <c r="K26" i="6"/>
  <c r="K18" i="6"/>
  <c r="M4" i="6"/>
  <c r="M5" i="6"/>
  <c r="M6" i="6"/>
  <c r="M7" i="6"/>
  <c r="M8" i="6"/>
  <c r="M9" i="6"/>
  <c r="M3" i="6"/>
  <c r="L4" i="6"/>
  <c r="L5" i="6"/>
  <c r="L6" i="6"/>
  <c r="L7" i="6"/>
  <c r="L8" i="6"/>
  <c r="L9" i="6"/>
  <c r="L3" i="6"/>
  <c r="K4" i="6"/>
  <c r="K5" i="6"/>
  <c r="K6" i="6"/>
  <c r="K7" i="6"/>
  <c r="K8" i="6"/>
  <c r="K9" i="6"/>
  <c r="K3" i="6"/>
  <c r="M11" i="6" l="1"/>
  <c r="J14" i="6"/>
  <c r="J11" i="6"/>
  <c r="B18" i="2"/>
  <c r="B17" i="2"/>
</calcChain>
</file>

<file path=xl/comments1.xml><?xml version="1.0" encoding="utf-8"?>
<comments xmlns="http://schemas.openxmlformats.org/spreadsheetml/2006/main">
  <authors>
    <author>tc={5A7A1FE9-CD6B-4D49-868A-F21DCCA8B536}</author>
    <author>tc={06DD7964-9615-4853-9F0B-882D398DD50C}</author>
  </authors>
  <commentList>
    <comment ref="B17"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2" authorI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authors>
    <author>tc={4417811F-2715-45FC-8EF9-1A71AB095B6C}</author>
    <author>tc={3F57C2CD-5926-47C7-ABDE-E55D3F364E80}</author>
  </authors>
  <commentList>
    <comment ref="N2"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authors>
    <author>tc={5D1336F4-217F-4581-A916-0659D2F45202}</author>
  </authors>
  <commentList>
    <comment ref="D16"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<sst xmlns="http://schemas.openxmlformats.org/spreadsheetml/2006/main" count="46" uniqueCount="32">
  <si>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</si>
  <si>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</si>
  <si>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</si>
  <si>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</si>
  <si>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</si>
  <si>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</si>
  <si>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</si>
  <si>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</si>
  <si>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</si>
  <si>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</si>
  <si>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</si>
  <si>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</si>
  <si>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</si>
  <si>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</si>
  <si>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</si>
  <si>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</si>
  <si>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</si>
  <si>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</si>
  <si>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</si>
  <si>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</si>
  <si>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</si>
  <si>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</si>
  <si>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</si>
  <si>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</si>
  <si>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</si>
  <si>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</si>
  <si>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</si>
  <si>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</si>
  <si>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</si>
  <si>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</si>
  <si>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</si>
  <si>
    <t>Fixo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</si>
</sst>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9"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b/>
      <sz val="14"/>
      <color theme="1"/>
      <name val="Arial"/>
      <family val="2"/>
    </font>
    <font>
      <b/>
      <sz val="12"/>
      <color theme="1"/>
      <name val="Arial"/>
      <family val="2"/>
    </font>
    <font>
      <b/>
      <sz val="12"/>
      <color theme="1"/>
      <name val="Calibri"/>
      <family val="2"/>
      <scheme val="minor"/>
    </font>
    <font>
      <sz val="12"/>
      <color theme="1"/>
      <name val="Calibri"/>
      <family val="2"/>
      <scheme val="minor"/>
    </font>
    <font>
      <sz val="12"/>
      <color theme="1"/>
      <name val="Arial"/>
      <family val="2"/>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2" fillId="0" borderId="0" xfId="0" applyFont="1"/>
    <xf numFmtId="0" fontId="2" fillId="0" borderId="0" xfId="0" applyFont="1" applyAlignment="1">
      <alignment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0" fillId="0" borderId="1" xfId="0" applyBorder="1" applyAlignment="1">
      <alignment horizontal="center"/>
    </xf>
    <xf numFmtId="0" fontId="3" fillId="5" borderId="1" xfId="0" applyFont="1" applyFill="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7" fillId="0" borderId="0" xfId="0" applyFont="1"/>
    <xf numFmtId="0" fontId="8" fillId="0" borderId="1" xfId="0" applyFont="1" applyBorder="1" applyAlignment="1">
      <alignment horizontal="left" vertical="center" wrapText="1"/>
    </xf>
    <xf numFmtId="165" fontId="7" fillId="0" borderId="1" xfId="1" applyNumberFormat="1" applyFont="1" applyBorder="1" applyAlignment="1">
      <alignment horizontal="left" vertical="center"/>
    </xf>
    <xf numFmtId="0" fontId="7" fillId="0" borderId="1" xfId="0" applyFont="1" applyBorder="1" applyAlignment="1">
      <alignment horizontal="left" vertical="center"/>
    </xf>
    <xf numFmtId="0" fontId="8" fillId="0" borderId="8" xfId="0" applyFont="1" applyBorder="1" applyAlignment="1">
      <alignment horizontal="left" vertical="center" wrapText="1"/>
    </xf>
    <xf numFmtId="165" fontId="7" fillId="0" borderId="8" xfId="1" applyNumberFormat="1" applyFont="1" applyBorder="1" applyAlignment="1">
      <alignment horizontal="left" vertical="center"/>
    </xf>
    <xf numFmtId="0" fontId="7" fillId="0" borderId="8" xfId="0" applyFont="1" applyBorder="1" applyAlignment="1">
      <alignment horizontal="left" vertical="center"/>
    </xf>
    <xf numFmtId="0" fontId="8" fillId="0" borderId="0" xfId="0" applyFont="1" applyAlignment="1">
      <alignment horizontal="left" vertical="center"/>
    </xf>
    <xf numFmtId="165" fontId="7" fillId="0" borderId="0" xfId="1" applyNumberFormat="1" applyFont="1" applyAlignment="1">
      <alignment horizontal="left" vertical="center"/>
    </xf>
    <xf numFmtId="0" fontId="7" fillId="0" borderId="0" xfId="0" applyFont="1" applyAlignment="1">
      <alignment horizontal="left" vertical="center"/>
    </xf>
    <xf numFmtId="0" fontId="8" fillId="2" borderId="1" xfId="0" applyFont="1" applyFill="1" applyBorder="1" applyAlignment="1">
      <alignment horizontal="left" vertical="center" wrapText="1"/>
    </xf>
    <xf numFmtId="165" fontId="7" fillId="2" borderId="1" xfId="1" applyNumberFormat="1" applyFont="1" applyFill="1" applyBorder="1" applyAlignment="1">
      <alignment horizontal="left" vertical="center"/>
    </xf>
    <xf numFmtId="0" fontId="7" fillId="0" borderId="1" xfId="0" applyFont="1" applyBorder="1" applyAlignment="1">
      <alignment horizontal="left" vertical="center" wrapText="1"/>
    </xf>
    <xf numFmtId="0" fontId="7" fillId="0" borderId="0" xfId="0" applyFont="1" applyAlignment="1">
      <alignment horizontal="left" vertical="center" wrapText="1"/>
    </xf>
    <xf numFmtId="0" fontId="7" fillId="0" borderId="0" xfId="0" applyFont="1" applyAlignment="1">
      <alignment wrapText="1"/>
    </xf>
    <xf numFmtId="0" fontId="8" fillId="3" borderId="1" xfId="0" applyFont="1" applyFill="1" applyBorder="1" applyAlignment="1">
      <alignment wrapText="1"/>
    </xf>
    <xf numFmtId="166" fontId="7" fillId="3" borderId="1" xfId="0" applyNumberFormat="1" applyFont="1" applyFill="1" applyBorder="1" applyAlignment="1">
      <alignment wrapText="1"/>
    </xf>
    <xf numFmtId="0" fontId="8" fillId="3" borderId="1" xfId="0" applyFont="1" applyFill="1" applyBorder="1" applyAlignment="1">
      <alignment vertical="center" wrapText="1"/>
    </xf>
    <xf numFmtId="166" fontId="7" fillId="3" borderId="1" xfId="0" applyNumberFormat="1" applyFont="1" applyFill="1" applyBorder="1" applyAlignment="1">
      <alignment horizontal="center" vertical="center" wrapText="1"/>
    </xf>
    <xf numFmtId="0" fontId="8" fillId="0" borderId="0" xfId="0" applyFont="1"/>
    <xf numFmtId="0" fontId="8" fillId="5" borderId="1" xfId="0" applyFont="1" applyFill="1" applyBorder="1" applyAlignment="1">
      <alignment horizontal="center" wrapText="1"/>
    </xf>
    <xf numFmtId="0" fontId="7" fillId="5" borderId="1" xfId="0" applyFont="1" applyFill="1" applyBorder="1" applyAlignment="1">
      <alignment horizontal="center"/>
    </xf>
    <xf numFmtId="0" fontId="8" fillId="0" borderId="1" xfId="0" applyFont="1" applyBorder="1" applyAlignment="1">
      <alignment horizontal="center"/>
    </xf>
    <xf numFmtId="166" fontId="7" fillId="0" borderId="1" xfId="0" applyNumberFormat="1" applyFont="1" applyBorder="1" applyAlignment="1">
      <alignment horizontal="center"/>
    </xf>
    <xf numFmtId="167" fontId="7" fillId="0" borderId="1" xfId="0" applyNumberFormat="1" applyFont="1" applyBorder="1" applyAlignment="1">
      <alignment horizontal="center"/>
    </xf>
    <xf numFmtId="164" fontId="7" fillId="0" borderId="1" xfId="0" applyNumberFormat="1" applyFont="1" applyBorder="1" applyAlignment="1">
      <alignment horizontal="center"/>
    </xf>
    <xf numFmtId="0" fontId="7" fillId="0" borderId="1" xfId="0"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6" xfId="0" applyFont="1" applyBorder="1" applyAlignment="1">
      <alignment horizontal="center" vertical="center" wrapText="1"/>
    </xf>
    <xf numFmtId="0" fontId="4" fillId="0" borderId="7" xfId="0" applyFont="1" applyBorder="1" applyAlignment="1">
      <alignment horizontal="center"/>
    </xf>
    <xf numFmtId="0" fontId="0" fillId="0" borderId="0" xfId="0"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Panelas</a:t>
            </a:r>
            <a:r>
              <a:rPr lang="pt-BR" baseline="0"/>
              <a:t> de pressão</a:t>
            </a:r>
            <a:endParaRPr lang="pt-BR"/>
          </a:p>
        </c:rich>
      </c:tx>
      <c:layout/>
      <c:overlay val="0"/>
    </c:title>
    <c:autoTitleDeleted val="0"/>
    <c:plotArea>
      <c:layout/>
      <c:lineChart>
        <c:grouping val="standard"/>
        <c:varyColors val="0"/>
        <c:ser>
          <c:idx val="1"/>
          <c:order val="0"/>
          <c:tx>
            <c:strRef>
              <c:f>Panelas_pressao!$B$22</c:f>
              <c:strCache>
                <c:ptCount val="1"/>
                <c:pt idx="0">
                  <c:v>Custo de Fabricação f(x)</c:v>
                </c:pt>
              </c:strCache>
            </c:strRef>
          </c:tx>
          <c:marker>
            <c:symbol val="none"/>
          </c:marker>
          <c:cat>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cat>
          <c:val>
            <c:numRef>
              <c:f>Panelas_pressao!$B$23:$B$42</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ser>
        <c:ser>
          <c:idx val="2"/>
          <c:order val="1"/>
          <c:tx>
            <c:strRef>
              <c:f>Panelas_pressao!$C$22</c:f>
              <c:strCache>
                <c:ptCount val="1"/>
                <c:pt idx="0">
                  <c:v>Receita</c:v>
                </c:pt>
              </c:strCache>
            </c:strRef>
          </c:tx>
          <c:marker>
            <c:symbol val="none"/>
          </c:marker>
          <c:cat>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cat>
          <c:val>
            <c:numRef>
              <c:f>Panelas_pressao!$C$23:$C$42</c:f>
            </c:numRef>
          </c:val>
          <c:smooth val="0"/>
        </c:ser>
        <c:dLbls>
          <c:showLegendKey val="0"/>
          <c:showVal val="0"/>
          <c:showCatName val="0"/>
          <c:showSerName val="0"/>
          <c:showPercent val="0"/>
          <c:showBubbleSize val="0"/>
        </c:dLbls>
        <c:marker val="1"/>
        <c:smooth val="0"/>
        <c:axId val="220938624"/>
        <c:axId val="220940544"/>
      </c:lineChart>
      <c:catAx>
        <c:axId val="220938624"/>
        <c:scaling>
          <c:orientation val="minMax"/>
        </c:scaling>
        <c:delete val="0"/>
        <c:axPos val="b"/>
        <c:title>
          <c:tx>
            <c:rich>
              <a:bodyPr/>
              <a:lstStyle/>
              <a:p>
                <a:pPr>
                  <a:defRPr/>
                </a:pPr>
                <a:r>
                  <a:rPr lang="pt-BR"/>
                  <a:t>Quantidade</a:t>
                </a:r>
              </a:p>
            </c:rich>
          </c:tx>
          <c:layout/>
          <c:overlay val="0"/>
        </c:title>
        <c:numFmt formatCode="General" sourceLinked="1"/>
        <c:majorTickMark val="out"/>
        <c:minorTickMark val="none"/>
        <c:tickLblPos val="nextTo"/>
        <c:crossAx val="220940544"/>
        <c:crosses val="autoZero"/>
        <c:auto val="1"/>
        <c:lblAlgn val="ctr"/>
        <c:lblOffset val="100"/>
        <c:noMultiLvlLbl val="0"/>
      </c:catAx>
      <c:valAx>
        <c:axId val="220940544"/>
        <c:scaling>
          <c:orientation val="minMax"/>
        </c:scaling>
        <c:delete val="0"/>
        <c:axPos val="l"/>
        <c:majorGridlines/>
        <c:title>
          <c:tx>
            <c:rich>
              <a:bodyPr rot="0" vert="wordArtVert"/>
              <a:lstStyle/>
              <a:p>
                <a:pPr>
                  <a:defRPr/>
                </a:pPr>
                <a:r>
                  <a:rPr lang="pt-BR"/>
                  <a:t>Valor em reais</a:t>
                </a:r>
              </a:p>
            </c:rich>
          </c:tx>
          <c:layout/>
          <c:overlay val="0"/>
        </c:title>
        <c:numFmt formatCode="_-[$R$-416]* #,##0.00_-;\-[$R$-416]* #,##0.00_-;_-[$R$-416]* &quot;-&quot;??_-;_-@_-" sourceLinked="1"/>
        <c:majorTickMark val="out"/>
        <c:minorTickMark val="none"/>
        <c:tickLblPos val="nextTo"/>
        <c:crossAx val="220938624"/>
        <c:crosses val="autoZero"/>
        <c:crossBetween val="between"/>
      </c:valAx>
    </c:plotArea>
    <c:legend>
      <c:legendPos val="r"/>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Produto A</a:t>
            </a:r>
          </a:p>
        </c:rich>
      </c:tx>
      <c:layout/>
      <c:overlay val="0"/>
    </c:title>
    <c:autoTitleDeleted val="0"/>
    <c:plotArea>
      <c:layout/>
      <c:lineChart>
        <c:grouping val="stacked"/>
        <c:varyColors val="0"/>
        <c:ser>
          <c:idx val="0"/>
          <c:order val="0"/>
          <c:marker>
            <c:symbol val="none"/>
          </c:marker>
          <c: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val>
          <c:smooth val="0"/>
        </c:ser>
        <c:ser>
          <c:idx val="1"/>
          <c:order val="1"/>
          <c:marker>
            <c:symbol val="none"/>
          </c:marker>
          <c: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val>
          <c:smooth val="0"/>
        </c:ser>
        <c:dLbls>
          <c:showLegendKey val="0"/>
          <c:showVal val="0"/>
          <c:showCatName val="0"/>
          <c:showSerName val="0"/>
          <c:showPercent val="0"/>
          <c:showBubbleSize val="0"/>
        </c:dLbls>
        <c:marker val="1"/>
        <c:smooth val="0"/>
        <c:axId val="221041024"/>
        <c:axId val="221042560"/>
      </c:lineChart>
      <c:catAx>
        <c:axId val="221041024"/>
        <c:scaling>
          <c:orientation val="minMax"/>
        </c:scaling>
        <c:delete val="0"/>
        <c:axPos val="b"/>
        <c:majorTickMark val="out"/>
        <c:minorTickMark val="none"/>
        <c:tickLblPos val="nextTo"/>
        <c:crossAx val="221042560"/>
        <c:crosses val="autoZero"/>
        <c:auto val="1"/>
        <c:lblAlgn val="ctr"/>
        <c:lblOffset val="100"/>
        <c:noMultiLvlLbl val="0"/>
      </c:catAx>
      <c:valAx>
        <c:axId val="221042560"/>
        <c:scaling>
          <c:orientation val="minMax"/>
        </c:scaling>
        <c:delete val="0"/>
        <c:axPos val="l"/>
        <c:majorGridlines/>
        <c:numFmt formatCode="_-[$R$-416]* #,##0.00_-;\-[$R$-416]* #,##0.00_-;_-[$R$-416]* &quot;-&quot;??_-;_-@_-" sourceLinked="1"/>
        <c:majorTickMark val="out"/>
        <c:minorTickMark val="none"/>
        <c:tickLblPos val="nextTo"/>
        <c:crossAx val="221041024"/>
        <c:crosses val="autoZero"/>
        <c:crossBetween val="between"/>
      </c:valAx>
    </c:plotArea>
    <c:legend>
      <c:legendPos val="r"/>
      <c:layout/>
      <c:overlay val="0"/>
    </c:legend>
    <c:plotVisOnly val="1"/>
    <c:dispBlanksAs val="zero"/>
    <c:showDLblsOverMax val="0"/>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Produto B</a:t>
            </a:r>
          </a:p>
        </c:rich>
      </c:tx>
      <c:layout/>
      <c:overlay val="0"/>
    </c:title>
    <c:autoTitleDeleted val="0"/>
    <c:plotArea>
      <c:layout/>
      <c:lineChart>
        <c:grouping val="stacked"/>
        <c:varyColors val="0"/>
        <c:ser>
          <c:idx val="0"/>
          <c:order val="0"/>
          <c:marker>
            <c:symbol val="none"/>
          </c:marker>
          <c: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ser>
        <c:ser>
          <c:idx val="1"/>
          <c:order val="1"/>
          <c:marker>
            <c:symbol val="none"/>
          </c:marker>
          <c: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ser>
        <c:dLbls>
          <c:showLegendKey val="0"/>
          <c:showVal val="0"/>
          <c:showCatName val="0"/>
          <c:showSerName val="0"/>
          <c:showPercent val="0"/>
          <c:showBubbleSize val="0"/>
        </c:dLbls>
        <c:marker val="1"/>
        <c:smooth val="0"/>
        <c:axId val="222780032"/>
        <c:axId val="222790016"/>
      </c:lineChart>
      <c:catAx>
        <c:axId val="222780032"/>
        <c:scaling>
          <c:orientation val="minMax"/>
        </c:scaling>
        <c:delete val="0"/>
        <c:axPos val="b"/>
        <c:majorTickMark val="out"/>
        <c:minorTickMark val="none"/>
        <c:tickLblPos val="nextTo"/>
        <c:crossAx val="222790016"/>
        <c:crosses val="autoZero"/>
        <c:auto val="1"/>
        <c:lblAlgn val="ctr"/>
        <c:lblOffset val="100"/>
        <c:noMultiLvlLbl val="0"/>
      </c:catAx>
      <c:valAx>
        <c:axId val="222790016"/>
        <c:scaling>
          <c:orientation val="minMax"/>
        </c:scaling>
        <c:delete val="0"/>
        <c:axPos val="l"/>
        <c:majorGridlines/>
        <c:numFmt formatCode="_-[$R$-416]* #,##0.00_-;\-[$R$-416]* #,##0.00_-;_-[$R$-416]* &quot;-&quot;??_-;_-@_-" sourceLinked="1"/>
        <c:majorTickMark val="out"/>
        <c:minorTickMark val="none"/>
        <c:tickLblPos val="nextTo"/>
        <c:crossAx val="222780032"/>
        <c:crosses val="autoZero"/>
        <c:crossBetween val="between"/>
      </c:valAx>
    </c:plotArea>
    <c:legend>
      <c:legendPos val="r"/>
      <c:layout/>
      <c:overlay val="0"/>
    </c:legend>
    <c:plotVisOnly val="1"/>
    <c:dispBlanksAs val="zero"/>
    <c:showDLblsOverMax val="0"/>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Sorvete!$A$16</c:f>
              <c:strCache>
                <c:ptCount val="1"/>
                <c:pt idx="0">
                  <c:v>Qtde. de sorvete por mês</c:v>
                </c:pt>
              </c:strCache>
            </c:strRef>
          </c:tx>
          <c:marker>
            <c:symbol val="none"/>
          </c:marker>
          <c: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val>
          <c:smooth val="0"/>
        </c:ser>
        <c:ser>
          <c:idx val="1"/>
          <c:order val="1"/>
          <c:tx>
            <c:strRef>
              <c:f>Sorvete!$B$16</c:f>
              <c:strCache>
                <c:ptCount val="1"/>
                <c:pt idx="0">
                  <c:v>Receita</c:v>
                </c:pt>
              </c:strCache>
            </c:strRef>
          </c:tx>
          <c:marker>
            <c:symbol val="none"/>
          </c:marker>
          <c: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val>
          <c:smooth val="0"/>
        </c:ser>
        <c:ser>
          <c:idx val="2"/>
          <c:order val="2"/>
          <c:tx>
            <c:strRef>
              <c:f>Sorvete!$C$16</c:f>
              <c:strCache>
                <c:ptCount val="1"/>
                <c:pt idx="0">
                  <c:v>Lucro</c:v>
                </c:pt>
              </c:strCache>
            </c:strRef>
          </c:tx>
          <c:marker>
            <c:symbol val="none"/>
          </c:marker>
          <c: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val>
          <c:smooth val="0"/>
        </c:ser>
        <c:dLbls>
          <c:showLegendKey val="0"/>
          <c:showVal val="0"/>
          <c:showCatName val="0"/>
          <c:showSerName val="0"/>
          <c:showPercent val="0"/>
          <c:showBubbleSize val="0"/>
        </c:dLbls>
        <c:marker val="1"/>
        <c:smooth val="0"/>
        <c:axId val="157226496"/>
        <c:axId val="157228032"/>
      </c:lineChart>
      <c:catAx>
        <c:axId val="157226496"/>
        <c:scaling>
          <c:orientation val="minMax"/>
        </c:scaling>
        <c:delete val="0"/>
        <c:axPos val="b"/>
        <c:majorTickMark val="out"/>
        <c:minorTickMark val="none"/>
        <c:tickLblPos val="nextTo"/>
        <c:crossAx val="157228032"/>
        <c:crosses val="autoZero"/>
        <c:auto val="1"/>
        <c:lblAlgn val="ctr"/>
        <c:lblOffset val="100"/>
        <c:noMultiLvlLbl val="0"/>
      </c:catAx>
      <c:valAx>
        <c:axId val="157228032"/>
        <c:scaling>
          <c:orientation val="minMax"/>
        </c:scaling>
        <c:delete val="0"/>
        <c:axPos val="l"/>
        <c:majorGridlines/>
        <c:numFmt formatCode="General" sourceLinked="1"/>
        <c:majorTickMark val="out"/>
        <c:minorTickMark val="none"/>
        <c:tickLblPos val="nextTo"/>
        <c:crossAx val="157226496"/>
        <c:crosses val="autoZero"/>
        <c:crossBetween val="between"/>
      </c:valAx>
    </c:plotArea>
    <c:legend>
      <c:legendPos val="r"/>
      <c:layout/>
      <c:overlay val="0"/>
    </c:legend>
    <c:plotVisOnly val="1"/>
    <c:dispBlanksAs val="zero"/>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257175</xdr:colOff>
      <xdr:row>24</xdr:row>
      <xdr:rowOff>228600</xdr:rowOff>
    </xdr:from>
    <xdr:to>
      <xdr:col>16</xdr:col>
      <xdr:colOff>257175</xdr:colOff>
      <xdr:row>36</xdr:row>
      <xdr:rowOff>228600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13</xdr:col>
      <xdr:colOff>228600</xdr:colOff>
      <xdr:row>0</xdr:row>
      <xdr:rowOff>95250</xdr:rowOff>
    </xdr:from>
    <xdr:to>
      <xdr:col>20</xdr:col>
      <xdr:colOff>533400</xdr:colOff>
      <xdr:row>10</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209550</xdr:colOff>
      <xdr:row>16</xdr:row>
      <xdr:rowOff>38100</xdr:rowOff>
    </xdr:from>
    <xdr:to>
      <xdr:col>20</xdr:col>
      <xdr:colOff>514350</xdr:colOff>
      <xdr:row>29</xdr:row>
      <xdr:rowOff>38100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4</xdr:col>
      <xdr:colOff>47625</xdr:colOff>
      <xdr:row>15</xdr:row>
      <xdr:rowOff>0</xdr:rowOff>
    </xdr:from>
    <xdr:to>
      <xdr:col>11</xdr:col>
      <xdr:colOff>352425</xdr:colOff>
      <xdr:row>26</xdr:row>
      <xdr:rowOff>152400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4"/>
  <sheetViews>
    <sheetView tabSelected="1" topLeftCell="A30" workbookViewId="0">
      <selection activeCell="D47" sqref="D47"/>
    </sheetView>
  </sheetViews>
  <sheetFormatPr defaultRowHeight="15" x14ac:dyDescent="0.25"/>
  <cols>
    <col min="1" max="1" width="34.7109375" customWidth="1"/>
    <col min="2" max="2" width="17.5703125" customWidth="1"/>
    <col min="3" max="3" width="6.42578125" hidden="1" customWidth="1"/>
    <col min="4" max="4" width="20" customWidth="1"/>
  </cols>
  <sheetData>
    <row r="1" spans="1:4" ht="14.45" customHeight="1" x14ac:dyDescent="0.25">
      <c r="A1" s="41" t="s">
        <v>0</v>
      </c>
      <c r="B1" s="42"/>
      <c r="C1" s="43"/>
    </row>
    <row r="2" spans="1:4" ht="14.45" customHeight="1" x14ac:dyDescent="0.25">
      <c r="A2" s="44"/>
      <c r="B2" s="45"/>
      <c r="C2" s="46"/>
    </row>
    <row r="3" spans="1:4" ht="14.45" customHeight="1" x14ac:dyDescent="0.25">
      <c r="A3" s="44"/>
      <c r="B3" s="45"/>
      <c r="C3" s="46"/>
    </row>
    <row r="4" spans="1:4" ht="14.45" customHeight="1" x14ac:dyDescent="0.25">
      <c r="A4" s="44"/>
      <c r="B4" s="45"/>
      <c r="C4" s="46"/>
    </row>
    <row r="5" spans="1:4" ht="326.45" customHeight="1" thickBot="1" x14ac:dyDescent="0.3">
      <c r="A5" s="44"/>
      <c r="B5" s="45"/>
      <c r="C5" s="46"/>
    </row>
    <row r="6" spans="1:4" s="1" customFormat="1" ht="48" thickBot="1" x14ac:dyDescent="0.35">
      <c r="A6" s="11" t="s">
        <v>1</v>
      </c>
      <c r="B6" s="12" t="s">
        <v>2</v>
      </c>
      <c r="C6" s="13" t="s">
        <v>3</v>
      </c>
      <c r="D6" s="14"/>
    </row>
    <row r="7" spans="1:4" s="1" customFormat="1" ht="45" x14ac:dyDescent="0.3">
      <c r="A7" s="15" t="s">
        <v>4</v>
      </c>
      <c r="B7" s="16">
        <v>15</v>
      </c>
      <c r="C7" s="17" t="s">
        <v>5</v>
      </c>
      <c r="D7" s="14"/>
    </row>
    <row r="8" spans="1:4" s="1" customFormat="1" ht="18.75" x14ac:dyDescent="0.3">
      <c r="A8" s="15" t="s">
        <v>6</v>
      </c>
      <c r="B8" s="16">
        <v>15000</v>
      </c>
      <c r="C8" s="17" t="s">
        <v>7</v>
      </c>
      <c r="D8" s="14"/>
    </row>
    <row r="9" spans="1:4" s="1" customFormat="1" ht="30" x14ac:dyDescent="0.3">
      <c r="A9" s="15" t="s">
        <v>8</v>
      </c>
      <c r="B9" s="16">
        <v>25000</v>
      </c>
      <c r="C9" s="17" t="s">
        <v>7</v>
      </c>
      <c r="D9" s="14"/>
    </row>
    <row r="10" spans="1:4" s="1" customFormat="1" ht="30" x14ac:dyDescent="0.3">
      <c r="A10" s="15" t="s">
        <v>9</v>
      </c>
      <c r="B10" s="16">
        <v>10</v>
      </c>
      <c r="C10" s="17" t="s">
        <v>5</v>
      </c>
      <c r="D10" s="14"/>
    </row>
    <row r="11" spans="1:4" s="1" customFormat="1" ht="18.75" x14ac:dyDescent="0.3">
      <c r="A11" s="18" t="s">
        <v>10</v>
      </c>
      <c r="B11" s="19">
        <v>40000</v>
      </c>
      <c r="C11" s="20" t="s">
        <v>7</v>
      </c>
      <c r="D11" s="14"/>
    </row>
    <row r="12" spans="1:4" s="1" customFormat="1" ht="45" x14ac:dyDescent="0.3">
      <c r="A12" s="15" t="s">
        <v>11</v>
      </c>
      <c r="B12" s="16">
        <v>15</v>
      </c>
      <c r="C12" s="17" t="s">
        <v>5</v>
      </c>
      <c r="D12" s="14"/>
    </row>
    <row r="13" spans="1:4" s="1" customFormat="1" ht="18.75" x14ac:dyDescent="0.3">
      <c r="A13" s="15" t="s">
        <v>12</v>
      </c>
      <c r="B13" s="16">
        <v>20000</v>
      </c>
      <c r="C13" s="17" t="s">
        <v>7</v>
      </c>
      <c r="D13" s="14"/>
    </row>
    <row r="14" spans="1:4" s="1" customFormat="1" ht="18.75" x14ac:dyDescent="0.3">
      <c r="A14" s="15" t="s">
        <v>13</v>
      </c>
      <c r="B14" s="16">
        <v>10</v>
      </c>
      <c r="C14" s="17" t="s">
        <v>5</v>
      </c>
      <c r="D14" s="14"/>
    </row>
    <row r="15" spans="1:4" s="1" customFormat="1" ht="18.75" x14ac:dyDescent="0.3">
      <c r="A15" s="21"/>
      <c r="B15" s="22"/>
      <c r="C15" s="23"/>
      <c r="D15" s="14"/>
    </row>
    <row r="16" spans="1:4" s="1" customFormat="1" ht="30" x14ac:dyDescent="0.3">
      <c r="A16" s="24" t="s">
        <v>14</v>
      </c>
      <c r="B16" s="25">
        <v>75</v>
      </c>
      <c r="C16" s="23"/>
      <c r="D16" s="14"/>
    </row>
    <row r="17" spans="1:5" s="2" customFormat="1" ht="30" x14ac:dyDescent="0.3">
      <c r="A17" s="15" t="s">
        <v>15</v>
      </c>
      <c r="B17" s="26">
        <f>COUNTIF($C$7:C$14,"mensal")</f>
        <v>4</v>
      </c>
      <c r="C17" s="27"/>
      <c r="D17" s="28"/>
    </row>
    <row r="18" spans="1:5" s="2" customFormat="1" ht="30" x14ac:dyDescent="0.3">
      <c r="A18" s="15" t="s">
        <v>16</v>
      </c>
      <c r="B18" s="26">
        <f>COUNTIF($C$7:C$14,"por unidade")</f>
        <v>4</v>
      </c>
      <c r="C18" s="28"/>
      <c r="D18" s="28"/>
    </row>
    <row r="19" spans="1:5" s="2" customFormat="1" ht="18.75" x14ac:dyDescent="0.3">
      <c r="A19" s="29" t="s">
        <v>17</v>
      </c>
      <c r="B19" s="30">
        <f>B8+B9+B11+B13</f>
        <v>100000</v>
      </c>
      <c r="C19" s="28"/>
      <c r="D19" s="28"/>
    </row>
    <row r="20" spans="1:5" s="2" customFormat="1" ht="18.75" x14ac:dyDescent="0.3">
      <c r="A20" s="31" t="s">
        <v>18</v>
      </c>
      <c r="B20" s="32">
        <f>B7+B10+B12+B14</f>
        <v>50</v>
      </c>
      <c r="C20" s="28"/>
      <c r="D20" s="28"/>
    </row>
    <row r="21" spans="1:5" s="1" customFormat="1" ht="18.75" x14ac:dyDescent="0.3">
      <c r="A21" s="33"/>
      <c r="B21" s="14"/>
      <c r="C21" s="14"/>
      <c r="D21" s="14"/>
    </row>
    <row r="22" spans="1:5" s="1" customFormat="1" ht="18.75" x14ac:dyDescent="0.3">
      <c r="A22" s="34" t="s">
        <v>19</v>
      </c>
      <c r="B22" s="35" t="s">
        <v>20</v>
      </c>
      <c r="C22" s="35" t="s">
        <v>21</v>
      </c>
      <c r="D22" s="35" t="s">
        <v>22</v>
      </c>
    </row>
    <row r="23" spans="1:5" s="1" customFormat="1" ht="18.75" x14ac:dyDescent="0.3">
      <c r="A23" s="36">
        <v>0</v>
      </c>
      <c r="B23" s="37">
        <f>$B$19+($B$20*A23)</f>
        <v>100000</v>
      </c>
      <c r="C23" s="38">
        <f>A23*$B$16</f>
        <v>0</v>
      </c>
      <c r="D23" s="39">
        <f>C23-B23</f>
        <v>-100000</v>
      </c>
    </row>
    <row r="24" spans="1:5" s="1" customFormat="1" ht="18.75" x14ac:dyDescent="0.3">
      <c r="A24" s="36">
        <v>500</v>
      </c>
      <c r="B24" s="37">
        <f t="shared" ref="B24:B42" si="0">$B$19+($B$20*A24)</f>
        <v>125000</v>
      </c>
      <c r="C24" s="38">
        <f t="shared" ref="C24:C42" si="1">A24*$B$16</f>
        <v>37500</v>
      </c>
      <c r="D24" s="39">
        <f t="shared" ref="D24:D42" si="2">C24-B24</f>
        <v>-87500</v>
      </c>
    </row>
    <row r="25" spans="1:5" s="1" customFormat="1" ht="18.75" x14ac:dyDescent="0.3">
      <c r="A25" s="36">
        <v>1000</v>
      </c>
      <c r="B25" s="37">
        <f t="shared" si="0"/>
        <v>150000</v>
      </c>
      <c r="C25" s="38">
        <f t="shared" si="1"/>
        <v>75000</v>
      </c>
      <c r="D25" s="39">
        <f t="shared" si="2"/>
        <v>-75000</v>
      </c>
    </row>
    <row r="26" spans="1:5" s="1" customFormat="1" ht="18.75" x14ac:dyDescent="0.3">
      <c r="A26" s="36">
        <v>1500</v>
      </c>
      <c r="B26" s="37">
        <f t="shared" si="0"/>
        <v>175000</v>
      </c>
      <c r="C26" s="38">
        <f t="shared" si="1"/>
        <v>112500</v>
      </c>
      <c r="D26" s="39">
        <f t="shared" si="2"/>
        <v>-62500</v>
      </c>
    </row>
    <row r="27" spans="1:5" s="1" customFormat="1" ht="18.75" x14ac:dyDescent="0.3">
      <c r="A27" s="36">
        <v>2000</v>
      </c>
      <c r="B27" s="37">
        <f t="shared" si="0"/>
        <v>200000</v>
      </c>
      <c r="C27" s="38">
        <f t="shared" si="1"/>
        <v>150000</v>
      </c>
      <c r="D27" s="39">
        <f t="shared" si="2"/>
        <v>-50000</v>
      </c>
    </row>
    <row r="28" spans="1:5" s="1" customFormat="1" ht="18.75" x14ac:dyDescent="0.3">
      <c r="A28" s="36">
        <v>2500</v>
      </c>
      <c r="B28" s="37">
        <f t="shared" si="0"/>
        <v>225000</v>
      </c>
      <c r="C28" s="38">
        <f t="shared" si="1"/>
        <v>187500</v>
      </c>
      <c r="D28" s="39">
        <f t="shared" si="2"/>
        <v>-37500</v>
      </c>
    </row>
    <row r="29" spans="1:5" s="1" customFormat="1" ht="18.75" x14ac:dyDescent="0.3">
      <c r="A29" s="36">
        <v>3000</v>
      </c>
      <c r="B29" s="37">
        <f t="shared" si="0"/>
        <v>250000</v>
      </c>
      <c r="C29" s="38">
        <f t="shared" si="1"/>
        <v>225000</v>
      </c>
      <c r="D29" s="39">
        <f t="shared" si="2"/>
        <v>-25000</v>
      </c>
    </row>
    <row r="30" spans="1:5" s="1" customFormat="1" ht="18.75" x14ac:dyDescent="0.3">
      <c r="A30" s="36">
        <v>3500</v>
      </c>
      <c r="B30" s="37">
        <f t="shared" si="0"/>
        <v>275000</v>
      </c>
      <c r="C30" s="38">
        <f t="shared" si="1"/>
        <v>262500</v>
      </c>
      <c r="D30" s="39">
        <f t="shared" si="2"/>
        <v>-12500</v>
      </c>
    </row>
    <row r="31" spans="1:5" s="1" customFormat="1" ht="18.75" x14ac:dyDescent="0.3">
      <c r="A31" s="36">
        <v>4000</v>
      </c>
      <c r="B31" s="37">
        <f t="shared" si="0"/>
        <v>300000</v>
      </c>
      <c r="C31" s="38">
        <f t="shared" si="1"/>
        <v>300000</v>
      </c>
      <c r="D31" s="39">
        <f t="shared" si="2"/>
        <v>0</v>
      </c>
    </row>
    <row r="32" spans="1:5" s="1" customFormat="1" ht="18.75" x14ac:dyDescent="0.3">
      <c r="A32" s="36">
        <v>4500</v>
      </c>
      <c r="B32" s="37">
        <f t="shared" si="0"/>
        <v>325000</v>
      </c>
      <c r="C32" s="38">
        <f t="shared" si="1"/>
        <v>337500</v>
      </c>
      <c r="D32" s="39">
        <f t="shared" si="2"/>
        <v>12500</v>
      </c>
    </row>
    <row r="33" spans="1:4" s="1" customFormat="1" ht="18.75" x14ac:dyDescent="0.3">
      <c r="A33" s="36">
        <v>5000</v>
      </c>
      <c r="B33" s="37">
        <f t="shared" si="0"/>
        <v>350000</v>
      </c>
      <c r="C33" s="38">
        <f t="shared" si="1"/>
        <v>375000</v>
      </c>
      <c r="D33" s="39">
        <f t="shared" si="2"/>
        <v>25000</v>
      </c>
    </row>
    <row r="34" spans="1:4" s="1" customFormat="1" ht="18.75" x14ac:dyDescent="0.3">
      <c r="A34" s="36">
        <v>5500</v>
      </c>
      <c r="B34" s="37">
        <f t="shared" si="0"/>
        <v>375000</v>
      </c>
      <c r="C34" s="38">
        <f t="shared" si="1"/>
        <v>412500</v>
      </c>
      <c r="D34" s="39">
        <f t="shared" si="2"/>
        <v>37500</v>
      </c>
    </row>
    <row r="35" spans="1:4" s="1" customFormat="1" ht="18.75" x14ac:dyDescent="0.3">
      <c r="A35" s="36">
        <v>6000</v>
      </c>
      <c r="B35" s="37">
        <f t="shared" si="0"/>
        <v>400000</v>
      </c>
      <c r="C35" s="38">
        <f t="shared" si="1"/>
        <v>450000</v>
      </c>
      <c r="D35" s="39">
        <f t="shared" si="2"/>
        <v>50000</v>
      </c>
    </row>
    <row r="36" spans="1:4" s="1" customFormat="1" ht="18.75" x14ac:dyDescent="0.3">
      <c r="A36" s="36">
        <v>6500</v>
      </c>
      <c r="B36" s="37">
        <f t="shared" si="0"/>
        <v>425000</v>
      </c>
      <c r="C36" s="38">
        <f t="shared" si="1"/>
        <v>487500</v>
      </c>
      <c r="D36" s="39">
        <f t="shared" si="2"/>
        <v>62500</v>
      </c>
    </row>
    <row r="37" spans="1:4" s="1" customFormat="1" ht="18.75" x14ac:dyDescent="0.3">
      <c r="A37" s="36">
        <v>7000</v>
      </c>
      <c r="B37" s="37">
        <f t="shared" si="0"/>
        <v>450000</v>
      </c>
      <c r="C37" s="38">
        <f t="shared" si="1"/>
        <v>525000</v>
      </c>
      <c r="D37" s="39">
        <f t="shared" si="2"/>
        <v>75000</v>
      </c>
    </row>
    <row r="38" spans="1:4" s="1" customFormat="1" ht="18.75" x14ac:dyDescent="0.3">
      <c r="A38" s="36">
        <v>7500</v>
      </c>
      <c r="B38" s="37">
        <f t="shared" si="0"/>
        <v>475000</v>
      </c>
      <c r="C38" s="38">
        <f t="shared" si="1"/>
        <v>562500</v>
      </c>
      <c r="D38" s="39">
        <f t="shared" si="2"/>
        <v>87500</v>
      </c>
    </row>
    <row r="39" spans="1:4" s="1" customFormat="1" ht="18.75" x14ac:dyDescent="0.3">
      <c r="A39" s="36">
        <v>8000</v>
      </c>
      <c r="B39" s="37">
        <f t="shared" si="0"/>
        <v>500000</v>
      </c>
      <c r="C39" s="38">
        <f t="shared" si="1"/>
        <v>600000</v>
      </c>
      <c r="D39" s="39">
        <f t="shared" si="2"/>
        <v>100000</v>
      </c>
    </row>
    <row r="40" spans="1:4" s="1" customFormat="1" ht="18.75" x14ac:dyDescent="0.3">
      <c r="A40" s="36">
        <v>8500</v>
      </c>
      <c r="B40" s="37">
        <f t="shared" si="0"/>
        <v>525000</v>
      </c>
      <c r="C40" s="38">
        <f t="shared" si="1"/>
        <v>637500</v>
      </c>
      <c r="D40" s="39">
        <f t="shared" si="2"/>
        <v>112500</v>
      </c>
    </row>
    <row r="41" spans="1:4" s="1" customFormat="1" ht="18.75" x14ac:dyDescent="0.3">
      <c r="A41" s="36">
        <v>9000</v>
      </c>
      <c r="B41" s="37">
        <f t="shared" si="0"/>
        <v>550000</v>
      </c>
      <c r="C41" s="38">
        <f t="shared" si="1"/>
        <v>675000</v>
      </c>
      <c r="D41" s="39">
        <f t="shared" si="2"/>
        <v>125000</v>
      </c>
    </row>
    <row r="42" spans="1:4" s="1" customFormat="1" ht="18.75" x14ac:dyDescent="0.3">
      <c r="A42" s="36">
        <v>9500</v>
      </c>
      <c r="B42" s="37">
        <f t="shared" si="0"/>
        <v>575000</v>
      </c>
      <c r="C42" s="38">
        <f t="shared" si="1"/>
        <v>712500</v>
      </c>
      <c r="D42" s="39">
        <f t="shared" si="2"/>
        <v>137500</v>
      </c>
    </row>
    <row r="43" spans="1:4" s="1" customFormat="1" ht="18.75" x14ac:dyDescent="0.3">
      <c r="A43" s="36"/>
      <c r="B43" s="40"/>
      <c r="C43" s="40"/>
      <c r="D43" s="40"/>
    </row>
    <row r="44" spans="1:4" ht="15.75" x14ac:dyDescent="0.25">
      <c r="A44" s="14"/>
      <c r="B44" s="14"/>
      <c r="C44" s="14"/>
      <c r="D44" s="14"/>
    </row>
    <row r="54" spans="11:11" x14ac:dyDescent="0.25">
      <c r="K54" t="s">
        <v>23</v>
      </c>
    </row>
  </sheetData>
  <mergeCells count="1">
    <mergeCell ref="A1:C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6"/>
  <sheetViews>
    <sheetView topLeftCell="D12" workbookViewId="0">
      <selection activeCell="F24" sqref="F24"/>
    </sheetView>
  </sheetViews>
  <sheetFormatPr defaultRowHeight="15" x14ac:dyDescent="0.25"/>
  <cols>
    <col min="11" max="11" width="15.28515625" customWidth="1"/>
    <col min="12" max="12" width="13.85546875" customWidth="1"/>
    <col min="13" max="13" width="15.140625" customWidth="1"/>
  </cols>
  <sheetData>
    <row r="1" spans="10:14" ht="18" x14ac:dyDescent="0.25">
      <c r="J1" s="47" t="s">
        <v>24</v>
      </c>
      <c r="K1" s="47"/>
      <c r="L1" s="47"/>
      <c r="M1" s="47"/>
    </row>
    <row r="2" spans="10:14" ht="36" x14ac:dyDescent="0.25">
      <c r="J2" s="6" t="s">
        <v>25</v>
      </c>
      <c r="K2" s="4" t="s">
        <v>26</v>
      </c>
      <c r="L2" s="4" t="s">
        <v>21</v>
      </c>
      <c r="M2" s="4" t="s">
        <v>22</v>
      </c>
    </row>
    <row r="3" spans="10:14" x14ac:dyDescent="0.25">
      <c r="J3" s="5">
        <v>0</v>
      </c>
      <c r="K3" s="9">
        <f>132000+$J$11*J3</f>
        <v>132000</v>
      </c>
      <c r="L3" s="9">
        <f>J3*120</f>
        <v>0</v>
      </c>
      <c r="M3" s="9">
        <f>L3-K3</f>
        <v>-132000</v>
      </c>
    </row>
    <row r="4" spans="10:14" x14ac:dyDescent="0.25">
      <c r="J4" s="5">
        <v>1000</v>
      </c>
      <c r="K4" s="9">
        <f t="shared" ref="K4:K9" si="0">132000+$J$11*J4</f>
        <v>192000</v>
      </c>
      <c r="L4" s="9">
        <f t="shared" ref="L4:L9" si="1">J4*120</f>
        <v>120000</v>
      </c>
      <c r="M4" s="9">
        <f t="shared" ref="M4:M9" si="2">L4-K4</f>
        <v>-72000</v>
      </c>
    </row>
    <row r="5" spans="10:14" x14ac:dyDescent="0.25">
      <c r="J5" s="5">
        <v>2000</v>
      </c>
      <c r="K5" s="9">
        <f t="shared" si="0"/>
        <v>252000</v>
      </c>
      <c r="L5" s="9">
        <f t="shared" si="1"/>
        <v>240000</v>
      </c>
      <c r="M5" s="9">
        <f t="shared" si="2"/>
        <v>-12000</v>
      </c>
    </row>
    <row r="6" spans="10:14" x14ac:dyDescent="0.25">
      <c r="J6" s="5">
        <v>3000</v>
      </c>
      <c r="K6" s="9">
        <f t="shared" si="0"/>
        <v>312000</v>
      </c>
      <c r="L6" s="9">
        <f t="shared" si="1"/>
        <v>360000</v>
      </c>
      <c r="M6" s="9">
        <f t="shared" si="2"/>
        <v>48000</v>
      </c>
    </row>
    <row r="7" spans="10:14" x14ac:dyDescent="0.25">
      <c r="J7" s="5">
        <v>4000</v>
      </c>
      <c r="K7" s="9">
        <f t="shared" si="0"/>
        <v>372000</v>
      </c>
      <c r="L7" s="9">
        <f t="shared" si="1"/>
        <v>480000</v>
      </c>
      <c r="M7" s="9">
        <f t="shared" si="2"/>
        <v>108000</v>
      </c>
    </row>
    <row r="8" spans="10:14" x14ac:dyDescent="0.25">
      <c r="J8" s="5">
        <v>5000</v>
      </c>
      <c r="K8" s="9">
        <f t="shared" si="0"/>
        <v>432000</v>
      </c>
      <c r="L8" s="9">
        <f t="shared" si="1"/>
        <v>600000</v>
      </c>
      <c r="M8" s="9">
        <f t="shared" si="2"/>
        <v>168000</v>
      </c>
    </row>
    <row r="9" spans="10:14" x14ac:dyDescent="0.25">
      <c r="J9" s="5">
        <v>6000</v>
      </c>
      <c r="K9" s="9">
        <f t="shared" si="0"/>
        <v>492000</v>
      </c>
      <c r="L9" s="9">
        <f t="shared" si="1"/>
        <v>720000</v>
      </c>
      <c r="M9" s="9">
        <f t="shared" si="2"/>
        <v>228000</v>
      </c>
    </row>
    <row r="11" spans="10:14" x14ac:dyDescent="0.25">
      <c r="J11" s="8">
        <f>(300000+60000)/6000</f>
        <v>60</v>
      </c>
      <c r="K11" t="s">
        <v>27</v>
      </c>
      <c r="M11" s="10">
        <f>(M6/L6)</f>
        <v>0.13333333333333333</v>
      </c>
    </row>
    <row r="14" spans="10:14" x14ac:dyDescent="0.25">
      <c r="J14" s="8">
        <f>(80000+40000)/2000</f>
        <v>60</v>
      </c>
      <c r="K14" t="s">
        <v>28</v>
      </c>
    </row>
    <row r="16" spans="10:14" ht="18" x14ac:dyDescent="0.25">
      <c r="J16" s="47" t="s">
        <v>29</v>
      </c>
      <c r="K16" s="47"/>
      <c r="L16" s="47"/>
      <c r="M16" s="47"/>
    </row>
    <row r="17" spans="1:14" ht="36" x14ac:dyDescent="0.25">
      <c r="J17" s="6" t="s">
        <v>25</v>
      </c>
      <c r="K17" s="4" t="s">
        <v>26</v>
      </c>
      <c r="L17" s="4" t="s">
        <v>21</v>
      </c>
      <c r="M17" s="4" t="s">
        <v>22</v>
      </c>
    </row>
    <row r="18" spans="1:14" x14ac:dyDescent="0.25">
      <c r="J18" s="5">
        <v>0</v>
      </c>
      <c r="K18" s="9">
        <f>44000+$J$14*J18</f>
        <v>44000</v>
      </c>
      <c r="L18" s="9">
        <f>J18*100</f>
        <v>0</v>
      </c>
      <c r="M18" s="9">
        <f>L18-K18</f>
        <v>-44000</v>
      </c>
    </row>
    <row r="19" spans="1:14" x14ac:dyDescent="0.25">
      <c r="A19" s="48" t="s">
        <v>31</v>
      </c>
      <c r="B19" s="48"/>
      <c r="J19" s="5">
        <v>250</v>
      </c>
      <c r="K19" s="9">
        <f t="shared" ref="K19:K26" si="3">44000+$J$14*J19</f>
        <v>59000</v>
      </c>
      <c r="L19" s="9">
        <f t="shared" ref="L19:L25" si="4">J19*100</f>
        <v>25000</v>
      </c>
      <c r="M19" s="9">
        <f t="shared" ref="M19:M26" si="5">L19-K19</f>
        <v>-34000</v>
      </c>
    </row>
    <row r="20" spans="1:14" x14ac:dyDescent="0.25">
      <c r="A20" s="48"/>
      <c r="B20" s="48"/>
      <c r="J20" s="5">
        <v>500</v>
      </c>
      <c r="K20" s="9">
        <f t="shared" si="3"/>
        <v>74000</v>
      </c>
      <c r="L20" s="9">
        <f t="shared" si="4"/>
        <v>50000</v>
      </c>
      <c r="M20" s="9">
        <f t="shared" si="5"/>
        <v>-24000</v>
      </c>
    </row>
    <row r="21" spans="1:14" x14ac:dyDescent="0.25">
      <c r="J21" s="5">
        <v>750</v>
      </c>
      <c r="K21" s="9">
        <f t="shared" si="3"/>
        <v>89000</v>
      </c>
      <c r="L21" s="9">
        <f t="shared" si="4"/>
        <v>75000</v>
      </c>
      <c r="M21" s="9">
        <f t="shared" si="5"/>
        <v>-14000</v>
      </c>
    </row>
    <row r="22" spans="1:14" x14ac:dyDescent="0.25">
      <c r="J22" s="5">
        <v>1000</v>
      </c>
      <c r="K22" s="9">
        <f t="shared" si="3"/>
        <v>104000</v>
      </c>
      <c r="L22" s="9">
        <f t="shared" si="4"/>
        <v>100000</v>
      </c>
      <c r="M22" s="9">
        <f t="shared" si="5"/>
        <v>-4000</v>
      </c>
    </row>
    <row r="23" spans="1:14" x14ac:dyDescent="0.25">
      <c r="J23" s="5">
        <v>1250</v>
      </c>
      <c r="K23" s="9">
        <f t="shared" si="3"/>
        <v>119000</v>
      </c>
      <c r="L23" s="9">
        <f t="shared" si="4"/>
        <v>125000</v>
      </c>
      <c r="M23" s="9">
        <f t="shared" si="5"/>
        <v>6000</v>
      </c>
    </row>
    <row r="24" spans="1:14" x14ac:dyDescent="0.25">
      <c r="J24" s="5">
        <v>1500</v>
      </c>
      <c r="K24" s="9">
        <f t="shared" si="3"/>
        <v>134000</v>
      </c>
      <c r="L24" s="9">
        <f t="shared" si="4"/>
        <v>150000</v>
      </c>
      <c r="M24" s="9">
        <f t="shared" si="5"/>
        <v>16000</v>
      </c>
    </row>
    <row r="25" spans="1:14" x14ac:dyDescent="0.25">
      <c r="J25" s="5">
        <v>1750</v>
      </c>
      <c r="K25" s="9">
        <f t="shared" si="3"/>
        <v>149000</v>
      </c>
      <c r="L25" s="9">
        <f t="shared" si="4"/>
        <v>175000</v>
      </c>
      <c r="M25" s="9">
        <f t="shared" si="5"/>
        <v>26000</v>
      </c>
    </row>
    <row r="26" spans="1:14" x14ac:dyDescent="0.25">
      <c r="J26" s="5">
        <v>2000</v>
      </c>
      <c r="K26" s="9">
        <f t="shared" si="3"/>
        <v>164000</v>
      </c>
      <c r="L26" s="9">
        <f>J26*100</f>
        <v>200000</v>
      </c>
      <c r="M26" s="9">
        <f t="shared" si="5"/>
        <v>36000</v>
      </c>
    </row>
  </sheetData>
  <mergeCells count="3">
    <mergeCell ref="J16:M16"/>
    <mergeCell ref="J1:M1"/>
    <mergeCell ref="A19:B20"/>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6:D27"/>
  <sheetViews>
    <sheetView topLeftCell="A13" workbookViewId="0">
      <selection activeCell="C32" sqref="C32"/>
    </sheetView>
  </sheetViews>
  <sheetFormatPr defaultRowHeight="15" x14ac:dyDescent="0.25"/>
  <cols>
    <col min="1" max="1" width="21.140625" customWidth="1"/>
    <col min="2" max="2" width="28.140625" customWidth="1"/>
    <col min="3" max="3" width="21.7109375" customWidth="1"/>
  </cols>
  <sheetData>
    <row r="16" spans="1:4" ht="54" x14ac:dyDescent="0.25">
      <c r="A16" s="3" t="s">
        <v>30</v>
      </c>
      <c r="B16" s="3" t="s">
        <v>21</v>
      </c>
      <c r="C16" s="3" t="s">
        <v>22</v>
      </c>
    </row>
    <row r="17" spans="1:3" x14ac:dyDescent="0.25">
      <c r="A17" s="5">
        <v>0</v>
      </c>
      <c r="B17" s="7">
        <f>A17*3</f>
        <v>0</v>
      </c>
      <c r="C17" s="7">
        <f>1.25*A17</f>
        <v>0</v>
      </c>
    </row>
    <row r="18" spans="1:3" x14ac:dyDescent="0.25">
      <c r="A18" s="5">
        <v>500</v>
      </c>
      <c r="B18" s="7">
        <f t="shared" ref="B18:B27" si="0">A18*3</f>
        <v>1500</v>
      </c>
      <c r="C18" s="7">
        <f t="shared" ref="C18:C27" si="1">1.25*A18</f>
        <v>625</v>
      </c>
    </row>
    <row r="19" spans="1:3" x14ac:dyDescent="0.25">
      <c r="A19" s="5">
        <v>1000</v>
      </c>
      <c r="B19" s="7">
        <f t="shared" si="0"/>
        <v>3000</v>
      </c>
      <c r="C19" s="7">
        <f t="shared" si="1"/>
        <v>1250</v>
      </c>
    </row>
    <row r="20" spans="1:3" x14ac:dyDescent="0.25">
      <c r="A20" s="5">
        <v>1500</v>
      </c>
      <c r="B20" s="7">
        <f t="shared" si="0"/>
        <v>4500</v>
      </c>
      <c r="C20" s="7">
        <f t="shared" si="1"/>
        <v>1875</v>
      </c>
    </row>
    <row r="21" spans="1:3" x14ac:dyDescent="0.25">
      <c r="A21" s="5">
        <v>2000</v>
      </c>
      <c r="B21" s="7">
        <f t="shared" si="0"/>
        <v>6000</v>
      </c>
      <c r="C21" s="7">
        <f t="shared" si="1"/>
        <v>2500</v>
      </c>
    </row>
    <row r="22" spans="1:3" x14ac:dyDescent="0.25">
      <c r="A22" s="5">
        <v>2500</v>
      </c>
      <c r="B22" s="7">
        <f t="shared" si="0"/>
        <v>7500</v>
      </c>
      <c r="C22" s="7">
        <f t="shared" si="1"/>
        <v>3125</v>
      </c>
    </row>
    <row r="23" spans="1:3" x14ac:dyDescent="0.25">
      <c r="A23" s="5">
        <v>3000</v>
      </c>
      <c r="B23" s="7">
        <f t="shared" si="0"/>
        <v>9000</v>
      </c>
      <c r="C23" s="7">
        <f t="shared" si="1"/>
        <v>3750</v>
      </c>
    </row>
    <row r="24" spans="1:3" x14ac:dyDescent="0.25">
      <c r="A24" s="5">
        <v>3500</v>
      </c>
      <c r="B24" s="7">
        <f t="shared" si="0"/>
        <v>10500</v>
      </c>
      <c r="C24" s="7">
        <f t="shared" si="1"/>
        <v>4375</v>
      </c>
    </row>
    <row r="25" spans="1:3" x14ac:dyDescent="0.25">
      <c r="A25" s="5">
        <v>4000</v>
      </c>
      <c r="B25" s="7">
        <f t="shared" si="0"/>
        <v>12000</v>
      </c>
      <c r="C25" s="7">
        <f t="shared" si="1"/>
        <v>5000</v>
      </c>
    </row>
    <row r="26" spans="1:3" x14ac:dyDescent="0.25">
      <c r="A26" s="5">
        <v>4500</v>
      </c>
      <c r="B26" s="7">
        <f t="shared" si="0"/>
        <v>13500</v>
      </c>
      <c r="C26" s="7">
        <f t="shared" si="1"/>
        <v>5625</v>
      </c>
    </row>
    <row r="27" spans="1:3" x14ac:dyDescent="0.25">
      <c r="A27" s="5">
        <v>5000</v>
      </c>
      <c r="B27" s="7">
        <f t="shared" si="0"/>
        <v>15000</v>
      </c>
      <c r="C27" s="7">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ADC5D6C75DD6B4181D80285272D742E" ma:contentTypeVersion="4" ma:contentTypeDescription="Create a new document." ma:contentTypeScope="" ma:versionID="958e97a341e01371bf06a3f8a95bab0a">
  <xsd:schema xmlns:xsd="http://www.w3.org/2001/XMLSchema" xmlns:xs="http://www.w3.org/2001/XMLSchema" xmlns:p="http://schemas.microsoft.com/office/2006/metadata/properties" xmlns:ns2="06cc2846-6aa0-416c-9bfd-0f6b68acea6f" targetNamespace="http://schemas.microsoft.com/office/2006/metadata/properties" ma:root="true" ma:fieldsID="2706ca8c226f19ccb9c42aacab33e779" ns2:_="">
    <xsd:import namespace="06cc2846-6aa0-416c-9bfd-0f6b68acea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c2846-6aa0-416c-9bfd-0f6b68ace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A5E77E-BF7F-4FBF-B270-F627B226C2A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06cc2846-6aa0-416c-9bfd-0f6b68acea6f"/>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3.xml><?xml version="1.0" encoding="utf-8"?>
<ds:datastoreItem xmlns:ds="http://schemas.openxmlformats.org/officeDocument/2006/customXml" ds:itemID="{8C4CFD76-2059-4889-9982-E75BA983C5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c2846-6aa0-416c-9bfd-0f6b68acea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da Silva Jacinto</dc:creator>
  <cp:lastModifiedBy>AD025</cp:lastModifiedBy>
  <cp:revision/>
  <dcterms:created xsi:type="dcterms:W3CDTF">2019-09-11T19:52:07Z</dcterms:created>
  <dcterms:modified xsi:type="dcterms:W3CDTF">2023-09-29T21:24:48Z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0x010100CADC5D6C75DD6B4181D80285272D742E</vt:lpwstr>
  </property>
</Properties>
</file>