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uantwerpen-my.sharepoint.com/personal/evisserssimilon_ad_ua_ac_be/Documents/Documenten/_Work Docs/Doctoraat/_CREATE/Publications/A1 _ Diffusion Models/_Data/"/>
    </mc:Choice>
  </mc:AlternateContent>
  <xr:revisionPtr revIDLastSave="2298" documentId="11_F25DC773A252ABDACC10480189DB734C5ADE58F6" xr6:coauthVersionLast="47" xr6:coauthVersionMax="47" xr10:uidLastSave="{A12917C6-2A34-44C3-A31B-747F1617B49B}"/>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79" i="1" l="1"/>
  <c r="D478" i="1"/>
  <c r="D469" i="1"/>
  <c r="D468" i="1"/>
  <c r="F430" i="1"/>
  <c r="F429" i="1"/>
  <c r="D430" i="1"/>
  <c r="D429" i="1"/>
  <c r="F398" i="1"/>
  <c r="F399" i="1"/>
  <c r="D399" i="1"/>
  <c r="D398" i="1"/>
  <c r="F367" i="1"/>
  <c r="F368" i="1"/>
  <c r="C324" i="1"/>
  <c r="D324" i="1"/>
  <c r="E324" i="1"/>
  <c r="F324" i="1"/>
  <c r="G324" i="1"/>
  <c r="H324" i="1"/>
  <c r="I324" i="1"/>
  <c r="J324" i="1"/>
  <c r="K324" i="1"/>
  <c r="L324" i="1"/>
  <c r="M324" i="1"/>
  <c r="B324" i="1"/>
  <c r="B316" i="1"/>
  <c r="C316" i="1"/>
  <c r="D316" i="1"/>
  <c r="E316" i="1"/>
  <c r="F316" i="1"/>
  <c r="G316" i="1"/>
  <c r="H316" i="1"/>
  <c r="I316" i="1"/>
  <c r="J316" i="1"/>
  <c r="K316" i="1"/>
  <c r="L316" i="1"/>
  <c r="C322" i="1"/>
  <c r="D322" i="1"/>
  <c r="E322" i="1"/>
  <c r="F322" i="1"/>
  <c r="G322" i="1"/>
  <c r="H322" i="1"/>
  <c r="I322" i="1"/>
  <c r="J322" i="1"/>
  <c r="K322" i="1"/>
  <c r="L322" i="1"/>
  <c r="M322" i="1"/>
  <c r="B322" i="1"/>
  <c r="B321" i="1"/>
  <c r="C321" i="1"/>
  <c r="D321" i="1"/>
  <c r="E321" i="1"/>
  <c r="F321" i="1"/>
  <c r="G321" i="1"/>
  <c r="H321" i="1"/>
  <c r="I321" i="1"/>
  <c r="J321" i="1"/>
  <c r="K321" i="1"/>
  <c r="L321" i="1"/>
  <c r="M321" i="1"/>
  <c r="C320" i="1"/>
  <c r="D320" i="1"/>
  <c r="E320" i="1"/>
  <c r="F320" i="1"/>
  <c r="G320" i="1"/>
  <c r="H320" i="1"/>
  <c r="I320" i="1"/>
  <c r="J320" i="1"/>
  <c r="K320" i="1"/>
  <c r="L320" i="1"/>
  <c r="M320" i="1"/>
  <c r="B320" i="1"/>
  <c r="C319" i="1"/>
  <c r="D319" i="1"/>
  <c r="E319" i="1"/>
  <c r="F319" i="1"/>
  <c r="G319" i="1"/>
  <c r="H319" i="1"/>
  <c r="I319" i="1"/>
  <c r="J319" i="1"/>
  <c r="K319" i="1"/>
  <c r="L319" i="1"/>
  <c r="M319" i="1"/>
  <c r="B319" i="1"/>
  <c r="B317" i="1"/>
  <c r="C317" i="1"/>
  <c r="D317" i="1"/>
  <c r="E317" i="1"/>
  <c r="F317" i="1"/>
  <c r="G317" i="1"/>
  <c r="H317" i="1"/>
  <c r="I317" i="1"/>
  <c r="J317" i="1"/>
  <c r="K317" i="1"/>
  <c r="L317" i="1"/>
  <c r="M317" i="1"/>
  <c r="B318" i="1"/>
  <c r="C318" i="1"/>
  <c r="D318" i="1"/>
  <c r="E318" i="1"/>
  <c r="F318" i="1"/>
  <c r="G318" i="1"/>
  <c r="H318" i="1"/>
  <c r="I318" i="1"/>
  <c r="J318" i="1"/>
  <c r="K318" i="1"/>
  <c r="L318" i="1"/>
  <c r="M318" i="1"/>
  <c r="M316" i="1"/>
  <c r="B310" i="1"/>
  <c r="C310" i="1"/>
  <c r="D310" i="1"/>
  <c r="E310" i="1"/>
  <c r="F310" i="1"/>
  <c r="G310" i="1"/>
  <c r="H310" i="1"/>
  <c r="I310" i="1"/>
  <c r="J310" i="1"/>
  <c r="K310" i="1"/>
  <c r="L310" i="1"/>
  <c r="M310" i="1"/>
  <c r="B311" i="1"/>
  <c r="C311" i="1"/>
  <c r="D311" i="1"/>
  <c r="E311" i="1"/>
  <c r="F311" i="1"/>
  <c r="G311" i="1"/>
  <c r="H311" i="1"/>
  <c r="I311" i="1"/>
  <c r="J311" i="1"/>
  <c r="K311" i="1"/>
  <c r="L311" i="1"/>
  <c r="M311" i="1"/>
  <c r="B312" i="1"/>
  <c r="C312" i="1"/>
  <c r="D312" i="1"/>
  <c r="E312" i="1"/>
  <c r="F312" i="1"/>
  <c r="G312" i="1"/>
  <c r="H312" i="1"/>
  <c r="I312" i="1"/>
  <c r="J312" i="1"/>
  <c r="K312" i="1"/>
  <c r="L312" i="1"/>
  <c r="M312" i="1"/>
  <c r="B313" i="1"/>
  <c r="C313" i="1"/>
  <c r="D313" i="1"/>
  <c r="E313" i="1"/>
  <c r="F313" i="1"/>
  <c r="G313" i="1"/>
  <c r="H313" i="1"/>
  <c r="I313" i="1"/>
  <c r="J313" i="1"/>
  <c r="K313" i="1"/>
  <c r="L313" i="1"/>
  <c r="M313" i="1"/>
  <c r="B314" i="1"/>
  <c r="C314" i="1"/>
  <c r="D314" i="1"/>
  <c r="E314" i="1"/>
  <c r="F314" i="1"/>
  <c r="G314" i="1"/>
  <c r="H314" i="1"/>
  <c r="I314" i="1"/>
  <c r="J314" i="1"/>
  <c r="K314" i="1"/>
  <c r="L314" i="1"/>
  <c r="M314" i="1"/>
  <c r="B315" i="1"/>
  <c r="C315" i="1"/>
  <c r="D315" i="1"/>
  <c r="E315" i="1"/>
  <c r="F315" i="1"/>
  <c r="G315" i="1"/>
  <c r="H315" i="1"/>
  <c r="I315" i="1"/>
  <c r="J315" i="1"/>
  <c r="K315" i="1"/>
  <c r="L315" i="1"/>
  <c r="M315" i="1"/>
  <c r="C309" i="1"/>
  <c r="D309" i="1"/>
  <c r="E309" i="1"/>
  <c r="F309" i="1"/>
  <c r="G309" i="1"/>
  <c r="H309" i="1"/>
  <c r="I309" i="1"/>
  <c r="J309" i="1"/>
  <c r="K309" i="1"/>
  <c r="L309" i="1"/>
  <c r="M309" i="1"/>
  <c r="B309" i="1"/>
  <c r="B308" i="1"/>
  <c r="C308" i="1"/>
  <c r="D308" i="1"/>
  <c r="E308" i="1"/>
  <c r="F308" i="1"/>
  <c r="G308" i="1"/>
  <c r="H308" i="1"/>
  <c r="I308" i="1"/>
  <c r="J308" i="1"/>
  <c r="K308" i="1"/>
  <c r="L308" i="1"/>
  <c r="M308" i="1"/>
  <c r="C307" i="1"/>
  <c r="D307" i="1"/>
  <c r="E307" i="1"/>
  <c r="F307" i="1"/>
  <c r="G307" i="1"/>
  <c r="H307" i="1"/>
  <c r="I307" i="1"/>
  <c r="J307" i="1"/>
  <c r="K307" i="1"/>
  <c r="L307" i="1"/>
  <c r="M307" i="1"/>
  <c r="B307" i="1"/>
  <c r="C306" i="1"/>
  <c r="D306" i="1"/>
  <c r="E306" i="1"/>
  <c r="F306" i="1"/>
  <c r="G306" i="1"/>
  <c r="H306" i="1"/>
  <c r="I306" i="1"/>
  <c r="J306" i="1"/>
  <c r="K306" i="1"/>
  <c r="L306" i="1"/>
  <c r="M306" i="1"/>
  <c r="B306" i="1"/>
  <c r="B305" i="1"/>
  <c r="C305" i="1"/>
  <c r="D305" i="1"/>
  <c r="E305" i="1"/>
  <c r="F305" i="1"/>
  <c r="G305" i="1"/>
  <c r="H305" i="1"/>
  <c r="I305" i="1"/>
  <c r="J305" i="1"/>
  <c r="K305" i="1"/>
  <c r="L305" i="1"/>
  <c r="M305" i="1"/>
  <c r="C304" i="1"/>
  <c r="D304" i="1"/>
  <c r="E304" i="1"/>
  <c r="F304" i="1"/>
  <c r="G304" i="1"/>
  <c r="H304" i="1"/>
  <c r="I304" i="1"/>
  <c r="J304" i="1"/>
  <c r="K304" i="1"/>
  <c r="L304" i="1"/>
  <c r="M304" i="1"/>
  <c r="B304" i="1"/>
  <c r="B302" i="1"/>
  <c r="C302" i="1"/>
  <c r="D302" i="1"/>
  <c r="B303" i="1"/>
  <c r="C303" i="1"/>
  <c r="D303" i="1"/>
  <c r="E302" i="1"/>
  <c r="F302" i="1"/>
  <c r="G302" i="1"/>
  <c r="H302" i="1"/>
  <c r="I302" i="1"/>
  <c r="J302" i="1"/>
  <c r="K302" i="1"/>
  <c r="L302" i="1"/>
  <c r="M302" i="1"/>
  <c r="E303" i="1"/>
  <c r="F303" i="1"/>
  <c r="G303" i="1"/>
  <c r="H303" i="1"/>
  <c r="I303" i="1"/>
  <c r="J303" i="1"/>
  <c r="K303" i="1"/>
  <c r="L303" i="1"/>
  <c r="M303" i="1"/>
  <c r="C301" i="1"/>
  <c r="D301" i="1"/>
  <c r="E301" i="1"/>
  <c r="F301" i="1"/>
  <c r="G301" i="1"/>
  <c r="H301" i="1"/>
  <c r="I301" i="1"/>
  <c r="J301" i="1"/>
  <c r="K301" i="1"/>
  <c r="L301" i="1"/>
  <c r="M301" i="1"/>
  <c r="B301" i="1"/>
  <c r="C299" i="1"/>
  <c r="D299" i="1"/>
  <c r="E299" i="1"/>
  <c r="F299" i="1"/>
  <c r="G299" i="1"/>
  <c r="H299" i="1"/>
  <c r="I299" i="1"/>
  <c r="J299" i="1"/>
  <c r="K299" i="1"/>
  <c r="L299" i="1"/>
  <c r="M299" i="1"/>
  <c r="B299" i="1"/>
  <c r="C260" i="1"/>
  <c r="C250" i="1"/>
  <c r="C256" i="1" s="1"/>
  <c r="D250" i="1"/>
  <c r="E250" i="1"/>
  <c r="B250" i="1"/>
  <c r="C213" i="1"/>
  <c r="D213" i="1"/>
  <c r="E213" i="1"/>
  <c r="B213" i="1"/>
  <c r="I155" i="1"/>
  <c r="J155" i="1"/>
  <c r="K155" i="1"/>
  <c r="L155" i="1"/>
  <c r="M155" i="1"/>
  <c r="N155" i="1"/>
  <c r="O155" i="1"/>
  <c r="P155" i="1"/>
  <c r="C155" i="1"/>
  <c r="D155" i="1"/>
  <c r="E155" i="1"/>
  <c r="F155" i="1"/>
  <c r="G155" i="1"/>
  <c r="H155" i="1"/>
  <c r="B155" i="1"/>
  <c r="F250" i="1" l="1"/>
  <c r="C251" i="1" s="1"/>
  <c r="F213" i="1"/>
  <c r="E214" i="1" s="1"/>
  <c r="N159" i="1"/>
  <c r="L159" i="1"/>
  <c r="M159" i="1"/>
  <c r="J159" i="1"/>
  <c r="B159" i="1"/>
  <c r="F156" i="1" s="1"/>
  <c r="D251" i="1" l="1"/>
  <c r="E251" i="1"/>
  <c r="B251" i="1"/>
  <c r="C214" i="1"/>
  <c r="D214" i="1"/>
  <c r="B214" i="1"/>
  <c r="G156" i="1"/>
  <c r="H156" i="1"/>
  <c r="B156" i="1"/>
  <c r="C156" i="1"/>
  <c r="D156" i="1"/>
  <c r="E156" i="1"/>
</calcChain>
</file>

<file path=xl/sharedStrings.xml><?xml version="1.0" encoding="utf-8"?>
<sst xmlns="http://schemas.openxmlformats.org/spreadsheetml/2006/main" count="1202" uniqueCount="700">
  <si>
    <t>Annotations</t>
  </si>
  <si>
    <t>Group 1</t>
  </si>
  <si>
    <t>Group 2</t>
  </si>
  <si>
    <t>Group 4</t>
  </si>
  <si>
    <t>Group 5</t>
  </si>
  <si>
    <t>Group 7</t>
  </si>
  <si>
    <t>Group 9</t>
  </si>
  <si>
    <t>Group 10</t>
  </si>
  <si>
    <t>Group 12</t>
  </si>
  <si>
    <t>Group 13</t>
  </si>
  <si>
    <t>Group 15</t>
  </si>
  <si>
    <t>Group 16</t>
  </si>
  <si>
    <t>Group 17</t>
  </si>
  <si>
    <t>Group 18</t>
  </si>
  <si>
    <t>Group 19</t>
  </si>
  <si>
    <t>Group 20</t>
  </si>
  <si>
    <t>Group 21</t>
  </si>
  <si>
    <t>Group 22</t>
  </si>
  <si>
    <t>Group 23</t>
  </si>
  <si>
    <t>Group 24</t>
  </si>
  <si>
    <t>Group 25</t>
  </si>
  <si>
    <t>Group 26</t>
  </si>
  <si>
    <t>Group 27</t>
  </si>
  <si>
    <t>Group 28</t>
  </si>
  <si>
    <t>Group 3B</t>
  </si>
  <si>
    <t>Group 6B</t>
  </si>
  <si>
    <t>Group 8B</t>
  </si>
  <si>
    <t>Group 11B</t>
  </si>
  <si>
    <t>Group 14B</t>
  </si>
  <si>
    <t>Group 14A</t>
  </si>
  <si>
    <t>Group 11A</t>
  </si>
  <si>
    <t>Group 8A</t>
  </si>
  <si>
    <t>Group 6A</t>
  </si>
  <si>
    <t>Group 3A</t>
  </si>
  <si>
    <t>style</t>
  </si>
  <si>
    <t>structure</t>
  </si>
  <si>
    <t>geometry</t>
  </si>
  <si>
    <t>materiality</t>
  </si>
  <si>
    <t>programme</t>
  </si>
  <si>
    <t>atmosphere</t>
  </si>
  <si>
    <t>spatial relationship</t>
  </si>
  <si>
    <t>afwijkende vormentaal</t>
  </si>
  <si>
    <t>add-on circulatie</t>
  </si>
  <si>
    <t>zij-ingang</t>
  </si>
  <si>
    <t>levendige plint</t>
  </si>
  <si>
    <t>diverse functies</t>
  </si>
  <si>
    <t>diverse typologieën</t>
  </si>
  <si>
    <t>onderscheid in materiaal</t>
  </si>
  <si>
    <t>rondgang rond de plint</t>
  </si>
  <si>
    <t>verhoging maakt toe-eigening mogelijk</t>
  </si>
  <si>
    <t>onderscheid in grootte van lokalen</t>
  </si>
  <si>
    <t>aftrapping vervangen door verticale gevel met woonterrassen</t>
  </si>
  <si>
    <t>woontoren met gesloten gevel richting ensemble</t>
  </si>
  <si>
    <t>groene daken</t>
  </si>
  <si>
    <t>dorps archetype in de verte</t>
  </si>
  <si>
    <t>licht aan einde van de gang stuurt mensen ernaartoe</t>
  </si>
  <si>
    <t>ramen als scheiding tussen studio's, interessante zichtrelatie</t>
  </si>
  <si>
    <t>bovenlicht/dubbelhoog, relatie tussen twee verdiepingen en licht in passerelle</t>
  </si>
  <si>
    <t>zichtbare technieken</t>
  </si>
  <si>
    <t>twee verschillende structuren: betonnen hoofdstructuur en houten secundaire structuur</t>
  </si>
  <si>
    <t>grid in schrijnwerk zorgt voor detail op kleinere schaal</t>
  </si>
  <si>
    <t>opvullen panelen in schrijnwerk voor selectieve zichtlijnen</t>
  </si>
  <si>
    <t>dubbelhoge ruimte langs buitenruimte zorgt voor meer lichtinval en groots gevoel bij binnenkomen</t>
  </si>
  <si>
    <t>dubbelhoge ruimte creëert hiërarchie tussen zones in de ruimte (publiek/open vs privaat/intiem)</t>
  </si>
  <si>
    <t>vide zorgt voor wisselwerking tussen 0 en 1</t>
  </si>
  <si>
    <t>metalen rooster als binnenwand zorgt voor verfijning op kleine schaal</t>
  </si>
  <si>
    <t>schrijnwerk geeft via schaduwwerking tactiliteit aan de ruimte</t>
  </si>
  <si>
    <t>gordijnen als flexibele binnenwanden</t>
  </si>
  <si>
    <t>hoofdstructuur als frame, daarbinnen ruimte vormen door invulwanden</t>
  </si>
  <si>
    <t>zenitaal licht</t>
  </si>
  <si>
    <t>betonnen structuur</t>
  </si>
  <si>
    <t>betonnen trap</t>
  </si>
  <si>
    <t>werkruimte</t>
  </si>
  <si>
    <t>doorzicht naar verchillende verdiepen via trap</t>
  </si>
  <si>
    <t>relatie met buiten/straat via groot venster</t>
  </si>
  <si>
    <t>bibliotheek</t>
  </si>
  <si>
    <t>aankomstverdiep</t>
  </si>
  <si>
    <t>monumentale trap</t>
  </si>
  <si>
    <t>ingeborgen</t>
  </si>
  <si>
    <t>warmte tinten</t>
  </si>
  <si>
    <t>zwaar</t>
  </si>
  <si>
    <t>niet erg interactief</t>
  </si>
  <si>
    <t>workshop space mekano</t>
  </si>
  <si>
    <t>cirkelvormige geometrie</t>
  </si>
  <si>
    <t>aangrenzende werkruimtes zoals studio's aan overloop</t>
  </si>
  <si>
    <t>noordgerichte ramen voor natuurlijke lichtinval</t>
  </si>
  <si>
    <t>grote open ruimte voor o.a. houtbewerking</t>
  </si>
  <si>
    <t>ruwe betonstructuur</t>
  </si>
  <si>
    <t>zicht op hoofdgebouw school vanuit trage trap als toegang naar de hoofdinkom</t>
  </si>
  <si>
    <t>commerciële functies</t>
  </si>
  <si>
    <t>tussenvolume als overgangsruimte</t>
  </si>
  <si>
    <t>geen overdekte buitenruimte zodat er maximale lichtinval is</t>
  </si>
  <si>
    <t>zichzagbeweging met hellingsbanenen op trap voor het creëren van een wandeling</t>
  </si>
  <si>
    <t>tussenplatformen met mogelijkheid tot vorming van terrassen voor de commerciële panden naast trap</t>
  </si>
  <si>
    <t>noordgerichte ateliers</t>
  </si>
  <si>
    <t>zichtbare structuur</t>
  </si>
  <si>
    <t>ontwerpgerichte studio's die bijdragen aan de creativiteit</t>
  </si>
  <si>
    <t>stalen structuur met 8x8 m grid, ingevuld met functionele cubes</t>
  </si>
  <si>
    <t>houten cubes</t>
  </si>
  <si>
    <t>atrium in te zetten als tentoonstellingsruimte/receptie/ontmoetingsplek</t>
  </si>
  <si>
    <t>betonnen vloer</t>
  </si>
  <si>
    <t>doorzichten naar verschillende ruimtes vanuit het atrium</t>
  </si>
  <si>
    <t>grote trap die beweging door de school duidelijk maakt</t>
  </si>
  <si>
    <t>zichtlijnen</t>
  </si>
  <si>
    <t>leesbaarheid</t>
  </si>
  <si>
    <t>oriëntatie</t>
  </si>
  <si>
    <t>adjecancy</t>
  </si>
  <si>
    <t>compositie</t>
  </si>
  <si>
    <t>lichtinval</t>
  </si>
  <si>
    <t>hiërarchie</t>
  </si>
  <si>
    <t>cilindervormig gebouw als eyecatcher</t>
  </si>
  <si>
    <t>buitencirculatie</t>
  </si>
  <si>
    <t>grote ramen</t>
  </si>
  <si>
    <t>contrast met omliggende gebouwen</t>
  </si>
  <si>
    <t>grote inkom</t>
  </si>
  <si>
    <t>uitstekende delen</t>
  </si>
  <si>
    <t>tweede ingang voor fietsers</t>
  </si>
  <si>
    <t>circulatie</t>
  </si>
  <si>
    <t>cozy corners</t>
  </si>
  <si>
    <t>gezellige sfeer</t>
  </si>
  <si>
    <t>betonstructuur</t>
  </si>
  <si>
    <t>overloop met mogelijkheid tot visueel contact</t>
  </si>
  <si>
    <t>dubbelhoge ruimte</t>
  </si>
  <si>
    <t>ensemble van het geheel: hoog- en laagbouw met een mix van geometrische en organische vormen</t>
  </si>
  <si>
    <t>publieke plint stelt zich open naar de central void</t>
  </si>
  <si>
    <t>horizontale raamverdelingen voor gebouwen met een publieke of semi-private functie</t>
  </si>
  <si>
    <t>van kijk-groen naar zit-groen, door gebruik te maken van bakken om planten te verhogen</t>
  </si>
  <si>
    <t>onderzoek naar de toegangen van de central void</t>
  </si>
  <si>
    <t>mutlifunctionele buitenruimte voor foodfestival, zomerbar, expo ruimte</t>
  </si>
  <si>
    <t>passende sfeer voor en door studenten</t>
  </si>
  <si>
    <t>grote glaspartijen</t>
  </si>
  <si>
    <t>houten accenten</t>
  </si>
  <si>
    <t>glas</t>
  </si>
  <si>
    <t>metalen kolommen</t>
  </si>
  <si>
    <t>beton</t>
  </si>
  <si>
    <t>gallerij ontdubbelt de plint, zorgt voor communicatie tussen binnen en buiten en dient als overgangsruimte</t>
  </si>
  <si>
    <t>publieke functies in de plint</t>
  </si>
  <si>
    <t>goede densiteit van groen in de buitenruimte</t>
  </si>
  <si>
    <t>buitencirculatie ('bruggen') tussen verschillende gebouwen op de onderste lagen</t>
  </si>
  <si>
    <t>aftrapping onderaan de gevel om onderste twee bouwlagen te onderscheiden van de rest</t>
  </si>
  <si>
    <t>verschillende zichtrelaties dankzij vide</t>
  </si>
  <si>
    <t>publieke functie in dubbelhoge ruimte</t>
  </si>
  <si>
    <t>structuur als buffer tussen diverse functies</t>
  </si>
  <si>
    <t>polyvalente centrale werkplaats</t>
  </si>
  <si>
    <t>connectie met de publieke buitenruimte</t>
  </si>
  <si>
    <t>centrale hybride cluster sluit aan op centrale circulatie</t>
  </si>
  <si>
    <t>kleur benadrukt diverse functies en typologieën</t>
  </si>
  <si>
    <t>ateliers gericht naar het noorden</t>
  </si>
  <si>
    <t>diepe lichtinval</t>
  </si>
  <si>
    <t>technieken en structuur zichtbaar</t>
  </si>
  <si>
    <t>karakteristieke kolommen</t>
  </si>
  <si>
    <t>communicerende gevels</t>
  </si>
  <si>
    <t>centraal plein</t>
  </si>
  <si>
    <t>arcade in plint tussen binnen/buiten, met verblijvende functies</t>
  </si>
  <si>
    <t>relatie studenten en school via buitenbrug</t>
  </si>
  <si>
    <t>vergroening straat</t>
  </si>
  <si>
    <t>studios</t>
  </si>
  <si>
    <t>inkomsteeg</t>
  </si>
  <si>
    <t>vervagende grens tussen straat en school</t>
  </si>
  <si>
    <t>grote ramen voor lichtinval</t>
  </si>
  <si>
    <t>dubbele circulatie</t>
  </si>
  <si>
    <t>plint aan centrale binnenruimte als referentie naar stedelijk plein</t>
  </si>
  <si>
    <t>uitkijken op centrale binnenruimte als plein</t>
  </si>
  <si>
    <t>aanliggende functies aan centrale binnenruimte bepalen het karakter: kleur, openheid, materialiteit, circulatie</t>
  </si>
  <si>
    <t>karakteristieke trappen bepalen een unieke circulatie/wandeling/ervaring</t>
  </si>
  <si>
    <t>binnenstraten en -pleinen</t>
  </si>
  <si>
    <t>binnenplein op hoogte te herkennen vanop de straat</t>
  </si>
  <si>
    <t>inkom als binnenplein ter uitbreiding van het centrale buitenplein</t>
  </si>
  <si>
    <t>groen samenkomstplein</t>
  </si>
  <si>
    <t>buitencirculatie passerelle als extensie van het plein, connectie met klassen op +1</t>
  </si>
  <si>
    <t>glazen muur in plint aan plein</t>
  </si>
  <si>
    <t>aftrappend volume zorgt voor lichtinval, connectie met de straat, geborgen plein</t>
  </si>
  <si>
    <t>directe toegang tussen plein en gemeenschappelijke ruimtes via 'glazen muur'</t>
  </si>
  <si>
    <t>hoogteverschil bij inkom om verschillende zones te definiëren</t>
  </si>
  <si>
    <t>grote ramen op ooghoogte in inkom, connectie met straa</t>
  </si>
  <si>
    <t>zitplaatsen om inkomhal te activeren</t>
  </si>
  <si>
    <t>inkomhal vloeit over in bibliotheek of andere gemeenschappelijke ruimtes (open)</t>
  </si>
  <si>
    <t>beton en hout</t>
  </si>
  <si>
    <t>auditoria voor de school</t>
  </si>
  <si>
    <t>publiek plein met boompjes en groen park</t>
  </si>
  <si>
    <t>fietsenstalling bij inkom</t>
  </si>
  <si>
    <t>shopping center</t>
  </si>
  <si>
    <t>residentiële toren</t>
  </si>
  <si>
    <t>architectuurschool</t>
  </si>
  <si>
    <t>transparante studios</t>
  </si>
  <si>
    <t>zenitaal licht voor studios</t>
  </si>
  <si>
    <t>groene buitenruimte</t>
  </si>
  <si>
    <t>semi-publieke inkom</t>
  </si>
  <si>
    <t>offices en retail</t>
  </si>
  <si>
    <t>collectieve ruimte bij het wonen</t>
  </si>
  <si>
    <t>monumentale inkom</t>
  </si>
  <si>
    <t>glazen wanden</t>
  </si>
  <si>
    <t>overdekte inkom met lage trap</t>
  </si>
  <si>
    <t>geen bakstenen</t>
  </si>
  <si>
    <t>beton structuur</t>
  </si>
  <si>
    <t>veel lichtinval</t>
  </si>
  <si>
    <t>monumentaal stijgpunt</t>
  </si>
  <si>
    <t>ijzeren kolommen</t>
  </si>
  <si>
    <t>grote raampartijen voor connectie met groenruimte buiten</t>
  </si>
  <si>
    <t>betonnen wandelbruggen als connectie tussen verschillende gebouwdelen</t>
  </si>
  <si>
    <t>ritmiek van kolommen</t>
  </si>
  <si>
    <t>transparant gelijkvloers</t>
  </si>
  <si>
    <t>hoge gaanderij</t>
  </si>
  <si>
    <t>sociale activatie in de plint</t>
  </si>
  <si>
    <t>terrasjes op gelijkvloers</t>
  </si>
  <si>
    <t>bibliotheek op gelijkvloers</t>
  </si>
  <si>
    <t>boompjes</t>
  </si>
  <si>
    <t>sfeer van het binnenplein</t>
  </si>
  <si>
    <t>bankjes</t>
  </si>
  <si>
    <t>staalconstructie op grid van 10x10</t>
  </si>
  <si>
    <t>transparantie tov massieve woonblokken</t>
  </si>
  <si>
    <t>gelijkvloers zeer transparant om buurt te betrekken</t>
  </si>
  <si>
    <t>verdieping meer gesloten, privacy</t>
  </si>
  <si>
    <t>gedeeld plein voor studenten en buurtbewoners</t>
  </si>
  <si>
    <t>belangrijke groene buitenruimte</t>
  </si>
  <si>
    <t>laagdrempelig toekomen door vervaagde grens binnen/buiten</t>
  </si>
  <si>
    <t>serre typologie</t>
  </si>
  <si>
    <t>natuur in de stad, groenzones, rechthoekig landschap</t>
  </si>
  <si>
    <t>glaspatroon om privacy te waarborgen bij woonunits</t>
  </si>
  <si>
    <t>terrassen aan plein als collectieve buitenruimte van de school</t>
  </si>
  <si>
    <t>oculus / atrium met trappen</t>
  </si>
  <si>
    <t>efficiënte circulatie in oculus in plaats van trage guggenheim trap</t>
  </si>
  <si>
    <t>eco - brutalistic</t>
  </si>
  <si>
    <t>natuur binnenin het gebouw</t>
  </si>
  <si>
    <t>directe verbinding tussen oculus en plein</t>
  </si>
  <si>
    <t>vrij invulbare tussenruimte voor het publiek, de buurt en studenten dmv afsluitbare tussenruimte in plint</t>
  </si>
  <si>
    <t>structuur zichtbaar in de gevel</t>
  </si>
  <si>
    <t>contrast tussen robuuste en delicate elementen</t>
  </si>
  <si>
    <t>betonnen skelet met vliesgevel</t>
  </si>
  <si>
    <t>vrij invulbare grote open ruimte</t>
  </si>
  <si>
    <t>accent kleur</t>
  </si>
  <si>
    <t>houten details</t>
  </si>
  <si>
    <t>houten meubels (werktafels)</t>
  </si>
  <si>
    <t>houten constructie</t>
  </si>
  <si>
    <t>dubbelhoge atelierruimte en centrale hal</t>
  </si>
  <si>
    <t>passerelle</t>
  </si>
  <si>
    <t>betonnen constructie</t>
  </si>
  <si>
    <t>sectionaalpoorten</t>
  </si>
  <si>
    <t>stalen frames zichtbaar</t>
  </si>
  <si>
    <t>lokalen grenzen aan centrale hal</t>
  </si>
  <si>
    <t>connectie tussen twee plinten</t>
  </si>
  <si>
    <t>glazen inkom</t>
  </si>
  <si>
    <t>overdekte inkom school</t>
  </si>
  <si>
    <t>technieken zichtbaar</t>
  </si>
  <si>
    <t>hanglampen</t>
  </si>
  <si>
    <t>technieken en constructie zichtbaar</t>
  </si>
  <si>
    <t>werkhal met zicht op middenplein</t>
  </si>
  <si>
    <t>anomalie in gevelopeningen</t>
  </si>
  <si>
    <t>externe circulatie</t>
  </si>
  <si>
    <t>groene gevel om grens plint en groen te vervagen</t>
  </si>
  <si>
    <t>buitencirculatie omgeven door groen</t>
  </si>
  <si>
    <t>groen als buffer tussen publieke buitenruimte en privé binnenruimte</t>
  </si>
  <si>
    <t>zonnewering interessante aanzet tot werken met arcade?</t>
  </si>
  <si>
    <t>betonstructuur zichtbaar in de plint</t>
  </si>
  <si>
    <t xml:space="preserve">verdiepte zone als overgang + elk gebouw een plaats toedienen </t>
  </si>
  <si>
    <t>blauwe golfplaten</t>
  </si>
  <si>
    <t>intieme ruimtes hebben meer gesloten gevel in de plint</t>
  </si>
  <si>
    <t>trap meteen naar hoger niveau met publieke sfeer</t>
  </si>
  <si>
    <t>ritmiek in de straat dankzij licht uitstekende circulatiezones</t>
  </si>
  <si>
    <t>kolommen zorgen voor zonering in buitenruimte</t>
  </si>
  <si>
    <t>verhoging van het maaiveld</t>
  </si>
  <si>
    <t>grote luifel</t>
  </si>
  <si>
    <t>café met zicht op de straat en buitenruimte</t>
  </si>
  <si>
    <t>grens binnen/buiten vervaagt door grote schuifbare raampartijen</t>
  </si>
  <si>
    <t>betonskelet</t>
  </si>
  <si>
    <t>zwevende platformen als gemeenschappelijke ruimtes</t>
  </si>
  <si>
    <t>ontmoetingsruimte</t>
  </si>
  <si>
    <t>hoogteverschillen om de open ruimte in te delen</t>
  </si>
  <si>
    <t>luie trappen</t>
  </si>
  <si>
    <t>hout</t>
  </si>
  <si>
    <t>groene omgeving</t>
  </si>
  <si>
    <t>grote ingang met doorsteek naar park</t>
  </si>
  <si>
    <t>levendig na schooluren</t>
  </si>
  <si>
    <t>open plint</t>
  </si>
  <si>
    <t>dubbelhoge plint als overgang van openbare stad naar publieke school</t>
  </si>
  <si>
    <t>transparante materialen</t>
  </si>
  <si>
    <t>mix van verschillende mensen: studenten en bezoekers</t>
  </si>
  <si>
    <t>park feeling</t>
  </si>
  <si>
    <t>plek om te lezen</t>
  </si>
  <si>
    <t>gallerij en luchtstraat met connectie naar centrale plein</t>
  </si>
  <si>
    <t>groen glooiend landschap bakent buitenruimtes af, zitplaatsen, flexibel ruimtegebruik en sociale interactie</t>
  </si>
  <si>
    <t>metselwerk</t>
  </si>
  <si>
    <t>gevel wijzigt de hoek om</t>
  </si>
  <si>
    <t>tegelafwerking gevel loopt verder naar binnenmuur</t>
  </si>
  <si>
    <t>plein tegels lopen verder in interieur</t>
  </si>
  <si>
    <t>materialiteit loopt over tussen binnen en buiten: grenzen vervagen</t>
  </si>
  <si>
    <t>afgeronde kolom als hoekelement</t>
  </si>
  <si>
    <t>zonnewering lokaliseert café</t>
  </si>
  <si>
    <t>kroonlijst</t>
  </si>
  <si>
    <t>school functies</t>
  </si>
  <si>
    <t>café / commercieel</t>
  </si>
  <si>
    <t>dubbelhoge plint</t>
  </si>
  <si>
    <t>open werkruimte</t>
  </si>
  <si>
    <t>positive corners' met afronding</t>
  </si>
  <si>
    <t>verhoogd privaat plein</t>
  </si>
  <si>
    <t>plein definiëren met tegels</t>
  </si>
  <si>
    <t>analyse 'positive corners': verdoken, uitstekend, verlaagd</t>
  </si>
  <si>
    <t>composition</t>
  </si>
  <si>
    <t>pop-up / polyvalente plint</t>
  </si>
  <si>
    <t>materialiteit trekt zich door in het interieur</t>
  </si>
  <si>
    <t>mix van materialisatie</t>
  </si>
  <si>
    <t>wat betekent de plint op hoogte?</t>
  </si>
  <si>
    <t>aan de hand van materialiteit oriënteren in ensemble</t>
  </si>
  <si>
    <t>aan de hand van doorsnede kolommen oriënteren in ensemble</t>
  </si>
  <si>
    <t>beschut binnenkomen</t>
  </si>
  <si>
    <t>groen in straatje: diffuss zicht en opleven van de straat</t>
  </si>
  <si>
    <t>connectie tussen vertande blok en de overzijde</t>
  </si>
  <si>
    <t>plint strekt zich soms hoger</t>
  </si>
  <si>
    <t>patchwork van verschillende gevels</t>
  </si>
  <si>
    <t>hoek plooit open</t>
  </si>
  <si>
    <t>schuifraam, mogelijkheid tot afsluiten van tussenruimte</t>
  </si>
  <si>
    <t>doorzon in tussenruimte</t>
  </si>
  <si>
    <t>materiaal binnen/buiten loopt door in tussenruimte</t>
  </si>
  <si>
    <t>tussenruimte als uitbreiding van de studio's</t>
  </si>
  <si>
    <t>industrieel?</t>
  </si>
  <si>
    <t>schrijnwerk stalen structuur te vlak? Tektoniek?</t>
  </si>
  <si>
    <t xml:space="preserve">visuele interactie tussen tussenruimte en studios </t>
  </si>
  <si>
    <t>grid van kolommen en balken</t>
  </si>
  <si>
    <t>commerciële plint</t>
  </si>
  <si>
    <t>plint heeft dezelfde ritmiek maar ander karakter</t>
  </si>
  <si>
    <t>zitplaatsen als aanzet voor sociale interactie</t>
  </si>
  <si>
    <t>teruggetrokken gevel</t>
  </si>
  <si>
    <t>kolommen zorgen voro overgang (arcade)</t>
  </si>
  <si>
    <t>groene straat, levendig</t>
  </si>
  <si>
    <t>eventuele verbinding boven maaiveld? (brug)</t>
  </si>
  <si>
    <t>op bepaalde plek een opengewerkte hoek, poreus gebouw, vervaagde grens binnen/buiten</t>
  </si>
  <si>
    <t>ritmiek</t>
  </si>
  <si>
    <t>hybride constructie hout+beton</t>
  </si>
  <si>
    <t>park gevoel met pad naar inkom</t>
  </si>
  <si>
    <t>residentiële units met groene dakterrassen</t>
  </si>
  <si>
    <t>centrale circulaire ruimte (atrium) voor de studenten grenst aan plein</t>
  </si>
  <si>
    <t>open gevels</t>
  </si>
  <si>
    <t>baksteen</t>
  </si>
  <si>
    <t>grote raampartijen (lichtinval)</t>
  </si>
  <si>
    <t>subtiele overgang binnen/buiten</t>
  </si>
  <si>
    <t>verhoogde buitenruimte</t>
  </si>
  <si>
    <t>opmerkelijke functies achter de gevel</t>
  </si>
  <si>
    <t>groen</t>
  </si>
  <si>
    <t>levendigheid</t>
  </si>
  <si>
    <t>verschillende typologieën per functie</t>
  </si>
  <si>
    <t>connectie verschillende verdiepen dankzij vide met gaanderij</t>
  </si>
  <si>
    <t>inspringende volumes</t>
  </si>
  <si>
    <t>open dakterrassen</t>
  </si>
  <si>
    <t>middenplein met connectie tussen school en woningen</t>
  </si>
  <si>
    <t>structuur leesbaar</t>
  </si>
  <si>
    <t>mezzanine zorgt voor verbinding met open ruimte</t>
  </si>
  <si>
    <t>grote raampartijen</t>
  </si>
  <si>
    <t>open dubbelhoge ruimte 'plein' naast enkelhoge circulatiezone 'straat' die grens aan gesloten ruimtes</t>
  </si>
  <si>
    <t>zware constructie</t>
  </si>
  <si>
    <t>atrium opengetrokken naar buiten</t>
  </si>
  <si>
    <t>bewandelbare overkapping die voor zonering zorgt</t>
  </si>
  <si>
    <t>gelaagde overgang binnen/buiten dankzij dubbelhoge transitieruimte en diepte raamprofielen</t>
  </si>
  <si>
    <t>lichte materialen</t>
  </si>
  <si>
    <t>arcade als buffer tussen binnen en buiten, verhard, vierkante kolommen, soms met verhoogde zitplaatsen tussen de kolommen</t>
  </si>
  <si>
    <t>aula's boven de expositieruimte</t>
  </si>
  <si>
    <t>tussenniveau's zichtbaar</t>
  </si>
  <si>
    <t>cilindervolume als centrale ruimte waar alles op uitkomt</t>
  </si>
  <si>
    <t>student housing</t>
  </si>
  <si>
    <t>fietsenstalling aan de straat</t>
  </si>
  <si>
    <t>studentencafé</t>
  </si>
  <si>
    <t>fablab</t>
  </si>
  <si>
    <t>doorzichten op verschillende niveaus</t>
  </si>
  <si>
    <t>gedeelde binnentuin</t>
  </si>
  <si>
    <t>glazen wand plint kan open gaan naar keuze of op basis van activiteit tussen plint en plein &gt; harmonica, schuif- of sectionaal ramen/poorten</t>
  </si>
  <si>
    <t>industrieel</t>
  </si>
  <si>
    <t>witte baksteen, claustra</t>
  </si>
  <si>
    <t>rode baksteen</t>
  </si>
  <si>
    <t>rode accenten</t>
  </si>
  <si>
    <t>zwart/wit contrast</t>
  </si>
  <si>
    <t>overdekte inkom met grote raampartijen</t>
  </si>
  <si>
    <t>straat op menselijke maat</t>
  </si>
  <si>
    <t>smalle ramen</t>
  </si>
  <si>
    <t>teruggetrokken overdekte inkom</t>
  </si>
  <si>
    <t>informele buitenruimte met groene zones</t>
  </si>
  <si>
    <t>groene stalen panelen gevel</t>
  </si>
  <si>
    <t>polycarbonaat ciculatiekoker</t>
  </si>
  <si>
    <t>teruggetrokken geometrie doet kleinschalige ontmoetingsplekken ontstaan</t>
  </si>
  <si>
    <t>woongedeelte andere materialiteit dan publieke functies</t>
  </si>
  <si>
    <t>school is open naar plein toe om buitenruimte mee in te zetten</t>
  </si>
  <si>
    <t>commerciële gallerij in plint</t>
  </si>
  <si>
    <t>dakterrassen</t>
  </si>
  <si>
    <t>verschillende materialen publiek en privé</t>
  </si>
  <si>
    <t>monumentale trap inkom</t>
  </si>
  <si>
    <t>verhoogde inkomzone met buitencirculatie, waardoor uimte ontstaat om aula's half onder de grond te steken</t>
  </si>
  <si>
    <t>groen plein</t>
  </si>
  <si>
    <t>trapsgewijze gevel</t>
  </si>
  <si>
    <t>verhoogd maaiveld</t>
  </si>
  <si>
    <t>dmv veel glas wordt de publieke plint betrokken bij het plein, dubbelhoog, overgang tussen binnen en buiten</t>
  </si>
  <si>
    <t>gallerij als buffer langs drukke straat, plein als inkommoment langs drukke straat</t>
  </si>
  <si>
    <t>andere materialiteit voor publieke plint</t>
  </si>
  <si>
    <t>verbindende brug tussen twee gebouwen</t>
  </si>
  <si>
    <t>kleurenpalet</t>
  </si>
  <si>
    <t>vakwerk</t>
  </si>
  <si>
    <t>brede straat</t>
  </si>
  <si>
    <t>levendige straat</t>
  </si>
  <si>
    <t>grid</t>
  </si>
  <si>
    <t>gemixte functies</t>
  </si>
  <si>
    <t>hoge plafonds</t>
  </si>
  <si>
    <t>staal structuur</t>
  </si>
  <si>
    <t>werksfeer met georganiseerder rommel</t>
  </si>
  <si>
    <t>tussenruimte tussen atelier en buitenomgeving, dubbelhoog met vide en veel lichtinval</t>
  </si>
  <si>
    <t>spel tussen open (glas) en gesloten (panelen)</t>
  </si>
  <si>
    <t>structuur zichtbaar</t>
  </si>
  <si>
    <t>afbakenen van zones dmv meubels en planten</t>
  </si>
  <si>
    <t>repetitieve gevel</t>
  </si>
  <si>
    <t>verzonken tuin</t>
  </si>
  <si>
    <t>zichtbare structuur en technieken</t>
  </si>
  <si>
    <t>flexibele ruimte</t>
  </si>
  <si>
    <t>tussenruimte/arcade met afsluitbare transparante garagepoorten naar buitenruimte en accordeonramen naar open werkplekken binnenruimte</t>
  </si>
  <si>
    <t>flexibele binnenwanden / gordijnen</t>
  </si>
  <si>
    <t>veel groene buitenruimte</t>
  </si>
  <si>
    <t>levendige tuin</t>
  </si>
  <si>
    <t>uitnodigend</t>
  </si>
  <si>
    <t>tuin als circulatie- en verblijfplaats</t>
  </si>
  <si>
    <t>grote raampartijen met veel lichtinval</t>
  </si>
  <si>
    <t>splitlevel met vide naar werkplekken</t>
  </si>
  <si>
    <t>verticale elementen</t>
  </si>
  <si>
    <t>inkommoment verbreekt horizontale geleding</t>
  </si>
  <si>
    <t>atrium met zenitaal licht</t>
  </si>
  <si>
    <t>monumentaal</t>
  </si>
  <si>
    <t>teruggetrokken gevel omarmt de plint</t>
  </si>
  <si>
    <t>sfeer tussen plinten en central void</t>
  </si>
  <si>
    <t>zonering adhv kleuren en materialiteit</t>
  </si>
  <si>
    <t>collectieve expansieruimte die publiek toegankelijk is</t>
  </si>
  <si>
    <t xml:space="preserve"> adjecancy</t>
  </si>
  <si>
    <t>groene elementen op de binnenplaats creëren een aangename sfeer</t>
  </si>
  <si>
    <t>transparante structuur (slechts enkele noodzakelijke kolommen raken het maaiveld)</t>
  </si>
  <si>
    <t>Door een volume toe te voegen tussen de gebouwen, ontstaat er omarmd gevoel op de binnenplaats</t>
  </si>
  <si>
    <t>Houten materialiteit</t>
  </si>
  <si>
    <t>plantenbakken en zitmeubels geleiden de circulatie van de binnenplaats</t>
  </si>
  <si>
    <t>leuke atmosfeer en vibe</t>
  </si>
  <si>
    <t>gaat meer op met een historischer weefsel, maar leuke sfeer en vibe</t>
  </si>
  <si>
    <t>dubbelhoge appartementen met mezzanine</t>
  </si>
  <si>
    <t>simplistische stijl interieur zorgt voor rust</t>
  </si>
  <si>
    <t>plint trekt zich terug zodat passage ademruimte krijgt</t>
  </si>
  <si>
    <t>nabijheid zorgt voor mogelijke interactie tussen verschillende open plinten</t>
  </si>
  <si>
    <t>stedelijke materialiteit baksteen in plint</t>
  </si>
  <si>
    <t>woontypologieën kunnen andere materialiteiten krijgen</t>
  </si>
  <si>
    <t>gedeelde ruimte wordt mede vormgegeven door de gebruikers</t>
  </si>
  <si>
    <t>ontharding buitenruimte</t>
  </si>
  <si>
    <t>creatieve campus ontwerpt eigen paviljoen in buitenruimte</t>
  </si>
  <si>
    <t>centraal plein als bindmiddel tussen de volumes</t>
  </si>
  <si>
    <t>veelzijdige buitenruimte voor diverse doeleinden</t>
  </si>
  <si>
    <t>groene oase in stedelijke context</t>
  </si>
  <si>
    <t>arcades als overgang tussen binnen/buiten</t>
  </si>
  <si>
    <t>luifel, terugtrekken van volume op maaiveld</t>
  </si>
  <si>
    <t>opgen versus gesloten gevels als oppositie in de buitenruimte</t>
  </si>
  <si>
    <t>steeg opent richting de grote groene open binnenplaats</t>
  </si>
  <si>
    <t>TOTAL</t>
  </si>
  <si>
    <t>Group 3</t>
  </si>
  <si>
    <t>Group 6</t>
  </si>
  <si>
    <t>Group 8</t>
  </si>
  <si>
    <t>Group 11</t>
  </si>
  <si>
    <t>Group 14</t>
  </si>
  <si>
    <t>Annotated Drawings</t>
  </si>
  <si>
    <t xml:space="preserve">AANTAL ANNOTATIES: </t>
  </si>
  <si>
    <t>som over alle categorieën</t>
  </si>
  <si>
    <t>Production 3 Drawings</t>
  </si>
  <si>
    <t>Rendered</t>
  </si>
  <si>
    <t>Generated</t>
  </si>
  <si>
    <t>Sketched</t>
  </si>
  <si>
    <t>Modelled</t>
  </si>
  <si>
    <t>Clay-rendered</t>
  </si>
  <si>
    <t>AI-rendered</t>
  </si>
  <si>
    <t>produced</t>
  </si>
  <si>
    <t>annotated</t>
  </si>
  <si>
    <t>Collaboration Diagrams</t>
  </si>
  <si>
    <t>Modeller &gt; Generator</t>
  </si>
  <si>
    <t>Modeller &gt; Sketcher</t>
  </si>
  <si>
    <t>Modeller &gt; Renderer</t>
  </si>
  <si>
    <t>Generator &gt; Modeller</t>
  </si>
  <si>
    <t>Generator &gt; Sketcher</t>
  </si>
  <si>
    <t>Generator &gt; Renderer</t>
  </si>
  <si>
    <t>Sketcher &gt; Modeller</t>
  </si>
  <si>
    <t>Sketcher &gt; Generator</t>
  </si>
  <si>
    <t>Sketcher &gt; Renderer</t>
  </si>
  <si>
    <t>Renderer &gt; Modeller</t>
  </si>
  <si>
    <t>Renderer &gt; Generator</t>
  </si>
  <si>
    <t>Renderer &gt; Sketcher</t>
  </si>
  <si>
    <t>NORMALISED</t>
  </si>
  <si>
    <t>no arrows</t>
  </si>
  <si>
    <t>0-0,2</t>
  </si>
  <si>
    <t>one arrow</t>
  </si>
  <si>
    <t>0,2-0,4</t>
  </si>
  <si>
    <t>two arrows</t>
  </si>
  <si>
    <t>0,4-0,6</t>
  </si>
  <si>
    <t>three arrows</t>
  </si>
  <si>
    <t>0,6-0,8</t>
  </si>
  <si>
    <t>four arrows</t>
  </si>
  <si>
    <t>0,8-1</t>
  </si>
  <si>
    <t>0-0,25</t>
  </si>
  <si>
    <t>0,25-0,5</t>
  </si>
  <si>
    <t>0,5-0,75</t>
  </si>
  <si>
    <t>0,75-1</t>
  </si>
  <si>
    <t>https://ncase.me/loopy/v1.1/?data=[[[6,631,869,0,%22Generator%22,4],[7,995,870,0,%22Sketcher%22,4],[8,1374,869,0,%22Renderer%22,4],[18,292,870,0,%22Modeller%22,4]],[[18,6,5,1,0],[18,7,156,1,0],[18,7,186,1,0],[18,8,315,1,0],[18,8,377,1,0],[6,18,77,1,0],[6,7,37,1,0],[6,7,53,1,0],[7,6,97,1,0],[7,6,73,1,0],[7,8,7,1,0],[7,8,25,1,0],[7,8,37,1,0],[8,18,459,1,0],[8,6,277,1,0],[8,7,137,1,0]],[],18%5D</t>
  </si>
  <si>
    <t>Polleverywhere</t>
  </si>
  <si>
    <t>Generators: which words did you use the most?</t>
  </si>
  <si>
    <t>brick</t>
  </si>
  <si>
    <t>urban context</t>
  </si>
  <si>
    <t>Architecture</t>
  </si>
  <si>
    <t>people</t>
  </si>
  <si>
    <t>interior</t>
  </si>
  <si>
    <t>Greenery</t>
  </si>
  <si>
    <t>SCHOOL ARCHITECTURE</t>
  </si>
  <si>
    <t>stairs</t>
  </si>
  <si>
    <t>trees</t>
  </si>
  <si>
    <t>Building</t>
  </si>
  <si>
    <t>architectural photography</t>
  </si>
  <si>
    <t>school</t>
  </si>
  <si>
    <t>University</t>
  </si>
  <si>
    <t>School</t>
  </si>
  <si>
    <t>summer</t>
  </si>
  <si>
    <t>architecture</t>
  </si>
  <si>
    <t>university, school, open space, neutral colors</t>
  </si>
  <si>
    <t>Schoolbuilding</t>
  </si>
  <si>
    <t>cosy</t>
  </si>
  <si>
    <t>plinth</t>
  </si>
  <si>
    <t>urban</t>
  </si>
  <si>
    <t>school building</t>
  </si>
  <si>
    <t>yes</t>
  </si>
  <si>
    <t>no</t>
  </si>
  <si>
    <t>Generators: added value of image prompts?</t>
  </si>
  <si>
    <t>Generators: general experience?</t>
  </si>
  <si>
    <t>Saai</t>
  </si>
  <si>
    <t>Frustrerend</t>
  </si>
  <si>
    <t>dom</t>
  </si>
  <si>
    <t>!</t>
  </si>
  <si>
    <t>DELUSIONAL</t>
  </si>
  <si>
    <t>geen vibe</t>
  </si>
  <si>
    <t>ok</t>
  </si>
  <si>
    <t>efficiënt</t>
  </si>
  <si>
    <t>Geen vibe</t>
  </si>
  <si>
    <t>Inspirerend</t>
  </si>
  <si>
    <t>frustrerend</t>
  </si>
  <si>
    <t>luistert soms niet</t>
  </si>
  <si>
    <t>interessant</t>
  </si>
  <si>
    <t>leuk</t>
  </si>
  <si>
    <t>cool</t>
  </si>
  <si>
    <t>tofkes</t>
  </si>
  <si>
    <t>INTERESTING</t>
  </si>
  <si>
    <t>good</t>
  </si>
  <si>
    <t>tiptop</t>
  </si>
  <si>
    <t>positive</t>
  </si>
  <si>
    <t>negative</t>
  </si>
  <si>
    <t>Renderers: which renders were the most valuable?</t>
  </si>
  <si>
    <t>AI-rendering</t>
  </si>
  <si>
    <t>clay-rendering</t>
  </si>
  <si>
    <t>Renderers: which words did you use the most? (AI renders)</t>
  </si>
  <si>
    <t>wood</t>
  </si>
  <si>
    <t>gevel</t>
  </si>
  <si>
    <t>mensen</t>
  </si>
  <si>
    <t>plants</t>
  </si>
  <si>
    <t>windows</t>
  </si>
  <si>
    <t>Stairs</t>
  </si>
  <si>
    <t>ambient</t>
  </si>
  <si>
    <t>binnentuin</t>
  </si>
  <si>
    <t>modern</t>
  </si>
  <si>
    <t>Green</t>
  </si>
  <si>
    <t>People</t>
  </si>
  <si>
    <t>green</t>
  </si>
  <si>
    <t>frustrend</t>
  </si>
  <si>
    <t>lastig</t>
  </si>
  <si>
    <t>wisselvallig</t>
  </si>
  <si>
    <t>Spannend</t>
  </si>
  <si>
    <t>Raar</t>
  </si>
  <si>
    <t>Leuk</t>
  </si>
  <si>
    <t>leerrijk</t>
  </si>
  <si>
    <t>Irritant</t>
  </si>
  <si>
    <t>vlot</t>
  </si>
  <si>
    <t>Genieten</t>
  </si>
  <si>
    <t>Interessant</t>
  </si>
  <si>
    <t>Renderers: general experience?</t>
  </si>
  <si>
    <t>Sketchers: what kind of drawings did you create?</t>
  </si>
  <si>
    <t>Lijn</t>
  </si>
  <si>
    <t>structuur</t>
  </si>
  <si>
    <t>snede</t>
  </si>
  <si>
    <t>perspectieven</t>
  </si>
  <si>
    <t>exterieur</t>
  </si>
  <si>
    <t>Sfeer</t>
  </si>
  <si>
    <t>Interieur</t>
  </si>
  <si>
    <t>Buiten</t>
  </si>
  <si>
    <t>interieur</t>
  </si>
  <si>
    <t>Perspectief</t>
  </si>
  <si>
    <t>vanalles</t>
  </si>
  <si>
    <t>Exterieurs</t>
  </si>
  <si>
    <t>Axonometrie</t>
  </si>
  <si>
    <t>perspectief</t>
  </si>
  <si>
    <t>Exterieur</t>
  </si>
  <si>
    <t>Scenario's</t>
  </si>
  <si>
    <t>eye-level</t>
  </si>
  <si>
    <t>lijntekening</t>
  </si>
  <si>
    <t>structuurtekening</t>
  </si>
  <si>
    <t>sfeer</t>
  </si>
  <si>
    <t>axonometrie</t>
  </si>
  <si>
    <t>scenario's</t>
  </si>
  <si>
    <t>Sketchers: experiences with WACOM tablets?</t>
  </si>
  <si>
    <t>Chill</t>
  </si>
  <si>
    <t>Ontspannend</t>
  </si>
  <si>
    <t>papier en potlood &gt;&gt;&gt;</t>
  </si>
  <si>
    <t>plezaant</t>
  </si>
  <si>
    <t>handig</t>
  </si>
  <si>
    <t>groot</t>
  </si>
  <si>
    <t>snel</t>
  </si>
  <si>
    <t>nice</t>
  </si>
  <si>
    <t>FUN</t>
  </si>
  <si>
    <t>Praktisch</t>
  </si>
  <si>
    <t>Sketchers: general experience?</t>
  </si>
  <si>
    <t>moeilijk</t>
  </si>
  <si>
    <t>Fijn</t>
  </si>
  <si>
    <t>Moeilijk als je met andere moet rekening houden</t>
  </si>
  <si>
    <t>Rustgevend</t>
  </si>
  <si>
    <t>wauw</t>
  </si>
  <si>
    <t>ontspannend</t>
  </si>
  <si>
    <t>Controle</t>
  </si>
  <si>
    <t>Rustig</t>
  </si>
  <si>
    <t>Explorerend</t>
  </si>
  <si>
    <t>Creatieve vrijheid</t>
  </si>
  <si>
    <t>tof</t>
  </si>
  <si>
    <t>efficient</t>
  </si>
  <si>
    <t>waardevol</t>
  </si>
  <si>
    <t>Flexibel</t>
  </si>
  <si>
    <t>makkelijk</t>
  </si>
  <si>
    <t>volume</t>
  </si>
  <si>
    <t>Plint</t>
  </si>
  <si>
    <t>hal</t>
  </si>
  <si>
    <t>plint</t>
  </si>
  <si>
    <t>binnenplein</t>
  </si>
  <si>
    <t>Circulatie</t>
  </si>
  <si>
    <t>volumetrie</t>
  </si>
  <si>
    <t>Inkom</t>
  </si>
  <si>
    <t>inkom</t>
  </si>
  <si>
    <t>sokkel</t>
  </si>
  <si>
    <t>Alles</t>
  </si>
  <si>
    <t>exterior</t>
  </si>
  <si>
    <t>Modellers: which part of the model did you edit?</t>
  </si>
  <si>
    <t>inkomhal</t>
  </si>
  <si>
    <t>volume / exterieur</t>
  </si>
  <si>
    <t>Modellers: general experience?</t>
  </si>
  <si>
    <t>saai</t>
  </si>
  <si>
    <t>nee</t>
  </si>
  <si>
    <t>werk</t>
  </si>
  <si>
    <t>veel werk</t>
  </si>
  <si>
    <t>meh</t>
  </si>
  <si>
    <t>hard werk</t>
  </si>
  <si>
    <t>eentonig</t>
  </si>
  <si>
    <t>Team: what did you achieve this week?</t>
  </si>
  <si>
    <t>Extended inspiration and ideation</t>
  </si>
  <si>
    <t>Design progress through intentions and decisions</t>
  </si>
  <si>
    <t>Interior images: which criteria did your group use to choose the 'best' image?</t>
  </si>
  <si>
    <t>spatial relationships</t>
  </si>
  <si>
    <t>Exterior images: which criteria did your group use to choose the 'best' image?</t>
  </si>
  <si>
    <t>Impact of studio professor consultation?</t>
  </si>
  <si>
    <t>was eerder een algemeen gesprek</t>
  </si>
  <si>
    <t>geen impact</t>
  </si>
  <si>
    <t>het werd duidelijk wat we niet wouden</t>
  </si>
  <si>
    <t>onbesproken</t>
  </si>
  <si>
    <t>Did you feel a 'desire' to draw floorplans and sections?</t>
  </si>
  <si>
    <t>yes - strong desire</t>
  </si>
  <si>
    <t>yes - sometimes</t>
  </si>
  <si>
    <t>no - not at all</t>
  </si>
  <si>
    <t>no - but could have been valuable</t>
  </si>
  <si>
    <t>What will you take with you?</t>
  </si>
  <si>
    <t>Later in het proces nog eens de tools vastpakken</t>
  </si>
  <si>
    <t>Midjourney</t>
  </si>
  <si>
    <t>AI Render</t>
  </si>
  <si>
    <t>Digitaal schetsen</t>
  </si>
  <si>
    <t>Inspiratie</t>
  </si>
  <si>
    <t>Feedback?</t>
  </si>
  <si>
    <t>Leuke workshop</t>
  </si>
  <si>
    <t>Ik ben niet meer bang dat AI mijn job gaat afpakken</t>
  </si>
  <si>
    <t>Eventueel gerichtere workshops per taak</t>
  </si>
  <si>
    <t>Behulpzaam</t>
  </si>
  <si>
    <t>Goed gedaan</t>
  </si>
  <si>
    <t>-&gt; nu kwam het te vroeg. Eigenlijk hadden ze graag hun ‘plan’ zelf al wat willen indelen en in hun achterhoofd kunnen hebben voordat ze door het experiment gedwongen warden om bepaalde ontwerpbeslissingen te maken</t>
  </si>
  <si>
    <t>added value image prompts:</t>
  </si>
  <si>
    <t>stijl beïnvloeden</t>
  </si>
  <si>
    <t>typologie bepalen door geometrie van modeler erin te steken</t>
  </si>
  <si>
    <t>Sketcher en AI renderer gaat sneller dan het 3D model</t>
  </si>
  <si>
    <t xml:space="preserve"> &gt;&gt; meest intuitieve</t>
  </si>
  <si>
    <t xml:space="preserve"> &gt;&gt; tendens voor algemene conclusie?</t>
  </si>
  <si>
    <t xml:space="preserve"> &gt;&gt; advise voor sector: speel hierop in</t>
  </si>
  <si>
    <t>negative experience:</t>
  </si>
  <si>
    <t>voornamelijk door de steile leercurve (dingen die ze niet willen komen eruit)</t>
  </si>
  <si>
    <t>Waken over een bepaalde traagheid, bv. materialen</t>
  </si>
  <si>
    <t>Ervaring renderers was positiever dan generators (meer controle)</t>
  </si>
  <si>
    <t>AI renders &gt;&gt; clayrenders</t>
  </si>
  <si>
    <t>waardevoller want creatiever, sneller leuke bij-producten, ideation</t>
  </si>
  <si>
    <t>oplossing bv. renderen in watercolor style of monochromatic</t>
  </si>
  <si>
    <t>Schetsen duurt lang om goed genoeg met AI-render compatible te zijn</t>
  </si>
  <si>
    <t>Schetsen als één van de snelste manier om ideeën te testen (sneller dan via 3D model aanpassingen)</t>
  </si>
  <si>
    <t>te vroeg in het process was, liever nadat plan al wat concreter was</t>
  </si>
  <si>
    <t>-&gt; voorbeelden van studenten: binnen/buiten, compressie/decompressie, open/gesloten</t>
  </si>
  <si>
    <t>-&gt; discussion: soms is een bepaalde traagheid aangewezen, sommige beslissingen kan/mag je niet te snel nemen!</t>
  </si>
  <si>
    <t>Expectations vs reality</t>
  </si>
  <si>
    <t xml:space="preserve"> &gt;&gt; de algemene perceptie heeft niet door dat de AI eigenlijk dom is</t>
  </si>
  <si>
    <t xml:space="preserve"> &gt;&gt; gap zorgt voor frustraties</t>
  </si>
  <si>
    <t>Sven:</t>
  </si>
  <si>
    <t>In theorie is er zo’n productiviteitsverhoging in de ‘productie’ dat kleinere bureaus ook de grotere projecten gaan aankunnen &gt;&gt; als je van schets naar Bim model zou kunnen gaan</t>
  </si>
  <si>
    <t>+ vergelijken met beslissingen en criteria van tekst/visuele interpretaties??</t>
  </si>
  <si>
    <t>= hoe evolueert het belang van elke categorie over de tijd/verschillende interpretation moments?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</si>
</sst>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11"/>
      <color theme="1"/>
      <name val="Aptos"/>
      <family val="2"/>
    </font>
    <font>
      <sz val="11"/>
      <color rgb="FFFF0000"/>
      <name val="Aptos"/>
      <family val="2"/>
    </font>
    <font>
      <b/>
      <sz val="11"/>
      <color rgb="FFFF0000"/>
      <name val="Calibri"/>
      <family val="2"/>
      <scheme val="minor"/>
    </font>
    <font>
      <b/>
      <sz val="11"/>
      <color rgb="FFFF0000"/>
      <name val="Aptos"/>
      <family val="2"/>
    </font>
    <font>
      <u/>
      <sz val="11"/>
      <color rgb="FFFF0000"/>
      <name val="Aptos"/>
      <family val="2"/>
    </font>
    <font>
      <sz val="18"/>
      <color rgb="FFEA2C38"/>
      <name val="Calibri"/>
      <family val="2"/>
      <scheme val="minor"/>
    </font>
  </fonts>
  <fills count="13">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00"/>
        <bgColor indexed="64"/>
      </patternFill>
    </fill>
  </fills>
  <borders count="16">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115">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1" xfId="0" applyBorder="1" applyAlignment="1">
      <alignment wrapText="1"/>
    </xf>
    <xf numFmtId="0" fontId="1" fillId="2" borderId="7" xfId="0" applyFont="1" applyFill="1" applyBorder="1"/>
    <xf numFmtId="0" fontId="1" fillId="2" borderId="8" xfId="0" applyFont="1" applyFill="1" applyBorder="1"/>
    <xf numFmtId="0" fontId="1" fillId="2" borderId="9" xfId="0" applyFont="1" applyFill="1" applyBorder="1"/>
    <xf numFmtId="0" fontId="1" fillId="2" borderId="3" xfId="0" applyFont="1" applyFill="1" applyBorder="1"/>
    <xf numFmtId="0" fontId="0" fillId="0" borderId="2" xfId="0" applyBorder="1" applyAlignment="1">
      <alignment wrapText="1"/>
    </xf>
    <xf numFmtId="0" fontId="3" fillId="0" borderId="0" xfId="0" applyFont="1" applyAlignment="1">
      <alignment wrapText="1"/>
    </xf>
    <xf numFmtId="0" fontId="3" fillId="0" borderId="0" xfId="0" applyFont="1"/>
    <xf numFmtId="0" fontId="0" fillId="0" borderId="11" xfId="0" applyBorder="1" applyAlignment="1">
      <alignment wrapText="1"/>
    </xf>
    <xf numFmtId="0" fontId="0" fillId="0" borderId="12" xfId="0" applyBorder="1" applyAlignment="1">
      <alignment wrapText="1"/>
    </xf>
    <xf numFmtId="0" fontId="0" fillId="0" borderId="10" xfId="0" applyBorder="1" applyAlignment="1">
      <alignment wrapText="1"/>
    </xf>
    <xf numFmtId="0" fontId="0" fillId="0" borderId="2" xfId="0" applyBorder="1"/>
    <xf numFmtId="0" fontId="0" fillId="0" borderId="13" xfId="0" applyBorder="1" applyAlignment="1">
      <alignment wrapText="1"/>
    </xf>
    <xf numFmtId="0" fontId="0" fillId="0" borderId="11" xfId="0" applyBorder="1"/>
    <xf numFmtId="0" fontId="0" fillId="0" borderId="8" xfId="0" applyBorder="1" applyAlignment="1">
      <alignment wrapText="1"/>
    </xf>
    <xf numFmtId="0" fontId="0" fillId="0" borderId="9" xfId="0" applyBorder="1" applyAlignment="1">
      <alignment wrapText="1"/>
    </xf>
    <xf numFmtId="0" fontId="0" fillId="0" borderId="0" xfId="0" quotePrefix="1" applyAlignment="1">
      <alignment wrapText="1"/>
    </xf>
    <xf numFmtId="0" fontId="0" fillId="0" borderId="7" xfId="0" applyBorder="1" applyAlignment="1">
      <alignment wrapText="1"/>
    </xf>
    <xf numFmtId="0" fontId="1" fillId="3" borderId="3" xfId="0" applyFont="1" applyFill="1" applyBorder="1" applyAlignment="1">
      <alignment horizontal="center" vertical="center"/>
    </xf>
    <xf numFmtId="0" fontId="1" fillId="0" borderId="0" xfId="0" applyFont="1" applyAlignment="1">
      <alignment wrapText="1"/>
    </xf>
    <xf numFmtId="10" fontId="1" fillId="0" borderId="0" xfId="0" applyNumberFormat="1" applyFont="1" applyAlignment="1">
      <alignment wrapText="1"/>
    </xf>
    <xf numFmtId="9" fontId="4" fillId="0" borderId="0" xfId="0" applyNumberFormat="1" applyFont="1"/>
    <xf numFmtId="9" fontId="1" fillId="0" borderId="0" xfId="0" applyNumberFormat="1" applyFont="1"/>
    <xf numFmtId="0" fontId="1" fillId="0" borderId="3" xfId="0" applyFont="1" applyBorder="1" applyAlignment="1">
      <alignment wrapText="1"/>
    </xf>
    <xf numFmtId="0" fontId="1" fillId="4" borderId="3" xfId="0" applyFont="1" applyFill="1" applyBorder="1"/>
    <xf numFmtId="0" fontId="1" fillId="4" borderId="9" xfId="0" applyFont="1" applyFill="1" applyBorder="1" applyAlignment="1">
      <alignment wrapText="1"/>
    </xf>
    <xf numFmtId="0" fontId="1" fillId="4" borderId="3" xfId="0" applyFont="1" applyFill="1" applyBorder="1" applyAlignment="1">
      <alignment wrapText="1"/>
    </xf>
    <xf numFmtId="0" fontId="1" fillId="5" borderId="3" xfId="0" applyFont="1" applyFill="1" applyBorder="1"/>
    <xf numFmtId="0" fontId="1" fillId="0" borderId="0" xfId="0" applyFont="1" applyAlignment="1">
      <alignment horizontal="left"/>
    </xf>
    <xf numFmtId="0" fontId="1" fillId="6" borderId="3" xfId="0" applyFont="1" applyFill="1" applyBorder="1"/>
    <xf numFmtId="0" fontId="1" fillId="6" borderId="9" xfId="0" applyFont="1" applyFill="1" applyBorder="1" applyAlignment="1">
      <alignment wrapText="1"/>
    </xf>
    <xf numFmtId="0" fontId="1" fillId="6" borderId="3" xfId="0" applyFont="1" applyFill="1" applyBorder="1" applyAlignment="1">
      <alignment wrapText="1"/>
    </xf>
    <xf numFmtId="0" fontId="1" fillId="7" borderId="3" xfId="0" applyFont="1" applyFill="1" applyBorder="1"/>
    <xf numFmtId="0" fontId="0" fillId="0" borderId="14" xfId="0" applyBorder="1" applyAlignment="1">
      <alignment wrapText="1"/>
    </xf>
    <xf numFmtId="0" fontId="0" fillId="0" borderId="15" xfId="0" applyBorder="1" applyAlignment="1">
      <alignment wrapText="1"/>
    </xf>
    <xf numFmtId="0" fontId="1" fillId="0" borderId="7" xfId="0" applyFont="1" applyBorder="1" applyAlignment="1">
      <alignment wrapText="1"/>
    </xf>
    <xf numFmtId="0" fontId="1" fillId="0" borderId="5" xfId="0" applyFont="1" applyBorder="1" applyAlignment="1">
      <alignment wrapText="1"/>
    </xf>
    <xf numFmtId="9" fontId="0" fillId="0" borderId="0" xfId="0" applyNumberFormat="1" applyAlignment="1">
      <alignment wrapText="1"/>
    </xf>
    <xf numFmtId="10" fontId="0" fillId="0" borderId="0" xfId="0" applyNumberFormat="1"/>
    <xf numFmtId="0" fontId="1" fillId="8" borderId="3" xfId="0" applyFont="1" applyFill="1" applyBorder="1"/>
    <xf numFmtId="0" fontId="1" fillId="9" borderId="3" xfId="0" applyFont="1" applyFill="1" applyBorder="1"/>
    <xf numFmtId="0" fontId="0" fillId="0" borderId="14" xfId="0" applyBorder="1"/>
    <xf numFmtId="0" fontId="0" fillId="0" borderId="10" xfId="0" applyBorder="1"/>
    <xf numFmtId="0" fontId="0" fillId="0" borderId="15" xfId="0" applyBorder="1"/>
    <xf numFmtId="0" fontId="0" fillId="0" borderId="13" xfId="0" applyBorder="1"/>
    <xf numFmtId="0" fontId="0" fillId="0" borderId="1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horizontal="center"/>
    </xf>
    <xf numFmtId="9" fontId="0" fillId="0" borderId="0" xfId="0" applyNumberFormat="1" applyAlignment="1">
      <alignment horizontal="left"/>
    </xf>
    <xf numFmtId="0" fontId="0" fillId="0" borderId="0" xfId="0" applyAlignment="1">
      <alignment horizontal="right"/>
    </xf>
    <xf numFmtId="10" fontId="0" fillId="0" borderId="0" xfId="0" applyNumberFormat="1" applyAlignment="1">
      <alignment horizontal="left"/>
    </xf>
    <xf numFmtId="0" fontId="0" fillId="0" borderId="15" xfId="0" applyBorder="1" applyAlignment="1">
      <alignment horizontal="center"/>
    </xf>
    <xf numFmtId="0" fontId="0" fillId="0" borderId="11" xfId="0" applyBorder="1" applyAlignment="1">
      <alignment horizontal="center"/>
    </xf>
    <xf numFmtId="0" fontId="0" fillId="0" borderId="1" xfId="0" applyBorder="1" applyAlignment="1">
      <alignment horizontal="center"/>
    </xf>
    <xf numFmtId="0" fontId="0" fillId="0" borderId="12" xfId="0" applyBorder="1" applyAlignment="1">
      <alignment horizontal="center"/>
    </xf>
    <xf numFmtId="0" fontId="0" fillId="0" borderId="0" xfId="0"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1" fillId="11" borderId="14" xfId="0" applyFont="1" applyFill="1" applyBorder="1" applyAlignment="1">
      <alignment horizontal="center"/>
    </xf>
    <xf numFmtId="0" fontId="1" fillId="11" borderId="10" xfId="0" applyFont="1" applyFill="1" applyBorder="1" applyAlignment="1">
      <alignment horizontal="center"/>
    </xf>
    <xf numFmtId="0" fontId="1" fillId="11" borderId="7" xfId="0" applyFont="1" applyFill="1" applyBorder="1" applyAlignment="1">
      <alignment horizontal="center"/>
    </xf>
    <xf numFmtId="0" fontId="1" fillId="11" borderId="9" xfId="0" applyFont="1" applyFill="1" applyBorder="1" applyAlignment="1">
      <alignment horizontal="center"/>
    </xf>
    <xf numFmtId="0" fontId="1" fillId="3" borderId="4"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5" xfId="0" applyFont="1" applyFill="1" applyBorder="1" applyAlignment="1">
      <alignment horizontal="center" vertical="center"/>
    </xf>
    <xf numFmtId="0" fontId="0" fillId="0" borderId="0" xfId="0" applyBorder="1" applyAlignment="1">
      <alignment horizontal="center"/>
    </xf>
    <xf numFmtId="0" fontId="0" fillId="0" borderId="0" xfId="0" applyBorder="1"/>
    <xf numFmtId="0" fontId="1" fillId="11" borderId="8" xfId="0" applyFont="1" applyFill="1" applyBorder="1" applyAlignment="1">
      <alignment horizontal="center"/>
    </xf>
    <xf numFmtId="0" fontId="0" fillId="0" borderId="0" xfId="0" applyFill="1" applyBorder="1"/>
    <xf numFmtId="0" fontId="1"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right"/>
    </xf>
    <xf numFmtId="10" fontId="0" fillId="0" borderId="0" xfId="0" applyNumberFormat="1" applyFill="1" applyBorder="1" applyAlignment="1">
      <alignment horizontal="left"/>
    </xf>
    <xf numFmtId="0" fontId="1" fillId="10" borderId="7" xfId="0" applyFont="1" applyFill="1" applyBorder="1" applyAlignment="1">
      <alignment horizontal="center"/>
    </xf>
    <xf numFmtId="0" fontId="1" fillId="10" borderId="8" xfId="0" applyFont="1" applyFill="1" applyBorder="1" applyAlignment="1">
      <alignment horizontal="center"/>
    </xf>
    <xf numFmtId="0" fontId="1" fillId="10" borderId="9" xfId="0" applyFont="1" applyFill="1" applyBorder="1" applyAlignment="1">
      <alignment horizontal="center"/>
    </xf>
    <xf numFmtId="0" fontId="0" fillId="0" borderId="2" xfId="0" applyBorder="1" applyAlignment="1">
      <alignment horizontal="left"/>
    </xf>
    <xf numFmtId="10" fontId="0" fillId="0" borderId="10" xfId="0" applyNumberFormat="1" applyBorder="1" applyAlignment="1">
      <alignment horizontal="left"/>
    </xf>
    <xf numFmtId="0" fontId="0" fillId="0" borderId="1" xfId="0" applyBorder="1" applyAlignment="1">
      <alignment horizontal="left"/>
    </xf>
    <xf numFmtId="10" fontId="0" fillId="0" borderId="12" xfId="0" applyNumberFormat="1" applyBorder="1" applyAlignment="1">
      <alignment horizontal="left"/>
    </xf>
    <xf numFmtId="0" fontId="0" fillId="0" borderId="0" xfId="0" applyBorder="1" applyAlignment="1">
      <alignment horizontal="left"/>
    </xf>
    <xf numFmtId="10" fontId="0" fillId="0" borderId="11" xfId="0" applyNumberFormat="1" applyBorder="1" applyAlignment="1">
      <alignment horizontal="left"/>
    </xf>
    <xf numFmtId="0" fontId="5" fillId="0" borderId="0" xfId="0" quotePrefix="1" applyFont="1" applyBorder="1"/>
    <xf numFmtId="0" fontId="5" fillId="0" borderId="0" xfId="0" quotePrefix="1" applyFont="1" applyBorder="1" applyAlignment="1">
      <alignment horizontal="left"/>
    </xf>
    <xf numFmtId="0" fontId="6" fillId="0" borderId="0" xfId="0" quotePrefix="1" applyFont="1" applyBorder="1" applyAlignment="1">
      <alignment horizontal="left"/>
    </xf>
    <xf numFmtId="0" fontId="6" fillId="0" borderId="0" xfId="0" applyFont="1" applyBorder="1" applyAlignment="1">
      <alignment horizontal="left"/>
    </xf>
    <xf numFmtId="9" fontId="0" fillId="0" borderId="2" xfId="0" applyNumberFormat="1" applyBorder="1" applyAlignment="1">
      <alignment horizontal="left"/>
    </xf>
    <xf numFmtId="9" fontId="0" fillId="0" borderId="0" xfId="0" applyNumberFormat="1" applyBorder="1" applyAlignment="1">
      <alignment horizontal="left"/>
    </xf>
    <xf numFmtId="0" fontId="0" fillId="0" borderId="2" xfId="0" applyNumberFormat="1" applyBorder="1" applyAlignment="1">
      <alignment horizontal="left"/>
    </xf>
    <xf numFmtId="0" fontId="0" fillId="0" borderId="0" xfId="0" applyNumberFormat="1" applyBorder="1" applyAlignment="1">
      <alignment horizontal="left"/>
    </xf>
    <xf numFmtId="10" fontId="5" fillId="0" borderId="10" xfId="0" quotePrefix="1" applyNumberFormat="1" applyFont="1" applyBorder="1" applyAlignment="1">
      <alignment horizontal="center" wrapText="1"/>
    </xf>
    <xf numFmtId="10" fontId="5" fillId="0" borderId="11" xfId="0" quotePrefix="1" applyNumberFormat="1" applyFont="1" applyBorder="1" applyAlignment="1">
      <alignment horizontal="center" wrapText="1"/>
    </xf>
    <xf numFmtId="10" fontId="5" fillId="0" borderId="12" xfId="0" quotePrefix="1" applyNumberFormat="1" applyFont="1" applyBorder="1" applyAlignment="1">
      <alignment horizontal="center" wrapText="1"/>
    </xf>
    <xf numFmtId="0" fontId="5" fillId="0" borderId="0" xfId="0" applyFont="1"/>
    <xf numFmtId="0" fontId="8" fillId="0" borderId="0" xfId="0" applyFont="1"/>
    <xf numFmtId="0" fontId="8" fillId="0" borderId="0" xfId="0" applyFont="1" applyAlignment="1">
      <alignment wrapText="1"/>
    </xf>
    <xf numFmtId="0" fontId="9" fillId="0" borderId="0" xfId="0" applyFont="1"/>
    <xf numFmtId="0" fontId="10" fillId="0" borderId="0" xfId="0" applyFont="1" applyAlignment="1"/>
    <xf numFmtId="0" fontId="7"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0" fillId="0" borderId="0" xfId="0" applyFont="1"/>
    <xf numFmtId="0" fontId="11" fillId="0" borderId="0" xfId="0" applyFont="1" applyAlignment="1">
      <alignment vertical="center"/>
    </xf>
    <xf numFmtId="0" fontId="12" fillId="12" borderId="0" xfId="0" quotePrefix="1" applyFont="1" applyFill="1"/>
    <xf numFmtId="0" fontId="0" fillId="12" borderId="0" xfId="0" applyFill="1" applyAlignment="1">
      <alignment wrapText="1"/>
    </xf>
    <xf numFmtId="0" fontId="5" fillId="0" borderId="0" xfId="0" quotePrefix="1" applyFont="1" applyAlignme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Sheet1!$B$154:$H$154</c:f>
              <c:strCache>
                <c:ptCount val="7"/>
                <c:pt idx="0">
                  <c:v>style</c:v>
                </c:pt>
                <c:pt idx="1">
                  <c:v>structure</c:v>
                </c:pt>
                <c:pt idx="2">
                  <c:v>geometry</c:v>
                </c:pt>
                <c:pt idx="3">
                  <c:v>materiality</c:v>
                </c:pt>
                <c:pt idx="4">
                  <c:v>programme</c:v>
                </c:pt>
                <c:pt idx="5">
                  <c:v>atmosphere</c:v>
                </c:pt>
                <c:pt idx="6">
                  <c:v>spatial relationship</c:v>
                </c:pt>
              </c:strCache>
            </c:strRef>
          </c:cat>
          <c:val>
            <c:numRef>
              <c:f>Sheet1!$B$156:$H$156</c:f>
              <c:numCache>
                <c:formatCode>0.00%</c:formatCode>
                <c:ptCount val="7"/>
                <c:pt idx="0">
                  <c:v>2.6315789473684209E-2</c:v>
                </c:pt>
                <c:pt idx="1">
                  <c:v>7.6555023923444973E-2</c:v>
                </c:pt>
                <c:pt idx="2">
                  <c:v>0.19377990430622011</c:v>
                </c:pt>
                <c:pt idx="3">
                  <c:v>0.13397129186602871</c:v>
                </c:pt>
                <c:pt idx="4">
                  <c:v>0.13875598086124402</c:v>
                </c:pt>
                <c:pt idx="5">
                  <c:v>0.15311004784688995</c:v>
                </c:pt>
                <c:pt idx="6">
                  <c:v>0.27751196172248804</c:v>
                </c:pt>
              </c:numCache>
            </c:numRef>
          </c:val>
          <c:extLst>
            <c:ext xmlns:c16="http://schemas.microsoft.com/office/drawing/2014/chart" uri="{C3380CC4-5D6E-409C-BE32-E72D297353CC}">
              <c16:uniqueId val="{00000000-275C-4413-A2DA-CB649C29C619}"/>
            </c:ext>
          </c:extLst>
        </c:ser>
        <c:dLbls>
          <c:dLblPos val="outEnd"/>
          <c:showLegendKey val="0"/>
          <c:showVal val="1"/>
          <c:showCatName val="0"/>
          <c:showSerName val="0"/>
          <c:showPercent val="0"/>
          <c:showBubbleSize val="0"/>
        </c:dLbls>
        <c:gapWidth val="219"/>
        <c:overlap val="-27"/>
        <c:axId val="1266707040"/>
        <c:axId val="1266707520"/>
      </c:barChart>
      <c:catAx>
        <c:axId val="126670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266707520"/>
        <c:crosses val="autoZero"/>
        <c:auto val="1"/>
        <c:lblAlgn val="ctr"/>
        <c:lblOffset val="100"/>
        <c:noMultiLvlLbl val="0"/>
      </c:catAx>
      <c:valAx>
        <c:axId val="1266707520"/>
        <c:scaling>
          <c:orientation val="minMax"/>
        </c:scaling>
        <c:delete val="1"/>
        <c:axPos val="l"/>
        <c:numFmt formatCode="0.00%" sourceLinked="1"/>
        <c:majorTickMark val="none"/>
        <c:minorTickMark val="none"/>
        <c:tickLblPos val="nextTo"/>
        <c:crossAx val="1266707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415F-4F79-9CA4-9F9D96C01BCB}"/>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415F-4F79-9CA4-9F9D96C01BCB}"/>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415F-4F79-9CA4-9F9D96C01BCB}"/>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415F-4F79-9CA4-9F9D96C01BC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nl-B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Sheet1!$B$216:$E$216</c:f>
              <c:strCache>
                <c:ptCount val="4"/>
                <c:pt idx="0">
                  <c:v>Generated</c:v>
                </c:pt>
                <c:pt idx="1">
                  <c:v>Rendered</c:v>
                </c:pt>
                <c:pt idx="2">
                  <c:v>Sketched</c:v>
                </c:pt>
                <c:pt idx="3">
                  <c:v>Modelled</c:v>
                </c:pt>
              </c:strCache>
            </c:strRef>
          </c:cat>
          <c:val>
            <c:numRef>
              <c:f>Sheet1!$B$250:$E$250</c:f>
              <c:numCache>
                <c:formatCode>General</c:formatCode>
                <c:ptCount val="4"/>
                <c:pt idx="0">
                  <c:v>254</c:v>
                </c:pt>
                <c:pt idx="1">
                  <c:v>322</c:v>
                </c:pt>
                <c:pt idx="2">
                  <c:v>176</c:v>
                </c:pt>
                <c:pt idx="3">
                  <c:v>148</c:v>
                </c:pt>
              </c:numCache>
            </c:numRef>
          </c:val>
          <c:extLst>
            <c:ext xmlns:c16="http://schemas.microsoft.com/office/drawing/2014/chart" uri="{C3380CC4-5D6E-409C-BE32-E72D297353CC}">
              <c16:uniqueId val="{00000000-DBE3-4323-8614-6841212FF1A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7C6E-473E-8BFF-24AADDFC0517}"/>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7C6E-473E-8BFF-24AADDFC0517}"/>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7C6E-473E-8BFF-24AADDFC0517}"/>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7C6E-473E-8BFF-24AADDFC051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nl-B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Sheet1!$B$179:$E$179</c:f>
              <c:strCache>
                <c:ptCount val="4"/>
                <c:pt idx="0">
                  <c:v>Generated</c:v>
                </c:pt>
                <c:pt idx="1">
                  <c:v>Rendered</c:v>
                </c:pt>
                <c:pt idx="2">
                  <c:v>Sketched</c:v>
                </c:pt>
                <c:pt idx="3">
                  <c:v>Modelled</c:v>
                </c:pt>
              </c:strCache>
            </c:strRef>
          </c:cat>
          <c:val>
            <c:numRef>
              <c:f>Sheet1!$B$214:$E$214</c:f>
              <c:numCache>
                <c:formatCode>0%</c:formatCode>
                <c:ptCount val="4"/>
                <c:pt idx="0">
                  <c:v>0.47169811320754718</c:v>
                </c:pt>
                <c:pt idx="1">
                  <c:v>0.34905660377358488</c:v>
                </c:pt>
                <c:pt idx="2">
                  <c:v>0.16981132075471697</c:v>
                </c:pt>
                <c:pt idx="3">
                  <c:v>9.433962264150943E-3</c:v>
                </c:pt>
              </c:numCache>
            </c:numRef>
          </c:val>
          <c:extLst>
            <c:ext xmlns:c16="http://schemas.microsoft.com/office/drawing/2014/chart" uri="{C3380CC4-5D6E-409C-BE32-E72D297353CC}">
              <c16:uniqueId val="{00000000-AC42-46FE-AE77-39FCC36502D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1"/>
          <c:order val="0"/>
          <c:tx>
            <c:v>Produced Drawings</c:v>
          </c:tx>
          <c:spPr>
            <a:solidFill>
              <a:schemeClr val="dk1">
                <a:tint val="55000"/>
              </a:schemeClr>
            </a:solidFill>
            <a:ln>
              <a:noFill/>
            </a:ln>
            <a:effectLst/>
          </c:spPr>
          <c:invertIfNegative val="0"/>
          <c:cat>
            <c:strRef>
              <c:f>Sheet1!$B$179:$E$179</c:f>
              <c:strCache>
                <c:ptCount val="4"/>
                <c:pt idx="0">
                  <c:v>Generated</c:v>
                </c:pt>
                <c:pt idx="1">
                  <c:v>Rendered</c:v>
                </c:pt>
                <c:pt idx="2">
                  <c:v>Sketched</c:v>
                </c:pt>
                <c:pt idx="3">
                  <c:v>Modelled</c:v>
                </c:pt>
              </c:strCache>
            </c:strRef>
          </c:cat>
          <c:val>
            <c:numRef>
              <c:f>Sheet1!$B$251:$E$251</c:f>
              <c:numCache>
                <c:formatCode>0%</c:formatCode>
                <c:ptCount val="4"/>
                <c:pt idx="0">
                  <c:v>0.28222222222222221</c:v>
                </c:pt>
                <c:pt idx="1">
                  <c:v>0.35777777777777775</c:v>
                </c:pt>
                <c:pt idx="2">
                  <c:v>0.19555555555555557</c:v>
                </c:pt>
                <c:pt idx="3">
                  <c:v>0.16444444444444445</c:v>
                </c:pt>
              </c:numCache>
            </c:numRef>
          </c:val>
          <c:extLst>
            <c:ext xmlns:c16="http://schemas.microsoft.com/office/drawing/2014/chart" uri="{C3380CC4-5D6E-409C-BE32-E72D297353CC}">
              <c16:uniqueId val="{00000001-6077-4BA3-B3E0-88E08381EFB6}"/>
            </c:ext>
          </c:extLst>
        </c:ser>
        <c:ser>
          <c:idx val="0"/>
          <c:order val="1"/>
          <c:tx>
            <c:v>Annotated Drawings</c:v>
          </c:tx>
          <c:spPr>
            <a:solidFill>
              <a:schemeClr val="dk1">
                <a:tint val="88500"/>
              </a:schemeClr>
            </a:solidFill>
            <a:ln>
              <a:noFill/>
            </a:ln>
            <a:effectLst/>
          </c:spPr>
          <c:invertIfNegative val="0"/>
          <c:cat>
            <c:strRef>
              <c:f>Sheet1!$B$179:$E$179</c:f>
              <c:strCache>
                <c:ptCount val="4"/>
                <c:pt idx="0">
                  <c:v>Generated</c:v>
                </c:pt>
                <c:pt idx="1">
                  <c:v>Rendered</c:v>
                </c:pt>
                <c:pt idx="2">
                  <c:v>Sketched</c:v>
                </c:pt>
                <c:pt idx="3">
                  <c:v>Modelled</c:v>
                </c:pt>
              </c:strCache>
            </c:strRef>
          </c:cat>
          <c:val>
            <c:numRef>
              <c:f>Sheet1!$B$214:$E$214</c:f>
              <c:numCache>
                <c:formatCode>0%</c:formatCode>
                <c:ptCount val="4"/>
                <c:pt idx="0">
                  <c:v>0.47169811320754718</c:v>
                </c:pt>
                <c:pt idx="1">
                  <c:v>0.34905660377358488</c:v>
                </c:pt>
                <c:pt idx="2">
                  <c:v>0.16981132075471697</c:v>
                </c:pt>
                <c:pt idx="3">
                  <c:v>9.433962264150943E-3</c:v>
                </c:pt>
              </c:numCache>
            </c:numRef>
          </c:val>
          <c:extLst>
            <c:ext xmlns:c16="http://schemas.microsoft.com/office/drawing/2014/chart" uri="{C3380CC4-5D6E-409C-BE32-E72D297353CC}">
              <c16:uniqueId val="{00000000-6077-4BA3-B3E0-88E08381EFB6}"/>
            </c:ext>
          </c:extLst>
        </c:ser>
        <c:dLbls>
          <c:showLegendKey val="0"/>
          <c:showVal val="0"/>
          <c:showCatName val="0"/>
          <c:showSerName val="0"/>
          <c:showPercent val="0"/>
          <c:showBubbleSize val="0"/>
        </c:dLbls>
        <c:gapWidth val="219"/>
        <c:overlap val="-27"/>
        <c:axId val="2018919295"/>
        <c:axId val="2018920735"/>
      </c:barChart>
      <c:catAx>
        <c:axId val="20189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8920735"/>
        <c:crosses val="autoZero"/>
        <c:auto val="1"/>
        <c:lblAlgn val="ctr"/>
        <c:lblOffset val="100"/>
        <c:noMultiLvlLbl val="0"/>
      </c:catAx>
      <c:valAx>
        <c:axId val="2018920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2018919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tx>
            <c:strRef>
              <c:f>Sheet1!$C$259</c:f>
              <c:strCache>
                <c:ptCount val="1"/>
                <c:pt idx="0">
                  <c:v>AI-rendered</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Sheet1!$B$260:$B$261</c:f>
              <c:strCache>
                <c:ptCount val="2"/>
                <c:pt idx="0">
                  <c:v>produced</c:v>
                </c:pt>
                <c:pt idx="1">
                  <c:v>annotated</c:v>
                </c:pt>
              </c:strCache>
            </c:strRef>
          </c:cat>
          <c:val>
            <c:numRef>
              <c:f>Sheet1!$C$260:$C$261</c:f>
              <c:numCache>
                <c:formatCode>General</c:formatCode>
                <c:ptCount val="2"/>
                <c:pt idx="0">
                  <c:v>80.75</c:v>
                </c:pt>
                <c:pt idx="1">
                  <c:v>100</c:v>
                </c:pt>
              </c:numCache>
            </c:numRef>
          </c:val>
          <c:extLst>
            <c:ext xmlns:c16="http://schemas.microsoft.com/office/drawing/2014/chart" uri="{C3380CC4-5D6E-409C-BE32-E72D297353CC}">
              <c16:uniqueId val="{00000000-8EE5-4444-B30A-00BDF8BB6C85}"/>
            </c:ext>
          </c:extLst>
        </c:ser>
        <c:dLbls>
          <c:dLblPos val="outEnd"/>
          <c:showLegendKey val="0"/>
          <c:showVal val="1"/>
          <c:showCatName val="0"/>
          <c:showSerName val="0"/>
          <c:showPercent val="0"/>
          <c:showBubbleSize val="0"/>
        </c:dLbls>
        <c:gapWidth val="219"/>
        <c:overlap val="-27"/>
        <c:axId val="1442585775"/>
        <c:axId val="1442586255"/>
      </c:barChart>
      <c:catAx>
        <c:axId val="14425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42586255"/>
        <c:crosses val="autoZero"/>
        <c:auto val="1"/>
        <c:lblAlgn val="ctr"/>
        <c:lblOffset val="100"/>
        <c:noMultiLvlLbl val="0"/>
      </c:catAx>
      <c:valAx>
        <c:axId val="1442586255"/>
        <c:scaling>
          <c:orientation val="minMax"/>
        </c:scaling>
        <c:delete val="1"/>
        <c:axPos val="l"/>
        <c:numFmt formatCode="General" sourceLinked="1"/>
        <c:majorTickMark val="none"/>
        <c:minorTickMark val="none"/>
        <c:tickLblPos val="nextTo"/>
        <c:crossAx val="1442585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160</xdr:row>
      <xdr:rowOff>42379</xdr:rowOff>
    </xdr:from>
    <xdr:to>
      <xdr:col>2</xdr:col>
      <xdr:colOff>810897</xdr:colOff>
      <xdr:row>174</xdr:row>
      <xdr:rowOff>118579</xdr:rowOff>
    </xdr:to>
    <xdr:graphicFrame macro="">
      <xdr:nvGraphicFramePr>
        <xdr:cNvPr id="3" name="Grafiek 2">
          <a:extLst>
            <a:ext uri="{FF2B5EF4-FFF2-40B4-BE49-F238E27FC236}">
              <a16:creationId xmlns:a16="http://schemas.microsoft.com/office/drawing/2014/main" id="{A394C47A-EC39-9458-E45E-BF97EB3CF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224</xdr:row>
      <xdr:rowOff>74466</xdr:rowOff>
    </xdr:from>
    <xdr:to>
      <xdr:col>6</xdr:col>
      <xdr:colOff>2234045</xdr:colOff>
      <xdr:row>238</xdr:row>
      <xdr:rowOff>150666</xdr:rowOff>
    </xdr:to>
    <xdr:graphicFrame macro="">
      <xdr:nvGraphicFramePr>
        <xdr:cNvPr id="4" name="Grafiek 3">
          <a:extLst>
            <a:ext uri="{FF2B5EF4-FFF2-40B4-BE49-F238E27FC236}">
              <a16:creationId xmlns:a16="http://schemas.microsoft.com/office/drawing/2014/main" id="{74505700-ACB6-4202-142E-104A17BEF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381001</xdr:colOff>
      <xdr:row>187</xdr:row>
      <xdr:rowOff>126421</xdr:rowOff>
    </xdr:from>
    <xdr:to>
      <xdr:col>6</xdr:col>
      <xdr:colOff>2234046</xdr:colOff>
      <xdr:row>202</xdr:row>
      <xdr:rowOff>12121</xdr:rowOff>
    </xdr:to>
    <xdr:graphicFrame macro="">
      <xdr:nvGraphicFramePr>
        <xdr:cNvPr id="5" name="Grafiek 4">
          <a:extLst>
            <a:ext uri="{FF2B5EF4-FFF2-40B4-BE49-F238E27FC236}">
              <a16:creationId xmlns:a16="http://schemas.microsoft.com/office/drawing/2014/main" id="{CB3CD7F5-F0DD-B10E-8F52-E28AF8CD9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1524001</xdr:colOff>
      <xdr:row>208</xdr:row>
      <xdr:rowOff>22512</xdr:rowOff>
    </xdr:from>
    <xdr:to>
      <xdr:col>11</xdr:col>
      <xdr:colOff>502228</xdr:colOff>
      <xdr:row>222</xdr:row>
      <xdr:rowOff>98712</xdr:rowOff>
    </xdr:to>
    <xdr:graphicFrame macro="">
      <xdr:nvGraphicFramePr>
        <xdr:cNvPr id="6" name="Grafiek 5">
          <a:extLst>
            <a:ext uri="{FF2B5EF4-FFF2-40B4-BE49-F238E27FC236}">
              <a16:creationId xmlns:a16="http://schemas.microsoft.com/office/drawing/2014/main" id="{F21821A7-A77C-6A98-4961-9F1CDD721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467082</xdr:colOff>
      <xdr:row>252</xdr:row>
      <xdr:rowOff>7743</xdr:rowOff>
    </xdr:from>
    <xdr:to>
      <xdr:col>4</xdr:col>
      <xdr:colOff>1229591</xdr:colOff>
      <xdr:row>261</xdr:row>
      <xdr:rowOff>51954</xdr:rowOff>
    </xdr:to>
    <xdr:graphicFrame macro="">
      <xdr:nvGraphicFramePr>
        <xdr:cNvPr id="8" name="Grafiek 7">
          <a:extLst>
            <a:ext uri="{FF2B5EF4-FFF2-40B4-BE49-F238E27FC236}">
              <a16:creationId xmlns:a16="http://schemas.microsoft.com/office/drawing/2014/main" id="{64A2DE68-44EC-E87B-2086-450C97819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694765</xdr:colOff>
      <xdr:row>294</xdr:row>
      <xdr:rowOff>67235</xdr:rowOff>
    </xdr:from>
    <xdr:to>
      <xdr:col>26</xdr:col>
      <xdr:colOff>130575</xdr:colOff>
      <xdr:row>323</xdr:row>
      <xdr:rowOff>106111</xdr:rowOff>
    </xdr:to>
    <xdr:pic>
      <xdr:nvPicPr>
        <xdr:cNvPr id="10" name="Afbeelding 9">
          <a:extLst>
            <a:ext uri="{FF2B5EF4-FFF2-40B4-BE49-F238E27FC236}">
              <a16:creationId xmlns:a16="http://schemas.microsoft.com/office/drawing/2014/main" id="{4880E1BA-5AE0-E0A3-854F-D6F5217A26E5}"/>
            </a:ext>
          </a:extLst>
        </xdr:cNvPr>
        <xdr:cNvPicPr>
          <a:picLocks noChangeAspect="1"/>
        </xdr:cNvPicPr>
      </xdr:nvPicPr>
      <xdr:blipFill>
        <a:blip xmlns:r="http://schemas.openxmlformats.org/officeDocument/2006/relationships" r:embed="rId6"/>
        <a:stretch>
          <a:fillRect/>
        </a:stretch>
      </xdr:blipFill>
      <xdr:spPr>
        <a:xfrm>
          <a:off x="30793765" y="78172235"/>
          <a:ext cx="8221222" cy="556337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39"/>
  <sheetViews>
    <sheetView tabSelected="1" zoomScale="70" zoomScaleNormal="70" workbookViewId="0">
      <pane ySplit="1" topLeftCell="A2" activePane="bottomLeft" state="frozen"/>
      <selection pane="bottomLeft" activeCell="F170" sqref="F170"/>
    </sheetView>
  </sheetViews>
  <sheetFormatPr defaultRowHeight="15" x14ac:dyDescent="0.25"/>
  <cols>
    <col min="1" max="1" width="31.5703125" bestFit="1" customWidth="1"/>
    <col min="2" max="8" width="40.7109375" customWidth="1"/>
    <col min="9" max="9" width="27.42578125" bestFit="1" customWidth="1"/>
    <col min="10" max="10" width="26.42578125" bestFit="1" customWidth="1"/>
    <col min="11" max="11" width="26.85546875" bestFit="1" customWidth="1"/>
    <col min="12" max="12" width="28" bestFit="1" customWidth="1"/>
    <col min="13" max="13" width="26.42578125" bestFit="1" customWidth="1"/>
    <col min="14" max="14" width="14.140625" bestFit="1" customWidth="1"/>
    <col min="15" max="16" width="13.42578125" bestFit="1" customWidth="1"/>
  </cols>
  <sheetData>
    <row r="1" spans="1:16" x14ac:dyDescent="0.25">
      <c r="A1" s="8" t="s">
        <v>0</v>
      </c>
      <c r="B1" s="6" t="s">
        <v>34</v>
      </c>
      <c r="C1" s="8" t="s">
        <v>35</v>
      </c>
      <c r="D1" s="6" t="s">
        <v>36</v>
      </c>
      <c r="E1" s="6" t="s">
        <v>37</v>
      </c>
      <c r="F1" s="6" t="s">
        <v>38</v>
      </c>
      <c r="G1" s="6" t="s">
        <v>39</v>
      </c>
      <c r="H1" s="7" t="s">
        <v>40</v>
      </c>
      <c r="I1" s="5" t="s">
        <v>104</v>
      </c>
      <c r="J1" s="6" t="s">
        <v>117</v>
      </c>
      <c r="K1" s="6" t="s">
        <v>108</v>
      </c>
      <c r="L1" s="6" t="s">
        <v>107</v>
      </c>
      <c r="M1" s="6" t="s">
        <v>106</v>
      </c>
      <c r="N1" s="6" t="s">
        <v>103</v>
      </c>
      <c r="O1" s="6" t="s">
        <v>109</v>
      </c>
      <c r="P1" s="7" t="s">
        <v>105</v>
      </c>
    </row>
    <row r="2" spans="1:16" x14ac:dyDescent="0.25">
      <c r="A2" s="71" t="s">
        <v>1</v>
      </c>
      <c r="B2" s="2"/>
      <c r="C2" s="2" t="s">
        <v>58</v>
      </c>
      <c r="D2" s="2" t="s">
        <v>41</v>
      </c>
      <c r="E2" s="2" t="s">
        <v>47</v>
      </c>
      <c r="F2" s="2" t="s">
        <v>44</v>
      </c>
      <c r="G2" s="2" t="s">
        <v>54</v>
      </c>
      <c r="H2" s="12" t="s">
        <v>43</v>
      </c>
      <c r="I2" s="10"/>
      <c r="J2" s="10" t="s">
        <v>117</v>
      </c>
      <c r="L2" s="10" t="s">
        <v>107</v>
      </c>
    </row>
    <row r="3" spans="1:16" ht="45" x14ac:dyDescent="0.25">
      <c r="A3" s="73"/>
      <c r="B3" s="2"/>
      <c r="C3" s="2" t="s">
        <v>59</v>
      </c>
      <c r="D3" s="2" t="s">
        <v>46</v>
      </c>
      <c r="E3" s="2" t="s">
        <v>65</v>
      </c>
      <c r="F3" s="2" t="s">
        <v>45</v>
      </c>
      <c r="G3" s="2" t="s">
        <v>60</v>
      </c>
      <c r="H3" s="12" t="s">
        <v>42</v>
      </c>
      <c r="I3" s="10" t="s">
        <v>104</v>
      </c>
      <c r="J3" s="10" t="s">
        <v>117</v>
      </c>
    </row>
    <row r="4" spans="1:16" ht="30" x14ac:dyDescent="0.25">
      <c r="A4" s="73"/>
      <c r="B4" s="2"/>
      <c r="C4" s="2" t="s">
        <v>68</v>
      </c>
      <c r="D4" s="2" t="s">
        <v>49</v>
      </c>
      <c r="E4" s="2" t="s">
        <v>66</v>
      </c>
      <c r="F4" s="2" t="s">
        <v>50</v>
      </c>
      <c r="G4" s="2"/>
      <c r="H4" s="12" t="s">
        <v>48</v>
      </c>
      <c r="I4" s="10" t="s">
        <v>104</v>
      </c>
      <c r="J4" s="11"/>
    </row>
    <row r="5" spans="1:16" ht="30" x14ac:dyDescent="0.25">
      <c r="A5" s="73"/>
      <c r="B5" s="2"/>
      <c r="C5" s="2"/>
      <c r="D5" s="2" t="s">
        <v>51</v>
      </c>
      <c r="E5" s="2" t="s">
        <v>67</v>
      </c>
      <c r="F5" s="2" t="s">
        <v>53</v>
      </c>
      <c r="G5" s="2"/>
      <c r="H5" s="12" t="s">
        <v>52</v>
      </c>
      <c r="I5" s="10"/>
      <c r="J5" s="11"/>
      <c r="L5" s="10" t="s">
        <v>107</v>
      </c>
    </row>
    <row r="6" spans="1:16" ht="30" x14ac:dyDescent="0.25">
      <c r="A6" s="73"/>
      <c r="B6" s="2"/>
      <c r="C6" s="2"/>
      <c r="D6" s="2"/>
      <c r="E6" s="2"/>
      <c r="F6" s="2"/>
      <c r="G6" s="2"/>
      <c r="H6" s="12" t="s">
        <v>55</v>
      </c>
      <c r="J6" s="11" t="s">
        <v>117</v>
      </c>
      <c r="K6" s="10" t="s">
        <v>108</v>
      </c>
    </row>
    <row r="7" spans="1:16" ht="30" x14ac:dyDescent="0.25">
      <c r="A7" s="73"/>
      <c r="B7" s="2"/>
      <c r="C7" s="2"/>
      <c r="D7" s="2"/>
      <c r="E7" s="2"/>
      <c r="F7" s="2"/>
      <c r="G7" s="2"/>
      <c r="H7" s="12" t="s">
        <v>56</v>
      </c>
      <c r="J7" s="11"/>
      <c r="N7" s="10" t="s">
        <v>103</v>
      </c>
    </row>
    <row r="8" spans="1:16" ht="30" x14ac:dyDescent="0.25">
      <c r="A8" s="73"/>
      <c r="B8" s="2"/>
      <c r="C8" s="2"/>
      <c r="D8" s="2"/>
      <c r="E8" s="2"/>
      <c r="F8" s="2"/>
      <c r="G8" s="2"/>
      <c r="H8" s="12" t="s">
        <v>57</v>
      </c>
      <c r="J8" s="11" t="s">
        <v>117</v>
      </c>
      <c r="K8" s="10" t="s">
        <v>108</v>
      </c>
    </row>
    <row r="9" spans="1:16" ht="30" x14ac:dyDescent="0.25">
      <c r="A9" s="73"/>
      <c r="B9" s="2"/>
      <c r="C9" s="2"/>
      <c r="D9" s="2"/>
      <c r="E9" s="2"/>
      <c r="F9" s="2"/>
      <c r="G9" s="2"/>
      <c r="H9" s="12" t="s">
        <v>61</v>
      </c>
      <c r="J9" s="11"/>
      <c r="N9" s="10" t="s">
        <v>103</v>
      </c>
    </row>
    <row r="10" spans="1:16" ht="45" x14ac:dyDescent="0.25">
      <c r="A10" s="73"/>
      <c r="B10" s="2"/>
      <c r="C10" s="2"/>
      <c r="D10" s="2"/>
      <c r="E10" s="2"/>
      <c r="F10" s="2"/>
      <c r="G10" s="2"/>
      <c r="H10" s="12" t="s">
        <v>62</v>
      </c>
      <c r="J10" s="11"/>
      <c r="K10" s="10" t="s">
        <v>108</v>
      </c>
    </row>
    <row r="11" spans="1:16" ht="45" x14ac:dyDescent="0.25">
      <c r="A11" s="73"/>
      <c r="B11" s="2"/>
      <c r="C11" s="2"/>
      <c r="D11" s="2"/>
      <c r="E11" s="2"/>
      <c r="F11" s="2"/>
      <c r="G11" s="2"/>
      <c r="H11" s="12" t="s">
        <v>63</v>
      </c>
      <c r="J11" s="11"/>
      <c r="O11" s="10" t="s">
        <v>109</v>
      </c>
    </row>
    <row r="12" spans="1:16" x14ac:dyDescent="0.25">
      <c r="A12" s="72"/>
      <c r="B12" s="4"/>
      <c r="C12" s="4"/>
      <c r="D12" s="4"/>
      <c r="E12" s="4"/>
      <c r="F12" s="4"/>
      <c r="G12" s="4"/>
      <c r="H12" s="13" t="s">
        <v>64</v>
      </c>
      <c r="J12" s="11"/>
      <c r="M12" s="10" t="s">
        <v>106</v>
      </c>
    </row>
    <row r="13" spans="1:16" x14ac:dyDescent="0.25">
      <c r="A13" s="71" t="s">
        <v>2</v>
      </c>
      <c r="B13" t="s">
        <v>77</v>
      </c>
      <c r="D13" t="s">
        <v>83</v>
      </c>
      <c r="E13" t="s">
        <v>70</v>
      </c>
      <c r="F13" t="s">
        <v>72</v>
      </c>
      <c r="G13" t="s">
        <v>78</v>
      </c>
      <c r="H13" s="12" t="s">
        <v>69</v>
      </c>
      <c r="J13" s="11"/>
      <c r="P13" s="11" t="s">
        <v>105</v>
      </c>
    </row>
    <row r="14" spans="1:16" ht="30" x14ac:dyDescent="0.25">
      <c r="A14" s="73"/>
      <c r="E14" t="s">
        <v>71</v>
      </c>
      <c r="F14" t="s">
        <v>75</v>
      </c>
      <c r="G14" t="s">
        <v>79</v>
      </c>
      <c r="H14" s="12" t="s">
        <v>73</v>
      </c>
      <c r="J14" s="11" t="s">
        <v>117</v>
      </c>
      <c r="N14" s="11" t="s">
        <v>103</v>
      </c>
    </row>
    <row r="15" spans="1:16" x14ac:dyDescent="0.25">
      <c r="A15" s="73"/>
      <c r="E15" t="s">
        <v>87</v>
      </c>
      <c r="F15" t="s">
        <v>76</v>
      </c>
      <c r="G15" t="s">
        <v>80</v>
      </c>
      <c r="H15" s="12" t="s">
        <v>74</v>
      </c>
      <c r="J15" s="11"/>
      <c r="M15" s="11" t="s">
        <v>106</v>
      </c>
    </row>
    <row r="16" spans="1:16" ht="30" x14ac:dyDescent="0.25">
      <c r="A16" s="73"/>
      <c r="F16" t="s">
        <v>82</v>
      </c>
      <c r="G16" t="s">
        <v>81</v>
      </c>
      <c r="H16" s="12" t="s">
        <v>84</v>
      </c>
      <c r="J16" s="11"/>
      <c r="M16" s="11" t="s">
        <v>106</v>
      </c>
    </row>
    <row r="17" spans="1:16" ht="30" x14ac:dyDescent="0.25">
      <c r="A17" s="73"/>
      <c r="F17" t="s">
        <v>86</v>
      </c>
      <c r="H17" s="12" t="s">
        <v>85</v>
      </c>
      <c r="J17" s="11"/>
      <c r="P17" s="11" t="s">
        <v>105</v>
      </c>
    </row>
    <row r="18" spans="1:16" ht="30" x14ac:dyDescent="0.25">
      <c r="A18" s="73"/>
      <c r="F18" t="s">
        <v>89</v>
      </c>
      <c r="H18" s="12" t="s">
        <v>88</v>
      </c>
      <c r="J18" s="11"/>
      <c r="N18" s="11" t="s">
        <v>103</v>
      </c>
    </row>
    <row r="19" spans="1:16" x14ac:dyDescent="0.25">
      <c r="A19" s="73"/>
      <c r="H19" s="12" t="s">
        <v>90</v>
      </c>
      <c r="J19" s="11"/>
      <c r="M19" s="11" t="s">
        <v>106</v>
      </c>
    </row>
    <row r="20" spans="1:16" ht="30" x14ac:dyDescent="0.25">
      <c r="A20" s="73"/>
      <c r="H20" s="12" t="s">
        <v>91</v>
      </c>
      <c r="J20" s="11"/>
      <c r="L20" s="11" t="s">
        <v>107</v>
      </c>
    </row>
    <row r="21" spans="1:16" ht="30" x14ac:dyDescent="0.25">
      <c r="A21" s="73"/>
      <c r="H21" s="12" t="s">
        <v>92</v>
      </c>
      <c r="J21" s="11" t="s">
        <v>117</v>
      </c>
      <c r="L21" s="11" t="s">
        <v>107</v>
      </c>
    </row>
    <row r="22" spans="1:16" ht="45" x14ac:dyDescent="0.25">
      <c r="A22" s="72"/>
      <c r="B22" s="3"/>
      <c r="C22" s="3"/>
      <c r="D22" s="3"/>
      <c r="E22" s="3"/>
      <c r="F22" s="3"/>
      <c r="G22" s="3"/>
      <c r="H22" s="13" t="s">
        <v>93</v>
      </c>
      <c r="J22" s="11"/>
      <c r="L22" s="11" t="s">
        <v>107</v>
      </c>
    </row>
    <row r="23" spans="1:16" ht="30" x14ac:dyDescent="0.25">
      <c r="A23" s="71" t="s">
        <v>33</v>
      </c>
      <c r="B23" s="9"/>
      <c r="C23" s="9" t="s">
        <v>95</v>
      </c>
      <c r="D23" s="9"/>
      <c r="E23" s="9" t="s">
        <v>98</v>
      </c>
      <c r="F23" s="9" t="s">
        <v>96</v>
      </c>
      <c r="G23" s="9"/>
      <c r="H23" s="14" t="s">
        <v>94</v>
      </c>
      <c r="J23" s="11"/>
      <c r="P23" s="10" t="s">
        <v>105</v>
      </c>
    </row>
    <row r="24" spans="1:16" ht="45" x14ac:dyDescent="0.25">
      <c r="A24" s="73"/>
      <c r="B24" s="2"/>
      <c r="C24" s="2" t="s">
        <v>97</v>
      </c>
      <c r="D24" s="2"/>
      <c r="E24" s="2" t="s">
        <v>100</v>
      </c>
      <c r="F24" s="2" t="s">
        <v>99</v>
      </c>
      <c r="G24" s="2"/>
      <c r="H24" s="12" t="s">
        <v>101</v>
      </c>
      <c r="J24" s="11"/>
      <c r="N24" s="10" t="s">
        <v>103</v>
      </c>
    </row>
    <row r="25" spans="1:16" ht="30" x14ac:dyDescent="0.25">
      <c r="A25" s="72"/>
      <c r="B25" s="4"/>
      <c r="C25" s="4"/>
      <c r="D25" s="4"/>
      <c r="E25" s="4"/>
      <c r="F25" s="4"/>
      <c r="G25" s="4"/>
      <c r="H25" s="13" t="s">
        <v>102</v>
      </c>
      <c r="I25" s="11" t="s">
        <v>104</v>
      </c>
      <c r="J25" s="11" t="s">
        <v>117</v>
      </c>
    </row>
    <row r="26" spans="1:16" x14ac:dyDescent="0.25">
      <c r="A26" s="71" t="s">
        <v>24</v>
      </c>
      <c r="B26" s="9" t="s">
        <v>113</v>
      </c>
      <c r="C26" s="9"/>
      <c r="D26" s="9" t="s">
        <v>110</v>
      </c>
      <c r="E26" s="9" t="s">
        <v>120</v>
      </c>
      <c r="F26" s="9" t="s">
        <v>116</v>
      </c>
      <c r="G26" s="9" t="s">
        <v>118</v>
      </c>
      <c r="H26" s="14" t="s">
        <v>111</v>
      </c>
      <c r="J26" s="11" t="s">
        <v>117</v>
      </c>
      <c r="L26" s="11" t="s">
        <v>107</v>
      </c>
    </row>
    <row r="27" spans="1:16" ht="30" x14ac:dyDescent="0.25">
      <c r="A27" s="73"/>
      <c r="B27" s="2"/>
      <c r="C27" s="2"/>
      <c r="D27" s="2" t="s">
        <v>112</v>
      </c>
      <c r="E27" s="2"/>
      <c r="F27" s="2"/>
      <c r="G27" s="2" t="s">
        <v>119</v>
      </c>
      <c r="H27" s="12" t="s">
        <v>121</v>
      </c>
      <c r="J27" s="11"/>
      <c r="N27" s="11" t="s">
        <v>103</v>
      </c>
    </row>
    <row r="28" spans="1:16" x14ac:dyDescent="0.25">
      <c r="A28" s="73"/>
      <c r="B28" s="2"/>
      <c r="C28" s="2"/>
      <c r="D28" s="2" t="s">
        <v>114</v>
      </c>
      <c r="E28" s="2"/>
      <c r="F28" s="2"/>
      <c r="G28" s="2"/>
      <c r="H28" s="12"/>
      <c r="J28" s="11"/>
    </row>
    <row r="29" spans="1:16" x14ac:dyDescent="0.25">
      <c r="A29" s="73"/>
      <c r="B29" s="2"/>
      <c r="C29" s="2"/>
      <c r="D29" s="2" t="s">
        <v>115</v>
      </c>
      <c r="E29" s="2"/>
      <c r="F29" s="2"/>
      <c r="G29" s="2"/>
      <c r="H29" s="12"/>
      <c r="J29" s="11"/>
    </row>
    <row r="30" spans="1:16" x14ac:dyDescent="0.25">
      <c r="A30" s="73"/>
      <c r="B30" s="2"/>
      <c r="C30" s="2"/>
      <c r="D30" s="2" t="s">
        <v>122</v>
      </c>
      <c r="E30" s="2"/>
      <c r="F30" s="2"/>
      <c r="G30" s="2"/>
      <c r="H30" s="12"/>
      <c r="J30" s="11"/>
    </row>
    <row r="31" spans="1:16" ht="45" x14ac:dyDescent="0.25">
      <c r="A31" s="72"/>
      <c r="B31" s="4"/>
      <c r="C31" s="4"/>
      <c r="D31" s="4" t="s">
        <v>123</v>
      </c>
      <c r="E31" s="4"/>
      <c r="F31" s="4"/>
      <c r="G31" s="4"/>
      <c r="H31" s="13"/>
      <c r="J31" s="11"/>
    </row>
    <row r="32" spans="1:16" ht="45" x14ac:dyDescent="0.25">
      <c r="A32" s="71" t="s">
        <v>3</v>
      </c>
      <c r="B32" s="9"/>
      <c r="C32" s="9"/>
      <c r="D32" s="9" t="s">
        <v>125</v>
      </c>
      <c r="E32" s="9" t="s">
        <v>131</v>
      </c>
      <c r="F32" s="9" t="s">
        <v>126</v>
      </c>
      <c r="G32" s="9" t="s">
        <v>129</v>
      </c>
      <c r="H32" s="14" t="s">
        <v>124</v>
      </c>
      <c r="J32" s="11"/>
      <c r="M32" s="10" t="s">
        <v>106</v>
      </c>
    </row>
    <row r="33" spans="1:16" ht="30" x14ac:dyDescent="0.25">
      <c r="A33" s="73"/>
      <c r="B33" s="2"/>
      <c r="C33" s="2"/>
      <c r="D33" s="2" t="s">
        <v>130</v>
      </c>
      <c r="E33" s="2" t="s">
        <v>132</v>
      </c>
      <c r="F33" s="2" t="s">
        <v>128</v>
      </c>
      <c r="G33" s="2" t="s">
        <v>137</v>
      </c>
      <c r="H33" s="12" t="s">
        <v>127</v>
      </c>
      <c r="I33" s="11"/>
      <c r="J33" s="10" t="s">
        <v>117</v>
      </c>
    </row>
    <row r="34" spans="1:16" ht="45" x14ac:dyDescent="0.25">
      <c r="A34" s="73"/>
      <c r="B34" s="2"/>
      <c r="C34" s="2"/>
      <c r="D34" s="2" t="s">
        <v>139</v>
      </c>
      <c r="E34" s="2" t="s">
        <v>133</v>
      </c>
      <c r="F34" s="2"/>
      <c r="G34" s="2"/>
      <c r="H34" s="12" t="s">
        <v>135</v>
      </c>
      <c r="J34" s="11"/>
      <c r="L34" s="10" t="s">
        <v>107</v>
      </c>
    </row>
    <row r="35" spans="1:16" x14ac:dyDescent="0.25">
      <c r="A35" s="73"/>
      <c r="B35" s="2"/>
      <c r="C35" s="2"/>
      <c r="D35" s="2"/>
      <c r="E35" s="2" t="s">
        <v>134</v>
      </c>
      <c r="F35" s="2"/>
      <c r="G35" s="2"/>
      <c r="H35" s="12" t="s">
        <v>136</v>
      </c>
      <c r="J35" s="11"/>
      <c r="M35" s="11" t="s">
        <v>106</v>
      </c>
    </row>
    <row r="36" spans="1:16" ht="45" x14ac:dyDescent="0.25">
      <c r="A36" s="72"/>
      <c r="B36" s="4"/>
      <c r="C36" s="4"/>
      <c r="D36" s="4"/>
      <c r="E36" s="4"/>
      <c r="F36" s="4"/>
      <c r="G36" s="4"/>
      <c r="H36" s="13" t="s">
        <v>138</v>
      </c>
      <c r="I36" s="10" t="s">
        <v>104</v>
      </c>
      <c r="J36" s="11" t="s">
        <v>117</v>
      </c>
    </row>
    <row r="37" spans="1:16" ht="30" x14ac:dyDescent="0.25">
      <c r="A37" s="71" t="s">
        <v>4</v>
      </c>
      <c r="B37" s="9" t="s">
        <v>146</v>
      </c>
      <c r="C37" s="9" t="s">
        <v>149</v>
      </c>
      <c r="D37" s="9" t="s">
        <v>122</v>
      </c>
      <c r="E37" s="9"/>
      <c r="F37" s="9" t="s">
        <v>141</v>
      </c>
      <c r="G37" s="15" t="s">
        <v>148</v>
      </c>
      <c r="H37" s="14" t="s">
        <v>140</v>
      </c>
      <c r="J37" s="11"/>
      <c r="N37" s="11" t="s">
        <v>103</v>
      </c>
    </row>
    <row r="38" spans="1:16" x14ac:dyDescent="0.25">
      <c r="A38" s="73"/>
      <c r="B38" s="2"/>
      <c r="D38" s="2" t="s">
        <v>152</v>
      </c>
      <c r="E38" s="2"/>
      <c r="F38" s="2" t="s">
        <v>143</v>
      </c>
      <c r="G38" s="2" t="s">
        <v>150</v>
      </c>
      <c r="H38" s="12" t="s">
        <v>142</v>
      </c>
      <c r="J38" s="11"/>
      <c r="L38" s="11" t="s">
        <v>107</v>
      </c>
    </row>
    <row r="39" spans="1:16" x14ac:dyDescent="0.25">
      <c r="A39" s="73"/>
      <c r="B39" s="2"/>
      <c r="C39" s="2"/>
      <c r="D39" s="2" t="s">
        <v>159</v>
      </c>
      <c r="E39" s="2"/>
      <c r="F39" t="s">
        <v>89</v>
      </c>
      <c r="G39" s="2" t="s">
        <v>155</v>
      </c>
      <c r="H39" s="12" t="s">
        <v>144</v>
      </c>
      <c r="J39" s="11"/>
      <c r="N39" s="11" t="s">
        <v>103</v>
      </c>
    </row>
    <row r="40" spans="1:16" ht="45" x14ac:dyDescent="0.25">
      <c r="A40" s="73"/>
      <c r="B40" s="2"/>
      <c r="C40" s="2"/>
      <c r="D40" s="2"/>
      <c r="E40" s="2"/>
      <c r="F40" s="2" t="s">
        <v>156</v>
      </c>
      <c r="G40" s="2" t="s">
        <v>163</v>
      </c>
      <c r="H40" s="12" t="s">
        <v>145</v>
      </c>
      <c r="J40" s="11"/>
      <c r="L40" s="11" t="s">
        <v>107</v>
      </c>
    </row>
    <row r="41" spans="1:16" x14ac:dyDescent="0.25">
      <c r="A41" s="73"/>
      <c r="B41" s="2"/>
      <c r="C41" s="2"/>
      <c r="D41" s="2"/>
      <c r="E41" s="2"/>
      <c r="F41" s="2" t="s">
        <v>157</v>
      </c>
      <c r="G41" s="2"/>
      <c r="H41" s="12" t="s">
        <v>147</v>
      </c>
      <c r="J41" s="11"/>
      <c r="P41" s="11" t="s">
        <v>105</v>
      </c>
    </row>
    <row r="42" spans="1:16" x14ac:dyDescent="0.25">
      <c r="A42" s="73"/>
      <c r="B42" s="2"/>
      <c r="C42" s="2"/>
      <c r="D42" s="2"/>
      <c r="E42" s="2"/>
      <c r="F42" s="2"/>
      <c r="G42" s="2"/>
      <c r="H42" s="12" t="s">
        <v>151</v>
      </c>
      <c r="J42" s="11"/>
      <c r="L42" s="11" t="s">
        <v>107</v>
      </c>
    </row>
    <row r="43" spans="1:16" ht="30" x14ac:dyDescent="0.25">
      <c r="A43" s="73"/>
      <c r="B43" s="2"/>
      <c r="C43" s="2"/>
      <c r="D43" s="2"/>
      <c r="E43" s="2"/>
      <c r="F43" s="2"/>
      <c r="G43" s="2"/>
      <c r="H43" s="12" t="s">
        <v>153</v>
      </c>
      <c r="J43" s="11"/>
      <c r="M43" s="11" t="s">
        <v>106</v>
      </c>
    </row>
    <row r="44" spans="1:16" x14ac:dyDescent="0.25">
      <c r="A44" s="73"/>
      <c r="B44" s="2"/>
      <c r="C44" s="2"/>
      <c r="D44" s="2"/>
      <c r="E44" s="2"/>
      <c r="F44" s="2"/>
      <c r="G44" s="2"/>
      <c r="H44" s="12" t="s">
        <v>154</v>
      </c>
      <c r="J44" s="11"/>
      <c r="N44" s="11" t="s">
        <v>103</v>
      </c>
    </row>
    <row r="45" spans="1:16" x14ac:dyDescent="0.25">
      <c r="A45" s="73"/>
      <c r="B45" s="2"/>
      <c r="C45" s="2"/>
      <c r="D45" s="2"/>
      <c r="E45" s="2"/>
      <c r="F45" s="2"/>
      <c r="G45" s="2"/>
      <c r="H45" s="12" t="s">
        <v>158</v>
      </c>
      <c r="J45" s="11"/>
      <c r="L45" s="11" t="s">
        <v>107</v>
      </c>
    </row>
    <row r="46" spans="1:16" ht="30" x14ac:dyDescent="0.25">
      <c r="A46" s="73"/>
      <c r="B46" s="2"/>
      <c r="C46" s="2"/>
      <c r="D46" s="2"/>
      <c r="E46" s="2"/>
      <c r="F46" s="2"/>
      <c r="G46" s="2"/>
      <c r="H46" s="12" t="s">
        <v>162</v>
      </c>
      <c r="J46" s="11"/>
      <c r="N46" s="11" t="s">
        <v>103</v>
      </c>
    </row>
    <row r="47" spans="1:16" x14ac:dyDescent="0.25">
      <c r="A47" s="73"/>
      <c r="B47" s="2"/>
      <c r="C47" s="2"/>
      <c r="D47" s="2"/>
      <c r="E47" s="2"/>
      <c r="F47" s="2"/>
      <c r="G47" s="2"/>
      <c r="H47" s="12" t="s">
        <v>160</v>
      </c>
      <c r="I47" s="11"/>
      <c r="J47" s="11" t="s">
        <v>117</v>
      </c>
    </row>
    <row r="48" spans="1:16" ht="30" x14ac:dyDescent="0.25">
      <c r="A48" s="73"/>
      <c r="B48" s="2"/>
      <c r="C48" s="2"/>
      <c r="D48" s="2"/>
      <c r="E48" s="2"/>
      <c r="F48" s="2"/>
      <c r="G48" s="2"/>
      <c r="H48" s="12" t="s">
        <v>161</v>
      </c>
      <c r="J48" s="11"/>
      <c r="L48" s="11" t="s">
        <v>107</v>
      </c>
    </row>
    <row r="49" spans="1:14" ht="30" x14ac:dyDescent="0.25">
      <c r="A49" s="73"/>
      <c r="B49" s="2"/>
      <c r="C49" s="2"/>
      <c r="D49" s="2"/>
      <c r="E49" s="2"/>
      <c r="F49" s="2"/>
      <c r="G49" s="2"/>
      <c r="H49" s="12" t="s">
        <v>164</v>
      </c>
      <c r="J49" s="11" t="s">
        <v>117</v>
      </c>
      <c r="L49" s="11" t="s">
        <v>107</v>
      </c>
    </row>
    <row r="50" spans="1:14" x14ac:dyDescent="0.25">
      <c r="A50" s="73"/>
      <c r="B50" s="2"/>
      <c r="C50" s="2"/>
      <c r="D50" s="2"/>
      <c r="E50" s="2"/>
      <c r="F50" s="2"/>
      <c r="G50" s="2"/>
      <c r="H50" s="12" t="s">
        <v>165</v>
      </c>
      <c r="J50" s="11"/>
      <c r="L50" s="11" t="s">
        <v>107</v>
      </c>
    </row>
    <row r="51" spans="1:14" ht="30" x14ac:dyDescent="0.25">
      <c r="A51" s="73"/>
      <c r="B51" s="2"/>
      <c r="C51" s="2"/>
      <c r="D51" s="2"/>
      <c r="E51" s="2"/>
      <c r="F51" s="2"/>
      <c r="G51" s="2"/>
      <c r="H51" s="12" t="s">
        <v>166</v>
      </c>
      <c r="J51" s="11"/>
      <c r="N51" s="11" t="s">
        <v>103</v>
      </c>
    </row>
    <row r="52" spans="1:14" ht="30" x14ac:dyDescent="0.25">
      <c r="A52" s="72"/>
      <c r="B52" s="4"/>
      <c r="C52" s="4"/>
      <c r="D52" s="4"/>
      <c r="E52" s="4"/>
      <c r="F52" s="4"/>
      <c r="G52" s="4"/>
      <c r="H52" s="13" t="s">
        <v>167</v>
      </c>
      <c r="J52" s="11"/>
      <c r="M52" s="11" t="s">
        <v>106</v>
      </c>
    </row>
    <row r="53" spans="1:14" ht="30" x14ac:dyDescent="0.25">
      <c r="A53" s="71" t="s">
        <v>32</v>
      </c>
      <c r="B53" s="9"/>
      <c r="C53" s="9"/>
      <c r="D53" s="9" t="s">
        <v>171</v>
      </c>
      <c r="E53" s="9" t="s">
        <v>170</v>
      </c>
      <c r="F53" s="9" t="s">
        <v>178</v>
      </c>
      <c r="G53" s="9" t="s">
        <v>77</v>
      </c>
      <c r="H53" s="14" t="s">
        <v>169</v>
      </c>
      <c r="J53" s="10" t="s">
        <v>117</v>
      </c>
      <c r="M53" s="11" t="s">
        <v>106</v>
      </c>
    </row>
    <row r="54" spans="1:14" ht="45" x14ac:dyDescent="0.25">
      <c r="A54" s="73"/>
      <c r="B54" s="2"/>
      <c r="C54" s="2"/>
      <c r="D54" s="2" t="s">
        <v>173</v>
      </c>
      <c r="E54" s="2" t="s">
        <v>177</v>
      </c>
      <c r="F54" s="2" t="s">
        <v>179</v>
      </c>
      <c r="G54" s="2" t="s">
        <v>168</v>
      </c>
      <c r="H54" s="12" t="s">
        <v>172</v>
      </c>
      <c r="J54" s="11"/>
      <c r="M54" s="11" t="s">
        <v>106</v>
      </c>
    </row>
    <row r="55" spans="1:14" ht="30" x14ac:dyDescent="0.25">
      <c r="A55" s="73"/>
      <c r="B55" s="2"/>
      <c r="C55" s="2"/>
      <c r="D55" s="2"/>
      <c r="E55" s="2"/>
      <c r="F55" s="2" t="s">
        <v>180</v>
      </c>
      <c r="G55" s="2" t="s">
        <v>175</v>
      </c>
      <c r="H55" s="12" t="s">
        <v>174</v>
      </c>
      <c r="J55" s="11"/>
      <c r="M55" s="11" t="s">
        <v>106</v>
      </c>
    </row>
    <row r="56" spans="1:14" ht="45" x14ac:dyDescent="0.25">
      <c r="A56" s="73"/>
      <c r="B56" s="2"/>
      <c r="C56" s="2"/>
      <c r="D56" s="2"/>
      <c r="E56" s="2"/>
      <c r="F56" s="2" t="s">
        <v>181</v>
      </c>
      <c r="G56" s="2" t="s">
        <v>119</v>
      </c>
      <c r="H56" s="12" t="s">
        <v>176</v>
      </c>
      <c r="J56" s="11"/>
      <c r="M56" s="11" t="s">
        <v>106</v>
      </c>
    </row>
    <row r="57" spans="1:14" x14ac:dyDescent="0.25">
      <c r="A57" s="72"/>
      <c r="B57" s="4"/>
      <c r="C57" s="4"/>
      <c r="D57" s="4"/>
      <c r="E57" s="4"/>
      <c r="F57" s="4" t="s">
        <v>182</v>
      </c>
      <c r="G57" s="4"/>
      <c r="H57" s="13"/>
      <c r="J57" s="11"/>
    </row>
    <row r="58" spans="1:14" x14ac:dyDescent="0.25">
      <c r="A58" s="71" t="s">
        <v>25</v>
      </c>
      <c r="B58" s="9"/>
      <c r="C58" s="9"/>
      <c r="D58" s="9" t="s">
        <v>192</v>
      </c>
      <c r="E58" s="9" t="s">
        <v>184</v>
      </c>
      <c r="F58" s="9" t="s">
        <v>183</v>
      </c>
      <c r="G58" s="9" t="s">
        <v>186</v>
      </c>
      <c r="H58" s="14" t="s">
        <v>185</v>
      </c>
      <c r="J58" s="11"/>
      <c r="K58" s="11" t="s">
        <v>108</v>
      </c>
    </row>
    <row r="59" spans="1:14" ht="30" x14ac:dyDescent="0.25">
      <c r="A59" s="73"/>
      <c r="B59" s="2"/>
      <c r="C59" s="2"/>
      <c r="D59" s="2"/>
      <c r="E59" s="2" t="s">
        <v>191</v>
      </c>
      <c r="F59" s="2" t="s">
        <v>187</v>
      </c>
      <c r="G59" s="2" t="s">
        <v>190</v>
      </c>
      <c r="H59" s="12" t="s">
        <v>198</v>
      </c>
      <c r="J59" s="11"/>
      <c r="N59" s="11" t="s">
        <v>103</v>
      </c>
    </row>
    <row r="60" spans="1:14" ht="30" x14ac:dyDescent="0.25">
      <c r="A60" s="73"/>
      <c r="B60" s="2"/>
      <c r="C60" s="2"/>
      <c r="D60" s="2"/>
      <c r="E60" s="2" t="s">
        <v>193</v>
      </c>
      <c r="F60" s="2" t="s">
        <v>188</v>
      </c>
      <c r="G60" s="2" t="s">
        <v>195</v>
      </c>
      <c r="H60" s="12" t="s">
        <v>199</v>
      </c>
      <c r="J60" s="10" t="s">
        <v>117</v>
      </c>
      <c r="L60" s="11" t="s">
        <v>107</v>
      </c>
    </row>
    <row r="61" spans="1:14" x14ac:dyDescent="0.25">
      <c r="A61" s="73"/>
      <c r="B61" s="2"/>
      <c r="C61" s="2"/>
      <c r="D61" s="2"/>
      <c r="E61" s="2" t="s">
        <v>194</v>
      </c>
      <c r="F61" s="2" t="s">
        <v>189</v>
      </c>
      <c r="G61" s="2" t="s">
        <v>196</v>
      </c>
      <c r="H61" s="12"/>
      <c r="J61" s="11"/>
    </row>
    <row r="62" spans="1:14" x14ac:dyDescent="0.25">
      <c r="A62" s="72"/>
      <c r="B62" s="4"/>
      <c r="C62" s="4"/>
      <c r="D62" s="4"/>
      <c r="E62" s="4" t="s">
        <v>197</v>
      </c>
      <c r="F62" s="4"/>
      <c r="G62" s="4"/>
      <c r="H62" s="13"/>
      <c r="J62" s="11"/>
    </row>
    <row r="63" spans="1:14" x14ac:dyDescent="0.25">
      <c r="A63" s="71" t="s">
        <v>5</v>
      </c>
      <c r="B63" s="9"/>
      <c r="C63" s="9"/>
      <c r="D63" s="9" t="s">
        <v>200</v>
      </c>
      <c r="E63" s="9" t="s">
        <v>201</v>
      </c>
      <c r="F63" s="9" t="s">
        <v>204</v>
      </c>
      <c r="G63" s="9" t="s">
        <v>203</v>
      </c>
      <c r="H63" s="14"/>
      <c r="J63" s="11"/>
    </row>
    <row r="64" spans="1:14" x14ac:dyDescent="0.25">
      <c r="A64" s="73"/>
      <c r="B64" s="2"/>
      <c r="C64" s="2"/>
      <c r="D64" s="2" t="s">
        <v>202</v>
      </c>
      <c r="E64" s="2"/>
      <c r="F64" s="2" t="s">
        <v>205</v>
      </c>
      <c r="G64" s="2" t="s">
        <v>206</v>
      </c>
      <c r="H64" s="12"/>
      <c r="J64" s="11"/>
    </row>
    <row r="65" spans="1:13" x14ac:dyDescent="0.25">
      <c r="A65" s="73"/>
      <c r="B65" s="2"/>
      <c r="C65" s="2"/>
      <c r="D65" s="2"/>
      <c r="E65" s="2"/>
      <c r="F65" s="2"/>
      <c r="G65" s="2" t="s">
        <v>207</v>
      </c>
      <c r="H65" s="12"/>
      <c r="J65" s="11"/>
    </row>
    <row r="66" spans="1:13" x14ac:dyDescent="0.25">
      <c r="A66" s="72"/>
      <c r="B66" s="4"/>
      <c r="C66" s="4"/>
      <c r="D66" s="4"/>
      <c r="E66" s="4"/>
      <c r="F66" s="4"/>
      <c r="G66" s="4" t="s">
        <v>208</v>
      </c>
      <c r="H66" s="13"/>
      <c r="J66" s="11"/>
    </row>
    <row r="67" spans="1:13" ht="30" x14ac:dyDescent="0.25">
      <c r="A67" s="71" t="s">
        <v>31</v>
      </c>
      <c r="B67" s="9" t="s">
        <v>210</v>
      </c>
      <c r="C67" s="9" t="s">
        <v>209</v>
      </c>
      <c r="D67" s="9"/>
      <c r="E67" s="9"/>
      <c r="F67" s="9" t="s">
        <v>213</v>
      </c>
      <c r="G67" s="9" t="s">
        <v>211</v>
      </c>
      <c r="H67" s="14" t="s">
        <v>215</v>
      </c>
      <c r="J67" s="11"/>
      <c r="L67" s="11" t="s">
        <v>107</v>
      </c>
    </row>
    <row r="68" spans="1:13" x14ac:dyDescent="0.25">
      <c r="A68" s="72"/>
      <c r="B68" s="4"/>
      <c r="C68" s="4"/>
      <c r="D68" s="4"/>
      <c r="E68" s="4"/>
      <c r="F68" s="4" t="s">
        <v>214</v>
      </c>
      <c r="G68" s="4" t="s">
        <v>212</v>
      </c>
      <c r="H68" s="13"/>
      <c r="J68" s="11"/>
      <c r="L68" s="11"/>
    </row>
    <row r="69" spans="1:13" ht="30" x14ac:dyDescent="0.25">
      <c r="A69" s="71" t="s">
        <v>26</v>
      </c>
      <c r="B69" s="9" t="s">
        <v>222</v>
      </c>
      <c r="C69" s="9"/>
      <c r="D69" s="9" t="s">
        <v>216</v>
      </c>
      <c r="E69" s="9" t="s">
        <v>70</v>
      </c>
      <c r="F69" s="9" t="s">
        <v>219</v>
      </c>
      <c r="G69" s="9" t="s">
        <v>217</v>
      </c>
      <c r="H69" s="14" t="s">
        <v>221</v>
      </c>
      <c r="J69" s="11" t="s">
        <v>117</v>
      </c>
      <c r="L69" s="11" t="s">
        <v>107</v>
      </c>
    </row>
    <row r="70" spans="1:13" ht="30" x14ac:dyDescent="0.25">
      <c r="A70" s="72"/>
      <c r="B70" s="4"/>
      <c r="C70" s="4"/>
      <c r="D70" s="4" t="s">
        <v>220</v>
      </c>
      <c r="E70" s="4" t="s">
        <v>218</v>
      </c>
      <c r="F70" s="4"/>
      <c r="G70" s="4" t="s">
        <v>223</v>
      </c>
      <c r="H70" s="13" t="s">
        <v>224</v>
      </c>
      <c r="J70" s="11"/>
      <c r="M70" s="11" t="s">
        <v>106</v>
      </c>
    </row>
    <row r="71" spans="1:13" ht="45" x14ac:dyDescent="0.25">
      <c r="A71" s="71" t="s">
        <v>6</v>
      </c>
      <c r="B71" s="9"/>
      <c r="C71" s="9" t="s">
        <v>226</v>
      </c>
      <c r="D71" s="9" t="s">
        <v>122</v>
      </c>
      <c r="E71" s="9" t="s">
        <v>227</v>
      </c>
      <c r="F71" s="9" t="s">
        <v>229</v>
      </c>
      <c r="G71" s="9"/>
      <c r="H71" s="14" t="s">
        <v>225</v>
      </c>
      <c r="J71" s="11" t="s">
        <v>117</v>
      </c>
      <c r="M71" s="11" t="s">
        <v>106</v>
      </c>
    </row>
    <row r="72" spans="1:13" x14ac:dyDescent="0.25">
      <c r="A72" s="72"/>
      <c r="B72" s="4"/>
      <c r="C72" s="4" t="s">
        <v>228</v>
      </c>
      <c r="D72" s="4" t="s">
        <v>200</v>
      </c>
      <c r="E72" s="4"/>
      <c r="F72" s="4"/>
      <c r="G72" s="4"/>
      <c r="H72" s="13"/>
      <c r="J72" s="11"/>
      <c r="M72" s="11"/>
    </row>
    <row r="73" spans="1:13" x14ac:dyDescent="0.25">
      <c r="A73" s="71" t="s">
        <v>7</v>
      </c>
      <c r="B73" s="9"/>
      <c r="C73" s="9" t="s">
        <v>238</v>
      </c>
      <c r="D73" s="9" t="s">
        <v>234</v>
      </c>
      <c r="E73" s="9" t="s">
        <v>231</v>
      </c>
      <c r="F73" s="9"/>
      <c r="G73" s="9" t="s">
        <v>230</v>
      </c>
      <c r="H73" s="14" t="s">
        <v>237</v>
      </c>
      <c r="J73" s="11"/>
      <c r="M73" s="11" t="s">
        <v>106</v>
      </c>
    </row>
    <row r="74" spans="1:13" x14ac:dyDescent="0.25">
      <c r="A74" s="73"/>
      <c r="B74" s="2"/>
      <c r="C74" s="2" t="s">
        <v>236</v>
      </c>
      <c r="D74" s="2" t="s">
        <v>235</v>
      </c>
      <c r="E74" s="2" t="s">
        <v>232</v>
      </c>
      <c r="F74" s="2"/>
      <c r="G74" s="2" t="s">
        <v>244</v>
      </c>
      <c r="H74" s="12" t="s">
        <v>239</v>
      </c>
      <c r="J74" s="11"/>
      <c r="M74" s="11" t="s">
        <v>106</v>
      </c>
    </row>
    <row r="75" spans="1:13" x14ac:dyDescent="0.25">
      <c r="A75" s="73"/>
      <c r="B75" s="2"/>
      <c r="C75" s="2" t="s">
        <v>233</v>
      </c>
      <c r="D75" s="2" t="s">
        <v>241</v>
      </c>
      <c r="E75" s="2" t="s">
        <v>100</v>
      </c>
      <c r="F75" s="2"/>
      <c r="G75" s="2"/>
      <c r="H75" s="12" t="s">
        <v>240</v>
      </c>
      <c r="J75" s="11"/>
      <c r="L75" s="11" t="s">
        <v>107</v>
      </c>
    </row>
    <row r="76" spans="1:13" x14ac:dyDescent="0.25">
      <c r="A76" s="72"/>
      <c r="B76" s="4"/>
      <c r="C76" s="4" t="s">
        <v>245</v>
      </c>
      <c r="D76" s="4" t="s">
        <v>242</v>
      </c>
      <c r="E76" s="4"/>
      <c r="F76" s="4"/>
      <c r="G76" s="4"/>
      <c r="H76" s="13" t="s">
        <v>246</v>
      </c>
      <c r="J76" s="11"/>
      <c r="M76" s="11" t="s">
        <v>106</v>
      </c>
    </row>
    <row r="77" spans="1:13" x14ac:dyDescent="0.25">
      <c r="A77" s="71" t="s">
        <v>30</v>
      </c>
      <c r="B77" s="2" t="s">
        <v>247</v>
      </c>
      <c r="C77" s="2" t="s">
        <v>253</v>
      </c>
      <c r="D77" s="2"/>
      <c r="E77" s="2" t="s">
        <v>255</v>
      </c>
      <c r="F77" s="2"/>
      <c r="G77" s="2" t="s">
        <v>250</v>
      </c>
      <c r="H77" s="12" t="s">
        <v>248</v>
      </c>
      <c r="I77" s="11" t="s">
        <v>104</v>
      </c>
      <c r="J77" s="11" t="s">
        <v>117</v>
      </c>
    </row>
    <row r="78" spans="1:13" ht="30" x14ac:dyDescent="0.25">
      <c r="A78" s="73"/>
      <c r="B78" s="2"/>
      <c r="C78" s="2"/>
      <c r="D78" s="2"/>
      <c r="E78" s="2"/>
      <c r="F78" s="2"/>
      <c r="G78" s="2"/>
      <c r="H78" s="12" t="s">
        <v>249</v>
      </c>
      <c r="J78" s="11"/>
      <c r="M78" s="11" t="s">
        <v>106</v>
      </c>
    </row>
    <row r="79" spans="1:13" ht="30" x14ac:dyDescent="0.25">
      <c r="A79" s="73"/>
      <c r="B79" s="2"/>
      <c r="C79" s="2"/>
      <c r="D79" s="2"/>
      <c r="E79" s="2"/>
      <c r="F79" s="2"/>
      <c r="G79" s="2"/>
      <c r="H79" s="12" t="s">
        <v>251</v>
      </c>
      <c r="J79" s="11"/>
      <c r="L79" s="11" t="s">
        <v>107</v>
      </c>
    </row>
    <row r="80" spans="1:13" ht="30" x14ac:dyDescent="0.25">
      <c r="A80" s="73"/>
      <c r="B80" s="2"/>
      <c r="C80" s="2"/>
      <c r="D80" s="2"/>
      <c r="E80" s="2"/>
      <c r="F80" s="2"/>
      <c r="G80" s="2"/>
      <c r="H80" s="12" t="s">
        <v>252</v>
      </c>
      <c r="J80" s="11"/>
      <c r="L80" s="11" t="s">
        <v>107</v>
      </c>
    </row>
    <row r="81" spans="1:14" ht="30" x14ac:dyDescent="0.25">
      <c r="A81" s="72"/>
      <c r="B81" s="4"/>
      <c r="C81" s="4"/>
      <c r="D81" s="4"/>
      <c r="E81" s="4"/>
      <c r="F81" s="4"/>
      <c r="G81" s="4"/>
      <c r="H81" s="13" t="s">
        <v>254</v>
      </c>
      <c r="J81" s="11"/>
      <c r="L81" s="11" t="s">
        <v>107</v>
      </c>
    </row>
    <row r="82" spans="1:14" ht="30" x14ac:dyDescent="0.25">
      <c r="A82" s="71" t="s">
        <v>27</v>
      </c>
      <c r="B82" s="2"/>
      <c r="C82" s="2" t="s">
        <v>264</v>
      </c>
      <c r="D82" s="2" t="s">
        <v>258</v>
      </c>
      <c r="E82" s="2"/>
      <c r="F82" s="2" t="s">
        <v>262</v>
      </c>
      <c r="G82" s="2" t="s">
        <v>257</v>
      </c>
      <c r="H82" s="12" t="s">
        <v>256</v>
      </c>
      <c r="J82" s="11"/>
      <c r="M82" s="11" t="s">
        <v>106</v>
      </c>
    </row>
    <row r="83" spans="1:14" ht="30" x14ac:dyDescent="0.25">
      <c r="A83" s="73"/>
      <c r="B83" s="2"/>
      <c r="C83" s="2"/>
      <c r="D83" s="2" t="s">
        <v>260</v>
      </c>
      <c r="E83" s="2"/>
      <c r="F83" s="2" t="s">
        <v>266</v>
      </c>
      <c r="G83" s="2"/>
      <c r="H83" s="12" t="s">
        <v>259</v>
      </c>
      <c r="J83" s="11"/>
      <c r="L83" s="11" t="s">
        <v>107</v>
      </c>
    </row>
    <row r="84" spans="1:14" ht="30" x14ac:dyDescent="0.25">
      <c r="A84" s="73"/>
      <c r="B84" s="2"/>
      <c r="C84" s="2"/>
      <c r="D84" s="2" t="s">
        <v>261</v>
      </c>
      <c r="E84" s="2"/>
      <c r="F84" s="2"/>
      <c r="G84" s="2"/>
      <c r="H84" s="12" t="s">
        <v>263</v>
      </c>
      <c r="J84" s="11"/>
      <c r="M84" s="11" t="s">
        <v>106</v>
      </c>
    </row>
    <row r="85" spans="1:14" ht="30" x14ac:dyDescent="0.25">
      <c r="A85" s="72"/>
      <c r="B85" s="4"/>
      <c r="C85" s="4"/>
      <c r="D85" s="4" t="s">
        <v>267</v>
      </c>
      <c r="E85" s="4"/>
      <c r="F85" s="4"/>
      <c r="G85" s="4"/>
      <c r="H85" s="13" t="s">
        <v>265</v>
      </c>
      <c r="J85" s="11"/>
      <c r="N85" s="11" t="s">
        <v>103</v>
      </c>
    </row>
    <row r="86" spans="1:14" ht="30" x14ac:dyDescent="0.25">
      <c r="A86" s="71" t="s">
        <v>8</v>
      </c>
      <c r="B86" s="2"/>
      <c r="C86" s="2" t="s">
        <v>95</v>
      </c>
      <c r="D86" s="2" t="s">
        <v>268</v>
      </c>
      <c r="E86" s="2" t="s">
        <v>269</v>
      </c>
      <c r="F86" s="2"/>
      <c r="G86" s="2" t="s">
        <v>270</v>
      </c>
      <c r="H86" s="14" t="s">
        <v>274</v>
      </c>
      <c r="J86" s="11"/>
      <c r="M86" s="11" t="s">
        <v>106</v>
      </c>
    </row>
    <row r="87" spans="1:14" x14ac:dyDescent="0.25">
      <c r="A87" s="73"/>
      <c r="B87" s="2"/>
      <c r="C87" s="2"/>
      <c r="D87" s="2" t="s">
        <v>271</v>
      </c>
      <c r="E87" s="2" t="s">
        <v>275</v>
      </c>
      <c r="F87" s="2"/>
      <c r="G87" s="2" t="s">
        <v>272</v>
      </c>
      <c r="H87" s="12"/>
      <c r="I87" s="11"/>
      <c r="J87" s="11"/>
    </row>
    <row r="88" spans="1:14" ht="30" x14ac:dyDescent="0.25">
      <c r="A88" s="73"/>
      <c r="B88" s="2"/>
      <c r="C88" s="2"/>
      <c r="D88" s="2" t="s">
        <v>273</v>
      </c>
      <c r="E88" s="2"/>
      <c r="F88" s="2"/>
      <c r="G88" s="2" t="s">
        <v>276</v>
      </c>
      <c r="H88" s="12"/>
      <c r="I88" s="11"/>
      <c r="J88" s="11"/>
    </row>
    <row r="89" spans="1:14" x14ac:dyDescent="0.25">
      <c r="A89" s="73"/>
      <c r="B89" s="2"/>
      <c r="C89" s="2"/>
      <c r="E89" s="2"/>
      <c r="F89" s="2"/>
      <c r="G89" s="2" t="s">
        <v>277</v>
      </c>
      <c r="H89" s="12"/>
      <c r="I89" s="11"/>
    </row>
    <row r="90" spans="1:14" x14ac:dyDescent="0.25">
      <c r="A90" s="72"/>
      <c r="B90" s="4"/>
      <c r="C90" s="4"/>
      <c r="D90" s="4"/>
      <c r="E90" s="4"/>
      <c r="F90" s="4"/>
      <c r="G90" s="4" t="s">
        <v>278</v>
      </c>
      <c r="H90" s="13"/>
      <c r="I90" s="11"/>
    </row>
    <row r="91" spans="1:14" ht="45" x14ac:dyDescent="0.25">
      <c r="A91" s="22" t="s">
        <v>9</v>
      </c>
      <c r="B91" s="18"/>
      <c r="C91" s="18"/>
      <c r="D91" s="18"/>
      <c r="E91" s="18" t="s">
        <v>281</v>
      </c>
      <c r="F91" s="18"/>
      <c r="G91" s="18" t="s">
        <v>280</v>
      </c>
      <c r="H91" s="19" t="s">
        <v>279</v>
      </c>
      <c r="J91" s="11" t="s">
        <v>117</v>
      </c>
      <c r="M91" s="11" t="s">
        <v>106</v>
      </c>
    </row>
    <row r="92" spans="1:14" ht="30" x14ac:dyDescent="0.25">
      <c r="A92" s="71" t="s">
        <v>29</v>
      </c>
      <c r="B92" s="2"/>
      <c r="C92" s="2"/>
      <c r="D92" s="2" t="s">
        <v>286</v>
      </c>
      <c r="E92" s="2" t="s">
        <v>283</v>
      </c>
      <c r="F92" s="2" t="s">
        <v>289</v>
      </c>
      <c r="G92" s="2"/>
      <c r="H92" s="12" t="s">
        <v>282</v>
      </c>
      <c r="I92" s="11" t="s">
        <v>104</v>
      </c>
    </row>
    <row r="93" spans="1:14" ht="30" x14ac:dyDescent="0.25">
      <c r="A93" s="73"/>
      <c r="B93" s="2"/>
      <c r="C93" s="2"/>
      <c r="D93" s="2" t="s">
        <v>288</v>
      </c>
      <c r="E93" s="2" t="s">
        <v>284</v>
      </c>
      <c r="F93" s="2" t="s">
        <v>290</v>
      </c>
      <c r="G93" s="2"/>
      <c r="H93" s="12" t="s">
        <v>285</v>
      </c>
      <c r="M93" s="11" t="s">
        <v>106</v>
      </c>
    </row>
    <row r="94" spans="1:14" x14ac:dyDescent="0.25">
      <c r="A94" s="73"/>
      <c r="B94" s="2"/>
      <c r="C94" s="2"/>
      <c r="D94" s="2" t="s">
        <v>291</v>
      </c>
      <c r="E94" s="2" t="s">
        <v>295</v>
      </c>
      <c r="F94" s="2" t="s">
        <v>292</v>
      </c>
      <c r="G94" s="2"/>
      <c r="H94" s="12" t="s">
        <v>287</v>
      </c>
      <c r="M94" s="11" t="s">
        <v>106</v>
      </c>
    </row>
    <row r="95" spans="1:14" ht="30" x14ac:dyDescent="0.25">
      <c r="A95" s="73"/>
      <c r="B95" s="2"/>
      <c r="C95" s="2"/>
      <c r="D95" s="20" t="s">
        <v>293</v>
      </c>
      <c r="E95" s="2"/>
      <c r="F95" s="2"/>
      <c r="G95" s="2"/>
      <c r="H95" s="12" t="s">
        <v>296</v>
      </c>
      <c r="L95" s="11" t="s">
        <v>297</v>
      </c>
    </row>
    <row r="96" spans="1:14" x14ac:dyDescent="0.25">
      <c r="A96" s="72"/>
      <c r="B96" s="4"/>
      <c r="C96" s="4"/>
      <c r="D96" s="4" t="s">
        <v>294</v>
      </c>
      <c r="E96" s="4"/>
      <c r="F96" s="4"/>
      <c r="G96" s="4"/>
      <c r="H96" s="13"/>
      <c r="I96" s="11"/>
    </row>
    <row r="97" spans="1:16" x14ac:dyDescent="0.25">
      <c r="A97" s="71" t="s">
        <v>28</v>
      </c>
      <c r="B97" s="2"/>
      <c r="C97" s="2"/>
      <c r="D97" s="2" t="s">
        <v>273</v>
      </c>
      <c r="E97" s="2" t="s">
        <v>299</v>
      </c>
      <c r="F97" s="2"/>
      <c r="G97" s="2" t="s">
        <v>298</v>
      </c>
      <c r="H97" s="12" t="s">
        <v>301</v>
      </c>
      <c r="I97" s="11" t="s">
        <v>104</v>
      </c>
    </row>
    <row r="98" spans="1:16" ht="30" x14ac:dyDescent="0.25">
      <c r="A98" s="73"/>
      <c r="B98" s="2"/>
      <c r="C98" s="2"/>
      <c r="D98" s="2" t="s">
        <v>304</v>
      </c>
      <c r="E98" s="2" t="s">
        <v>300</v>
      </c>
      <c r="F98" s="2"/>
      <c r="G98" s="2" t="s">
        <v>305</v>
      </c>
      <c r="H98" s="12" t="s">
        <v>302</v>
      </c>
      <c r="P98" s="11" t="s">
        <v>105</v>
      </c>
    </row>
    <row r="99" spans="1:16" ht="30" x14ac:dyDescent="0.25">
      <c r="A99" s="73"/>
      <c r="B99" s="2"/>
      <c r="C99" s="2"/>
      <c r="D99" s="2"/>
      <c r="E99" s="2"/>
      <c r="F99" s="2"/>
      <c r="G99" s="2"/>
      <c r="H99" s="12" t="s">
        <v>303</v>
      </c>
      <c r="P99" s="11" t="s">
        <v>105</v>
      </c>
    </row>
    <row r="100" spans="1:16" ht="30" x14ac:dyDescent="0.25">
      <c r="A100" s="73"/>
      <c r="B100" s="2"/>
      <c r="C100" s="2"/>
      <c r="D100" s="2"/>
      <c r="E100" s="2"/>
      <c r="F100" s="2"/>
      <c r="G100" s="2"/>
      <c r="H100" s="12" t="s">
        <v>306</v>
      </c>
      <c r="I100" s="11" t="s">
        <v>104</v>
      </c>
    </row>
    <row r="101" spans="1:16" x14ac:dyDescent="0.25">
      <c r="A101" s="73"/>
      <c r="B101" s="2"/>
      <c r="C101" s="2"/>
      <c r="D101" s="2"/>
      <c r="E101" s="2"/>
      <c r="F101" s="2"/>
      <c r="G101" s="2"/>
      <c r="H101" s="12" t="s">
        <v>307</v>
      </c>
      <c r="I101" s="11" t="s">
        <v>104</v>
      </c>
      <c r="J101" s="11"/>
    </row>
    <row r="102" spans="1:16" x14ac:dyDescent="0.25">
      <c r="A102" s="73"/>
      <c r="B102" s="2"/>
      <c r="C102" s="2"/>
      <c r="D102" s="2"/>
      <c r="E102" s="2"/>
      <c r="F102" s="2"/>
      <c r="G102" s="2"/>
      <c r="H102" s="12" t="s">
        <v>308</v>
      </c>
      <c r="J102" s="11"/>
      <c r="L102" s="11" t="s">
        <v>107</v>
      </c>
    </row>
    <row r="103" spans="1:16" x14ac:dyDescent="0.25">
      <c r="A103" s="72"/>
      <c r="B103" s="4"/>
      <c r="C103" s="4"/>
      <c r="D103" s="4"/>
      <c r="E103" s="4"/>
      <c r="F103" s="4"/>
      <c r="G103" s="4"/>
      <c r="H103" s="13" t="s">
        <v>309</v>
      </c>
      <c r="J103" s="11" t="s">
        <v>117</v>
      </c>
      <c r="M103" s="11" t="s">
        <v>106</v>
      </c>
    </row>
    <row r="104" spans="1:16" ht="30" x14ac:dyDescent="0.25">
      <c r="A104" s="71" t="s">
        <v>10</v>
      </c>
      <c r="B104" s="2" t="s">
        <v>314</v>
      </c>
      <c r="C104" s="2" t="s">
        <v>95</v>
      </c>
      <c r="D104" s="2" t="s">
        <v>311</v>
      </c>
      <c r="E104" s="2" t="s">
        <v>312</v>
      </c>
      <c r="F104" s="2" t="s">
        <v>313</v>
      </c>
      <c r="G104" s="2" t="s">
        <v>323</v>
      </c>
      <c r="H104" s="12" t="s">
        <v>310</v>
      </c>
      <c r="J104" s="11"/>
      <c r="M104" s="11" t="s">
        <v>106</v>
      </c>
    </row>
    <row r="105" spans="1:16" ht="30" x14ac:dyDescent="0.25">
      <c r="A105" s="73"/>
      <c r="B105" s="2"/>
      <c r="C105" s="2" t="s">
        <v>315</v>
      </c>
      <c r="D105" s="2" t="s">
        <v>317</v>
      </c>
      <c r="E105" s="2"/>
      <c r="F105" s="2" t="s">
        <v>318</v>
      </c>
      <c r="G105" s="2" t="s">
        <v>320</v>
      </c>
      <c r="H105" s="12" t="s">
        <v>316</v>
      </c>
      <c r="J105" s="11"/>
      <c r="N105" s="11" t="s">
        <v>103</v>
      </c>
    </row>
    <row r="106" spans="1:16" ht="30" x14ac:dyDescent="0.25">
      <c r="A106" s="73"/>
      <c r="B106" s="2"/>
      <c r="C106" s="2" t="s">
        <v>326</v>
      </c>
      <c r="D106" s="2" t="s">
        <v>321</v>
      </c>
      <c r="E106" s="2"/>
      <c r="F106" s="2"/>
      <c r="G106" s="2"/>
      <c r="H106" s="12" t="s">
        <v>319</v>
      </c>
      <c r="I106" s="11" t="s">
        <v>104</v>
      </c>
      <c r="J106" s="11"/>
    </row>
    <row r="107" spans="1:16" ht="30" x14ac:dyDescent="0.25">
      <c r="A107" s="73"/>
      <c r="B107" s="2"/>
      <c r="C107" s="2"/>
      <c r="D107" s="2" t="s">
        <v>324</v>
      </c>
      <c r="E107" s="2"/>
      <c r="F107" s="2"/>
      <c r="G107" s="2"/>
      <c r="H107" s="12" t="s">
        <v>322</v>
      </c>
      <c r="J107" s="11"/>
      <c r="M107" s="11" t="s">
        <v>106</v>
      </c>
    </row>
    <row r="108" spans="1:16" ht="45" x14ac:dyDescent="0.25">
      <c r="A108" s="72"/>
      <c r="B108" s="4"/>
      <c r="C108" s="4"/>
      <c r="D108" s="4"/>
      <c r="E108" s="4"/>
      <c r="F108" s="4"/>
      <c r="G108" s="4"/>
      <c r="H108" s="13" t="s">
        <v>325</v>
      </c>
      <c r="J108" s="11"/>
      <c r="M108" s="11" t="s">
        <v>106</v>
      </c>
    </row>
    <row r="109" spans="1:16" ht="30" x14ac:dyDescent="0.25">
      <c r="A109" s="71" t="s">
        <v>11</v>
      </c>
      <c r="B109" s="2"/>
      <c r="C109" s="2" t="s">
        <v>327</v>
      </c>
      <c r="D109" s="2" t="s">
        <v>331</v>
      </c>
      <c r="E109" s="2"/>
      <c r="F109" s="2" t="s">
        <v>183</v>
      </c>
      <c r="G109" s="2" t="s">
        <v>328</v>
      </c>
      <c r="H109" s="12" t="s">
        <v>330</v>
      </c>
      <c r="J109" s="10" t="s">
        <v>117</v>
      </c>
      <c r="M109" s="11" t="s">
        <v>106</v>
      </c>
    </row>
    <row r="110" spans="1:16" x14ac:dyDescent="0.25">
      <c r="A110" s="72"/>
      <c r="B110" s="16"/>
      <c r="C110" s="4"/>
      <c r="D110" s="4"/>
      <c r="E110" s="4"/>
      <c r="F110" s="4" t="s">
        <v>329</v>
      </c>
      <c r="G110" s="4"/>
      <c r="H110" s="13"/>
      <c r="J110" s="11"/>
    </row>
    <row r="111" spans="1:16" ht="30" x14ac:dyDescent="0.25">
      <c r="A111" s="71" t="s">
        <v>12</v>
      </c>
      <c r="B111" s="2"/>
      <c r="C111" s="2" t="s">
        <v>95</v>
      </c>
      <c r="D111" s="2" t="s">
        <v>122</v>
      </c>
      <c r="E111" s="2" t="s">
        <v>332</v>
      </c>
      <c r="F111" s="2"/>
      <c r="G111" s="2" t="s">
        <v>334</v>
      </c>
      <c r="H111" s="12" t="s">
        <v>340</v>
      </c>
      <c r="J111" s="11"/>
      <c r="M111" s="11" t="s">
        <v>106</v>
      </c>
    </row>
    <row r="112" spans="1:16" x14ac:dyDescent="0.25">
      <c r="A112" s="73"/>
      <c r="B112" s="2"/>
      <c r="C112" s="2"/>
      <c r="D112" s="2" t="s">
        <v>335</v>
      </c>
      <c r="E112" s="2" t="s">
        <v>333</v>
      </c>
      <c r="F112" s="2"/>
      <c r="G112" s="2" t="s">
        <v>336</v>
      </c>
      <c r="H112" s="12"/>
      <c r="J112" s="11"/>
    </row>
    <row r="113" spans="1:14" x14ac:dyDescent="0.25">
      <c r="A113" s="73"/>
      <c r="B113" s="2"/>
      <c r="C113" s="2"/>
      <c r="D113" s="2" t="s">
        <v>339</v>
      </c>
      <c r="E113" s="2"/>
      <c r="F113" s="2"/>
      <c r="G113" s="2" t="s">
        <v>337</v>
      </c>
      <c r="H113" s="12"/>
      <c r="I113" s="11"/>
      <c r="J113" s="11"/>
    </row>
    <row r="114" spans="1:14" x14ac:dyDescent="0.25">
      <c r="A114" s="72"/>
      <c r="B114" s="4"/>
      <c r="C114" s="4"/>
      <c r="D114" s="4"/>
      <c r="E114" s="4"/>
      <c r="F114" s="4"/>
      <c r="G114" s="4" t="s">
        <v>338</v>
      </c>
      <c r="H114" s="13"/>
      <c r="I114" s="11"/>
      <c r="J114" s="11"/>
    </row>
    <row r="115" spans="1:14" ht="30" x14ac:dyDescent="0.25">
      <c r="A115" s="71" t="s">
        <v>13</v>
      </c>
      <c r="B115" s="2"/>
      <c r="C115" s="2" t="s">
        <v>344</v>
      </c>
      <c r="D115" s="2" t="s">
        <v>341</v>
      </c>
      <c r="E115" s="2"/>
      <c r="F115" s="2" t="s">
        <v>343</v>
      </c>
      <c r="G115" s="2"/>
      <c r="H115" s="12" t="s">
        <v>345</v>
      </c>
      <c r="J115" s="11"/>
      <c r="N115" s="10" t="s">
        <v>103</v>
      </c>
    </row>
    <row r="116" spans="1:14" ht="45" x14ac:dyDescent="0.25">
      <c r="A116" s="73"/>
      <c r="B116" s="2"/>
      <c r="C116" s="2"/>
      <c r="D116" s="2" t="s">
        <v>342</v>
      </c>
      <c r="E116" s="2"/>
      <c r="F116" s="2"/>
      <c r="G116" s="2"/>
      <c r="H116" s="12" t="s">
        <v>347</v>
      </c>
      <c r="J116" s="11" t="s">
        <v>117</v>
      </c>
      <c r="M116" s="11" t="s">
        <v>106</v>
      </c>
    </row>
    <row r="117" spans="1:14" x14ac:dyDescent="0.25">
      <c r="A117" s="72"/>
      <c r="B117" s="4"/>
      <c r="C117" s="4"/>
      <c r="D117" s="4" t="s">
        <v>346</v>
      </c>
      <c r="E117" s="4"/>
      <c r="F117" s="4"/>
      <c r="G117" s="4"/>
      <c r="H117" s="13"/>
      <c r="J117" s="11"/>
      <c r="M117" s="11"/>
    </row>
    <row r="118" spans="1:14" x14ac:dyDescent="0.25">
      <c r="A118" s="71" t="s">
        <v>14</v>
      </c>
      <c r="B118" s="2"/>
      <c r="C118" s="2" t="s">
        <v>348</v>
      </c>
      <c r="D118" s="2"/>
      <c r="E118" s="2" t="s">
        <v>352</v>
      </c>
      <c r="F118" s="2"/>
      <c r="G118" s="2"/>
      <c r="H118" s="12" t="s">
        <v>349</v>
      </c>
      <c r="J118" s="11"/>
      <c r="M118" s="11" t="s">
        <v>106</v>
      </c>
    </row>
    <row r="119" spans="1:14" ht="30" x14ac:dyDescent="0.25">
      <c r="A119" s="73"/>
      <c r="B119" s="2"/>
      <c r="C119" s="2"/>
      <c r="D119" s="2"/>
      <c r="E119" s="2"/>
      <c r="F119" s="2"/>
      <c r="G119" s="2"/>
      <c r="H119" s="12" t="s">
        <v>350</v>
      </c>
      <c r="J119" s="11"/>
      <c r="N119" s="11" t="s">
        <v>103</v>
      </c>
    </row>
    <row r="120" spans="1:14" ht="45" x14ac:dyDescent="0.25">
      <c r="A120" s="73"/>
      <c r="B120" s="2"/>
      <c r="C120" s="2"/>
      <c r="D120" s="2"/>
      <c r="E120" s="2"/>
      <c r="F120" s="2"/>
      <c r="G120" s="2"/>
      <c r="H120" s="12" t="s">
        <v>351</v>
      </c>
      <c r="J120" s="11"/>
      <c r="M120" s="11" t="s">
        <v>106</v>
      </c>
    </row>
    <row r="121" spans="1:14" ht="45" x14ac:dyDescent="0.25">
      <c r="A121" s="72"/>
      <c r="B121" s="4"/>
      <c r="C121" s="4"/>
      <c r="D121" s="4"/>
      <c r="E121" s="4"/>
      <c r="F121" s="4"/>
      <c r="G121" s="4"/>
      <c r="H121" s="13" t="s">
        <v>353</v>
      </c>
      <c r="J121" s="11" t="s">
        <v>117</v>
      </c>
      <c r="M121" s="11" t="s">
        <v>106</v>
      </c>
    </row>
    <row r="122" spans="1:14" x14ac:dyDescent="0.25">
      <c r="A122" s="71" t="s">
        <v>15</v>
      </c>
      <c r="B122" s="2" t="s">
        <v>364</v>
      </c>
      <c r="C122" s="2" t="s">
        <v>355</v>
      </c>
      <c r="D122" t="s">
        <v>122</v>
      </c>
      <c r="E122" s="2" t="s">
        <v>365</v>
      </c>
      <c r="F122" s="2" t="s">
        <v>357</v>
      </c>
      <c r="G122" s="2"/>
      <c r="H122" s="12" t="s">
        <v>354</v>
      </c>
      <c r="J122" s="11"/>
      <c r="M122" s="11" t="s">
        <v>106</v>
      </c>
    </row>
    <row r="123" spans="1:14" ht="30" x14ac:dyDescent="0.25">
      <c r="A123" s="73"/>
      <c r="B123" s="2"/>
      <c r="C123" s="2" t="s">
        <v>243</v>
      </c>
      <c r="D123" s="2" t="s">
        <v>369</v>
      </c>
      <c r="E123" s="2" t="s">
        <v>366</v>
      </c>
      <c r="F123" s="2" t="s">
        <v>358</v>
      </c>
      <c r="G123" s="2"/>
      <c r="H123" s="12" t="s">
        <v>356</v>
      </c>
      <c r="J123" s="11" t="s">
        <v>117</v>
      </c>
      <c r="L123" s="11" t="s">
        <v>107</v>
      </c>
    </row>
    <row r="124" spans="1:14" x14ac:dyDescent="0.25">
      <c r="A124" s="73"/>
      <c r="B124" s="2"/>
      <c r="C124" s="2"/>
      <c r="D124" s="2"/>
      <c r="E124" s="2" t="s">
        <v>367</v>
      </c>
      <c r="F124" s="2" t="s">
        <v>359</v>
      </c>
      <c r="G124" s="2"/>
      <c r="H124" s="12" t="s">
        <v>361</v>
      </c>
      <c r="J124" s="11"/>
      <c r="N124" s="11" t="s">
        <v>103</v>
      </c>
    </row>
    <row r="125" spans="1:14" ht="60" x14ac:dyDescent="0.25">
      <c r="A125" s="73"/>
      <c r="B125" s="2"/>
      <c r="C125" s="2"/>
      <c r="D125" s="2"/>
      <c r="E125" s="2" t="s">
        <v>368</v>
      </c>
      <c r="F125" s="2" t="s">
        <v>360</v>
      </c>
      <c r="G125" s="2"/>
      <c r="H125" s="12" t="s">
        <v>363</v>
      </c>
      <c r="J125" s="11"/>
      <c r="M125" s="11" t="s">
        <v>106</v>
      </c>
    </row>
    <row r="126" spans="1:14" x14ac:dyDescent="0.25">
      <c r="A126" s="72"/>
      <c r="B126" s="4"/>
      <c r="C126" s="4"/>
      <c r="D126" s="4"/>
      <c r="E126" s="4"/>
      <c r="F126" s="4" t="s">
        <v>362</v>
      </c>
      <c r="G126" s="4"/>
      <c r="H126" s="13"/>
      <c r="I126" s="11"/>
      <c r="J126" s="11"/>
    </row>
    <row r="127" spans="1:14" x14ac:dyDescent="0.25">
      <c r="A127" s="71" t="s">
        <v>16</v>
      </c>
      <c r="B127" s="2"/>
      <c r="C127" s="2"/>
      <c r="D127" s="2" t="s">
        <v>371</v>
      </c>
      <c r="E127" s="2" t="s">
        <v>374</v>
      </c>
      <c r="F127" s="12" t="s">
        <v>379</v>
      </c>
      <c r="G127" s="2" t="s">
        <v>373</v>
      </c>
      <c r="H127" s="12" t="s">
        <v>370</v>
      </c>
      <c r="I127" s="11" t="s">
        <v>104</v>
      </c>
      <c r="J127" s="11" t="s">
        <v>117</v>
      </c>
    </row>
    <row r="128" spans="1:14" ht="30" x14ac:dyDescent="0.25">
      <c r="A128" s="73"/>
      <c r="B128" s="2"/>
      <c r="C128" s="2"/>
      <c r="D128" s="2" t="s">
        <v>372</v>
      </c>
      <c r="E128" s="2" t="s">
        <v>375</v>
      </c>
      <c r="F128" s="2"/>
      <c r="G128" s="2"/>
      <c r="H128" s="12" t="s">
        <v>376</v>
      </c>
      <c r="J128" s="11"/>
      <c r="L128" s="11" t="s">
        <v>107</v>
      </c>
    </row>
    <row r="129" spans="1:14" ht="30" x14ac:dyDescent="0.25">
      <c r="A129" s="72"/>
      <c r="B129" s="4"/>
      <c r="C129" s="4"/>
      <c r="D129" s="4" t="s">
        <v>291</v>
      </c>
      <c r="E129" s="4" t="s">
        <v>377</v>
      </c>
      <c r="F129" s="4"/>
      <c r="G129" s="4"/>
      <c r="H129" s="13" t="s">
        <v>378</v>
      </c>
      <c r="J129" s="11"/>
      <c r="M129" s="11" t="s">
        <v>106</v>
      </c>
    </row>
    <row r="130" spans="1:14" ht="45" x14ac:dyDescent="0.25">
      <c r="A130" s="71" t="s">
        <v>17</v>
      </c>
      <c r="B130" s="2"/>
      <c r="C130" s="2"/>
      <c r="D130" s="2" t="s">
        <v>380</v>
      </c>
      <c r="E130" s="2" t="s">
        <v>381</v>
      </c>
      <c r="F130" s="2"/>
      <c r="G130" s="2" t="s">
        <v>382</v>
      </c>
      <c r="H130" s="14" t="s">
        <v>383</v>
      </c>
      <c r="J130" s="11" t="s">
        <v>117</v>
      </c>
      <c r="L130" s="11" t="s">
        <v>107</v>
      </c>
    </row>
    <row r="131" spans="1:14" ht="45" x14ac:dyDescent="0.25">
      <c r="A131" s="73"/>
      <c r="B131" s="2"/>
      <c r="C131" s="2"/>
      <c r="D131" s="2" t="s">
        <v>385</v>
      </c>
      <c r="E131" s="2" t="s">
        <v>389</v>
      </c>
      <c r="F131" s="2"/>
      <c r="G131" s="2" t="s">
        <v>384</v>
      </c>
      <c r="H131" s="12" t="s">
        <v>387</v>
      </c>
      <c r="J131" s="11"/>
      <c r="M131" s="11" t="s">
        <v>106</v>
      </c>
    </row>
    <row r="132" spans="1:14" ht="30" x14ac:dyDescent="0.25">
      <c r="A132" s="72"/>
      <c r="B132" s="4"/>
      <c r="C132" s="4"/>
      <c r="D132" s="4" t="s">
        <v>386</v>
      </c>
      <c r="E132" s="4"/>
      <c r="F132" s="4"/>
      <c r="G132" s="4"/>
      <c r="H132" s="13" t="s">
        <v>388</v>
      </c>
      <c r="J132" s="11" t="s">
        <v>117</v>
      </c>
      <c r="M132" s="11" t="s">
        <v>106</v>
      </c>
    </row>
    <row r="133" spans="1:14" ht="45" x14ac:dyDescent="0.25">
      <c r="A133" s="71" t="s">
        <v>18</v>
      </c>
      <c r="B133" s="2" t="s">
        <v>391</v>
      </c>
      <c r="C133" s="2" t="s">
        <v>392</v>
      </c>
      <c r="D133" s="2" t="s">
        <v>390</v>
      </c>
      <c r="E133" s="2" t="s">
        <v>401</v>
      </c>
      <c r="F133" s="2" t="s">
        <v>396</v>
      </c>
      <c r="G133" s="2" t="s">
        <v>394</v>
      </c>
      <c r="H133" s="12" t="s">
        <v>400</v>
      </c>
      <c r="J133" s="11"/>
      <c r="M133" s="11" t="s">
        <v>106</v>
      </c>
    </row>
    <row r="134" spans="1:14" ht="30" x14ac:dyDescent="0.25">
      <c r="A134" s="73"/>
      <c r="B134" s="2"/>
      <c r="C134" s="2" t="s">
        <v>395</v>
      </c>
      <c r="D134" s="2" t="s">
        <v>393</v>
      </c>
      <c r="E134" s="2" t="s">
        <v>404</v>
      </c>
      <c r="F134" s="2"/>
      <c r="G134" s="2" t="s">
        <v>399</v>
      </c>
      <c r="H134" s="12" t="s">
        <v>403</v>
      </c>
      <c r="J134" s="11"/>
      <c r="L134" s="11" t="s">
        <v>107</v>
      </c>
    </row>
    <row r="135" spans="1:14" x14ac:dyDescent="0.25">
      <c r="A135" s="73"/>
      <c r="B135" s="2"/>
      <c r="C135" s="2" t="s">
        <v>398</v>
      </c>
      <c r="D135" s="2" t="s">
        <v>397</v>
      </c>
      <c r="E135" s="2"/>
      <c r="F135" s="2"/>
      <c r="G135" s="2" t="s">
        <v>337</v>
      </c>
      <c r="H135" s="12"/>
      <c r="I135" s="11"/>
      <c r="J135" s="11"/>
    </row>
    <row r="136" spans="1:14" x14ac:dyDescent="0.25">
      <c r="A136" s="73"/>
      <c r="B136" s="2"/>
      <c r="C136" s="2" t="s">
        <v>402</v>
      </c>
      <c r="D136" s="2" t="s">
        <v>380</v>
      </c>
      <c r="E136" s="2"/>
      <c r="F136" s="2"/>
      <c r="G136" s="2"/>
      <c r="H136" s="12"/>
      <c r="I136" s="11"/>
      <c r="J136" s="11"/>
    </row>
    <row r="137" spans="1:14" x14ac:dyDescent="0.25">
      <c r="A137" s="72"/>
      <c r="B137" s="4"/>
      <c r="C137" s="4"/>
      <c r="D137" s="4" t="s">
        <v>405</v>
      </c>
      <c r="E137" s="4"/>
      <c r="F137" s="4"/>
      <c r="G137" s="4"/>
      <c r="H137" s="13"/>
      <c r="I137" s="11"/>
      <c r="J137" s="11"/>
    </row>
    <row r="138" spans="1:14" ht="60" x14ac:dyDescent="0.25">
      <c r="A138" s="71" t="s">
        <v>19</v>
      </c>
      <c r="B138" s="2"/>
      <c r="C138" s="2" t="s">
        <v>406</v>
      </c>
      <c r="D138" s="2" t="s">
        <v>130</v>
      </c>
      <c r="E138" s="2"/>
      <c r="F138" s="2" t="s">
        <v>407</v>
      </c>
      <c r="G138" s="2" t="s">
        <v>410</v>
      </c>
      <c r="H138" s="12" t="s">
        <v>408</v>
      </c>
      <c r="J138" s="11"/>
      <c r="M138" s="11" t="s">
        <v>106</v>
      </c>
    </row>
    <row r="139" spans="1:14" x14ac:dyDescent="0.25">
      <c r="A139" s="73"/>
      <c r="B139" s="2"/>
      <c r="C139" s="2"/>
      <c r="D139" s="2" t="s">
        <v>409</v>
      </c>
      <c r="E139" s="2"/>
      <c r="F139" s="12" t="s">
        <v>413</v>
      </c>
      <c r="G139" s="2" t="s">
        <v>411</v>
      </c>
      <c r="H139" s="17"/>
      <c r="I139" s="11"/>
      <c r="J139" s="11"/>
    </row>
    <row r="140" spans="1:14" x14ac:dyDescent="0.25">
      <c r="A140" s="72"/>
      <c r="B140" s="4"/>
      <c r="C140" s="4"/>
      <c r="D140" s="4"/>
      <c r="E140" s="4"/>
      <c r="F140" s="4"/>
      <c r="G140" s="4" t="s">
        <v>412</v>
      </c>
      <c r="H140" s="13"/>
      <c r="I140" s="11"/>
      <c r="J140" s="11"/>
    </row>
    <row r="141" spans="1:14" x14ac:dyDescent="0.25">
      <c r="A141" s="71" t="s">
        <v>20</v>
      </c>
      <c r="B141" s="2"/>
      <c r="C141" s="2" t="s">
        <v>95</v>
      </c>
      <c r="D141" s="2" t="s">
        <v>122</v>
      </c>
      <c r="E141" s="2"/>
      <c r="F141" s="2"/>
      <c r="G141" s="2" t="s">
        <v>419</v>
      </c>
      <c r="H141" s="14" t="s">
        <v>415</v>
      </c>
      <c r="J141" s="11"/>
      <c r="N141" s="11" t="s">
        <v>103</v>
      </c>
    </row>
    <row r="142" spans="1:14" x14ac:dyDescent="0.25">
      <c r="A142" s="73"/>
      <c r="B142" s="2"/>
      <c r="C142" s="2"/>
      <c r="D142" s="2" t="s">
        <v>414</v>
      </c>
      <c r="E142" s="2"/>
      <c r="F142" s="2"/>
      <c r="G142" s="2"/>
      <c r="H142" s="12"/>
      <c r="I142" s="11"/>
      <c r="J142" s="11"/>
    </row>
    <row r="143" spans="1:14" x14ac:dyDescent="0.25">
      <c r="A143" s="73"/>
      <c r="B143" s="2"/>
      <c r="C143" s="2"/>
      <c r="D143" s="2" t="s">
        <v>416</v>
      </c>
      <c r="E143" s="2"/>
      <c r="F143" s="2"/>
      <c r="G143" s="2"/>
      <c r="H143" s="12"/>
      <c r="I143" s="11"/>
      <c r="J143" s="11"/>
    </row>
    <row r="144" spans="1:14" ht="30" x14ac:dyDescent="0.25">
      <c r="A144" s="73"/>
      <c r="B144" s="2"/>
      <c r="C144" s="2"/>
      <c r="D144" s="2" t="s">
        <v>417</v>
      </c>
      <c r="E144" s="2"/>
      <c r="F144" s="2"/>
      <c r="G144" s="2"/>
      <c r="H144" s="12"/>
      <c r="I144" s="11"/>
      <c r="J144" s="11"/>
    </row>
    <row r="145" spans="1:16" x14ac:dyDescent="0.25">
      <c r="A145" s="72"/>
      <c r="B145" s="4"/>
      <c r="C145" s="4"/>
      <c r="D145" s="4" t="s">
        <v>418</v>
      </c>
      <c r="E145" s="4"/>
      <c r="F145" s="4"/>
      <c r="G145" s="4"/>
      <c r="H145" s="13"/>
      <c r="J145" s="11"/>
    </row>
    <row r="146" spans="1:16" ht="30" x14ac:dyDescent="0.25">
      <c r="A146" s="22" t="s">
        <v>21</v>
      </c>
      <c r="B146" s="21"/>
      <c r="C146" s="18"/>
      <c r="D146" s="18" t="s">
        <v>420</v>
      </c>
      <c r="E146" s="18" t="s">
        <v>422</v>
      </c>
      <c r="F146" s="18"/>
      <c r="G146" s="18" t="s">
        <v>421</v>
      </c>
      <c r="H146" s="19" t="s">
        <v>423</v>
      </c>
      <c r="J146" s="11" t="s">
        <v>117</v>
      </c>
      <c r="M146" s="10" t="s">
        <v>424</v>
      </c>
    </row>
    <row r="147" spans="1:16" ht="45" x14ac:dyDescent="0.25">
      <c r="A147" s="71" t="s">
        <v>22</v>
      </c>
      <c r="B147" s="2" t="s">
        <v>431</v>
      </c>
      <c r="C147" s="2" t="s">
        <v>426</v>
      </c>
      <c r="D147" s="2" t="s">
        <v>427</v>
      </c>
      <c r="E147" s="2" t="s">
        <v>428</v>
      </c>
      <c r="F147" s="2"/>
      <c r="G147" s="2" t="s">
        <v>425</v>
      </c>
      <c r="H147" s="12" t="s">
        <v>429</v>
      </c>
      <c r="J147" s="11" t="s">
        <v>117</v>
      </c>
      <c r="L147" s="10" t="s">
        <v>107</v>
      </c>
    </row>
    <row r="148" spans="1:16" ht="30" x14ac:dyDescent="0.25">
      <c r="A148" s="73"/>
      <c r="B148" s="16" t="s">
        <v>433</v>
      </c>
      <c r="C148" s="4"/>
      <c r="D148" s="4" t="s">
        <v>432</v>
      </c>
      <c r="E148" s="4"/>
      <c r="F148" s="4"/>
      <c r="G148" s="4" t="s">
        <v>430</v>
      </c>
      <c r="H148" s="13"/>
      <c r="J148" s="11"/>
    </row>
    <row r="149" spans="1:16" ht="30" x14ac:dyDescent="0.25">
      <c r="A149" s="71" t="s">
        <v>23</v>
      </c>
      <c r="B149" s="2"/>
      <c r="C149" s="2"/>
      <c r="D149" s="2" t="s">
        <v>434</v>
      </c>
      <c r="E149" s="2" t="s">
        <v>436</v>
      </c>
      <c r="F149" s="2" t="s">
        <v>438</v>
      </c>
      <c r="G149" s="2" t="s">
        <v>439</v>
      </c>
      <c r="H149" s="12" t="s">
        <v>435</v>
      </c>
      <c r="J149" s="11"/>
      <c r="L149" s="11" t="s">
        <v>107</v>
      </c>
    </row>
    <row r="150" spans="1:16" ht="30" x14ac:dyDescent="0.25">
      <c r="A150" s="73"/>
      <c r="B150" s="2"/>
      <c r="C150" s="2"/>
      <c r="D150" s="2" t="s">
        <v>445</v>
      </c>
      <c r="E150" s="2" t="s">
        <v>437</v>
      </c>
      <c r="F150" s="2" t="s">
        <v>440</v>
      </c>
      <c r="G150" s="2" t="s">
        <v>443</v>
      </c>
      <c r="H150" s="12" t="s">
        <v>444</v>
      </c>
      <c r="J150" s="11" t="s">
        <v>117</v>
      </c>
      <c r="M150" s="10" t="s">
        <v>106</v>
      </c>
    </row>
    <row r="151" spans="1:16" ht="30" x14ac:dyDescent="0.25">
      <c r="A151" s="73"/>
      <c r="B151" s="2"/>
      <c r="C151" s="2"/>
      <c r="D151" s="2" t="s">
        <v>447</v>
      </c>
      <c r="E151" s="2"/>
      <c r="F151" s="2" t="s">
        <v>442</v>
      </c>
      <c r="G151" s="2"/>
      <c r="H151" s="12" t="s">
        <v>446</v>
      </c>
      <c r="I151" s="11" t="s">
        <v>104</v>
      </c>
      <c r="J151" s="11"/>
    </row>
    <row r="152" spans="1:16" ht="30" x14ac:dyDescent="0.25">
      <c r="A152" s="72"/>
      <c r="B152" s="4"/>
      <c r="C152" s="4"/>
      <c r="D152" s="4"/>
      <c r="E152" s="4"/>
      <c r="F152" s="4" t="s">
        <v>441</v>
      </c>
      <c r="G152" s="4"/>
      <c r="H152" s="13"/>
      <c r="J152" s="11"/>
    </row>
    <row r="153" spans="1:16" x14ac:dyDescent="0.25">
      <c r="B153" s="2"/>
      <c r="C153" s="2"/>
      <c r="D153" s="2"/>
      <c r="E153" s="2"/>
      <c r="F153" s="2"/>
      <c r="G153" s="2"/>
      <c r="H153" s="2"/>
      <c r="J153" s="11"/>
    </row>
    <row r="154" spans="1:16" x14ac:dyDescent="0.25">
      <c r="B154" s="2" t="s">
        <v>34</v>
      </c>
      <c r="C154" s="2" t="s">
        <v>35</v>
      </c>
      <c r="D154" s="2" t="s">
        <v>36</v>
      </c>
      <c r="E154" s="2" t="s">
        <v>37</v>
      </c>
      <c r="F154" s="2" t="s">
        <v>38</v>
      </c>
      <c r="G154" s="2" t="s">
        <v>39</v>
      </c>
      <c r="H154" s="2" t="s">
        <v>40</v>
      </c>
      <c r="J154" s="11"/>
    </row>
    <row r="155" spans="1:16" x14ac:dyDescent="0.25">
      <c r="A155" s="1" t="s">
        <v>448</v>
      </c>
      <c r="B155" s="23">
        <f>COUNTA(B2:B152)</f>
        <v>11</v>
      </c>
      <c r="C155" s="23">
        <f t="shared" ref="C155:G155" si="0">COUNTA(C2:C152)</f>
        <v>32</v>
      </c>
      <c r="D155" s="23">
        <f t="shared" si="0"/>
        <v>81</v>
      </c>
      <c r="E155" s="23">
        <f t="shared" si="0"/>
        <v>56</v>
      </c>
      <c r="F155" s="23">
        <f t="shared" si="0"/>
        <v>58</v>
      </c>
      <c r="G155" s="23">
        <f t="shared" si="0"/>
        <v>64</v>
      </c>
      <c r="H155" s="23">
        <f>COUNTA(H2:H152)</f>
        <v>116</v>
      </c>
      <c r="I155" s="2">
        <f t="shared" ref="I155:P155" si="1">COUNTA(I2:I152)</f>
        <v>12</v>
      </c>
      <c r="J155" s="2">
        <f t="shared" si="1"/>
        <v>29</v>
      </c>
      <c r="K155" s="2">
        <f t="shared" si="1"/>
        <v>4</v>
      </c>
      <c r="L155" s="2">
        <f t="shared" si="1"/>
        <v>30</v>
      </c>
      <c r="M155" s="2">
        <f t="shared" si="1"/>
        <v>43</v>
      </c>
      <c r="N155" s="2">
        <f t="shared" si="1"/>
        <v>18</v>
      </c>
      <c r="O155" s="2">
        <f t="shared" si="1"/>
        <v>1</v>
      </c>
      <c r="P155" s="2">
        <f t="shared" si="1"/>
        <v>6</v>
      </c>
    </row>
    <row r="156" spans="1:16" x14ac:dyDescent="0.25">
      <c r="B156" s="24">
        <f>B155/B159</f>
        <v>2.6315789473684209E-2</v>
      </c>
      <c r="C156" s="24">
        <f>C155/B159</f>
        <v>7.6555023923444973E-2</v>
      </c>
      <c r="D156" s="24">
        <f>D155/B159</f>
        <v>0.19377990430622011</v>
      </c>
      <c r="E156" s="24">
        <f>E155/B159</f>
        <v>0.13397129186602871</v>
      </c>
      <c r="F156" s="24">
        <f>F155/B159</f>
        <v>0.13875598086124402</v>
      </c>
      <c r="G156" s="24">
        <f>G155/B159</f>
        <v>0.15311004784688995</v>
      </c>
      <c r="H156" s="24">
        <f>H155/B159</f>
        <v>0.27751196172248804</v>
      </c>
      <c r="J156" s="11"/>
    </row>
    <row r="157" spans="1:16" x14ac:dyDescent="0.25">
      <c r="B157" s="2"/>
      <c r="C157" s="2"/>
      <c r="D157" s="2"/>
      <c r="E157" s="2"/>
      <c r="F157" s="2"/>
      <c r="G157" s="2"/>
      <c r="H157" s="2"/>
      <c r="J157" s="11"/>
    </row>
    <row r="158" spans="1:16" x14ac:dyDescent="0.25">
      <c r="A158" s="1" t="s">
        <v>455</v>
      </c>
      <c r="B158" s="23" t="s">
        <v>456</v>
      </c>
      <c r="C158" s="2"/>
      <c r="D158" s="2"/>
      <c r="E158" s="2"/>
      <c r="F158" s="2"/>
      <c r="G158" s="2"/>
      <c r="H158" s="2"/>
      <c r="J158" s="11"/>
    </row>
    <row r="159" spans="1:16" x14ac:dyDescent="0.25">
      <c r="B159" s="32">
        <f>B155+C155+D155+E155+F155+G155+H155</f>
        <v>418</v>
      </c>
      <c r="C159" s="2"/>
      <c r="D159" s="2"/>
      <c r="E159" s="2"/>
      <c r="F159" s="2"/>
      <c r="G159" s="2"/>
      <c r="H159" s="2"/>
      <c r="J159" s="25">
        <f>J155/H155</f>
        <v>0.25</v>
      </c>
      <c r="K159" s="26"/>
      <c r="L159" s="26">
        <f>L155/H155</f>
        <v>0.25862068965517243</v>
      </c>
      <c r="M159" s="26">
        <f>M155/H155</f>
        <v>0.37068965517241381</v>
      </c>
      <c r="N159" s="26">
        <f>N155/H155</f>
        <v>0.15517241379310345</v>
      </c>
    </row>
    <row r="160" spans="1:16" x14ac:dyDescent="0.25">
      <c r="B160" s="2"/>
      <c r="C160" s="2"/>
      <c r="D160" s="2"/>
      <c r="E160" s="2"/>
      <c r="F160" s="2"/>
      <c r="G160" s="2"/>
      <c r="H160" s="2"/>
      <c r="J160" s="11"/>
    </row>
    <row r="161" spans="2:10" x14ac:dyDescent="0.25">
      <c r="B161" s="2"/>
      <c r="C161" s="2"/>
      <c r="D161" s="2"/>
      <c r="E161" s="2"/>
      <c r="F161" s="2"/>
      <c r="G161" s="2"/>
      <c r="H161" s="2"/>
      <c r="J161" s="11"/>
    </row>
    <row r="162" spans="2:10" x14ac:dyDescent="0.25">
      <c r="B162" s="2"/>
      <c r="C162" s="2"/>
      <c r="D162" s="2"/>
      <c r="E162" s="2"/>
      <c r="F162" s="2"/>
      <c r="G162" s="2"/>
      <c r="H162" s="2"/>
      <c r="J162" s="11"/>
    </row>
    <row r="163" spans="2:10" x14ac:dyDescent="0.25">
      <c r="B163" s="2"/>
      <c r="C163" s="2"/>
      <c r="D163" s="2"/>
      <c r="E163" s="2"/>
      <c r="F163" s="2"/>
      <c r="G163" s="2"/>
      <c r="H163" s="2"/>
      <c r="J163" s="11"/>
    </row>
    <row r="164" spans="2:10" ht="23.25" x14ac:dyDescent="0.35">
      <c r="B164" s="2"/>
      <c r="C164" s="2"/>
      <c r="D164" s="112" t="s">
        <v>698</v>
      </c>
      <c r="E164" s="113"/>
      <c r="F164" s="113"/>
      <c r="G164" s="2"/>
      <c r="H164" s="2"/>
      <c r="J164" s="11"/>
    </row>
    <row r="165" spans="2:10" x14ac:dyDescent="0.25">
      <c r="B165" s="2"/>
      <c r="C165" s="2"/>
      <c r="D165" s="114" t="s">
        <v>699</v>
      </c>
      <c r="E165" s="2"/>
      <c r="F165" s="2"/>
      <c r="G165" s="2"/>
      <c r="H165" s="2"/>
      <c r="J165" s="11"/>
    </row>
    <row r="166" spans="2:10" x14ac:dyDescent="0.25">
      <c r="B166" s="2"/>
      <c r="C166" s="2"/>
      <c r="D166" s="2"/>
      <c r="E166" s="2"/>
      <c r="F166" s="2"/>
      <c r="G166" s="2"/>
      <c r="H166" s="2"/>
      <c r="J166" s="11"/>
    </row>
    <row r="167" spans="2:10" x14ac:dyDescent="0.25">
      <c r="B167" s="2"/>
      <c r="C167" s="2"/>
      <c r="D167" s="2"/>
      <c r="E167" s="2"/>
      <c r="F167" s="2"/>
      <c r="G167" s="2"/>
      <c r="H167" s="2"/>
      <c r="J167" s="11"/>
    </row>
    <row r="168" spans="2:10" x14ac:dyDescent="0.25">
      <c r="B168" s="2"/>
      <c r="C168" s="2"/>
      <c r="D168" s="2"/>
      <c r="E168" s="2"/>
      <c r="F168" s="2"/>
      <c r="G168" s="2"/>
      <c r="H168" s="2"/>
      <c r="J168" s="11"/>
    </row>
    <row r="169" spans="2:10" x14ac:dyDescent="0.25">
      <c r="B169" s="2"/>
      <c r="C169" s="2"/>
      <c r="D169" s="2"/>
      <c r="E169" s="2"/>
      <c r="F169" s="2"/>
      <c r="G169" s="2"/>
      <c r="H169" s="2"/>
      <c r="J169" s="11"/>
    </row>
    <row r="170" spans="2:10" x14ac:dyDescent="0.25">
      <c r="B170" s="2"/>
      <c r="C170" s="2"/>
      <c r="D170" s="2"/>
      <c r="E170" s="2"/>
      <c r="F170" s="2"/>
      <c r="G170" s="2"/>
      <c r="H170" s="2"/>
      <c r="J170" s="11"/>
    </row>
    <row r="171" spans="2:10" x14ac:dyDescent="0.25">
      <c r="B171" s="2"/>
      <c r="C171" s="2"/>
      <c r="D171" s="2"/>
      <c r="E171" s="2"/>
      <c r="F171" s="2"/>
      <c r="G171" s="2"/>
      <c r="H171" s="2"/>
      <c r="J171" s="11"/>
    </row>
    <row r="172" spans="2:10" x14ac:dyDescent="0.25">
      <c r="B172" s="2"/>
      <c r="C172" s="2"/>
      <c r="D172" s="2"/>
      <c r="E172" s="2"/>
      <c r="F172" s="2"/>
      <c r="G172" s="2"/>
      <c r="H172" s="2"/>
      <c r="J172" s="11"/>
    </row>
    <row r="173" spans="2:10" x14ac:dyDescent="0.25">
      <c r="B173" s="2"/>
      <c r="C173" s="2"/>
      <c r="D173" s="2"/>
      <c r="E173" s="2"/>
      <c r="F173" s="2"/>
      <c r="G173" s="2"/>
      <c r="H173" s="2"/>
      <c r="J173" s="11"/>
    </row>
    <row r="174" spans="2:10" x14ac:dyDescent="0.25">
      <c r="B174" s="2"/>
      <c r="C174" s="2"/>
      <c r="D174" s="2"/>
      <c r="E174" s="2"/>
      <c r="F174" s="2"/>
      <c r="G174" s="2"/>
      <c r="H174" s="2"/>
      <c r="J174" s="11"/>
    </row>
    <row r="175" spans="2:10" x14ac:dyDescent="0.25">
      <c r="B175" s="2"/>
      <c r="C175" s="2"/>
      <c r="D175" s="2"/>
      <c r="E175" s="2"/>
      <c r="F175" s="2"/>
      <c r="G175" s="2"/>
      <c r="H175" s="2"/>
      <c r="J175" s="11"/>
    </row>
    <row r="176" spans="2:10" x14ac:dyDescent="0.25">
      <c r="B176" s="2"/>
      <c r="C176" s="2"/>
      <c r="D176" s="2"/>
      <c r="E176" s="2"/>
      <c r="F176" s="2"/>
      <c r="G176" s="2"/>
      <c r="H176" s="2"/>
      <c r="J176" s="11"/>
    </row>
    <row r="177" spans="1:10" x14ac:dyDescent="0.25">
      <c r="B177" s="2"/>
      <c r="C177" s="2"/>
      <c r="D177" s="2"/>
      <c r="E177" s="2"/>
      <c r="F177" s="2"/>
      <c r="G177" s="2"/>
      <c r="H177" s="2"/>
      <c r="J177" s="11"/>
    </row>
    <row r="178" spans="1:10" x14ac:dyDescent="0.25">
      <c r="B178" s="2"/>
      <c r="C178" s="2"/>
      <c r="D178" s="2"/>
      <c r="E178" s="2"/>
      <c r="F178" s="2"/>
      <c r="G178" s="2"/>
      <c r="H178" s="2"/>
      <c r="J178" s="11"/>
    </row>
    <row r="179" spans="1:10" x14ac:dyDescent="0.25">
      <c r="A179" s="28" t="s">
        <v>454</v>
      </c>
      <c r="B179" s="29" t="s">
        <v>459</v>
      </c>
      <c r="C179" s="30" t="s">
        <v>458</v>
      </c>
      <c r="D179" s="30" t="s">
        <v>460</v>
      </c>
      <c r="E179" s="30" t="s">
        <v>461</v>
      </c>
      <c r="F179" s="2"/>
      <c r="G179" s="2"/>
      <c r="H179" s="2"/>
      <c r="J179" s="11"/>
    </row>
    <row r="180" spans="1:10" x14ac:dyDescent="0.25">
      <c r="A180" s="31" t="s">
        <v>1</v>
      </c>
      <c r="B180" s="37">
        <v>2</v>
      </c>
      <c r="C180" s="9">
        <v>1</v>
      </c>
      <c r="D180" s="9"/>
      <c r="E180" s="14"/>
      <c r="F180" s="2"/>
      <c r="G180" s="2"/>
      <c r="H180" s="2"/>
      <c r="J180" s="11"/>
    </row>
    <row r="181" spans="1:10" x14ac:dyDescent="0.25">
      <c r="A181" s="31" t="s">
        <v>2</v>
      </c>
      <c r="B181" s="38">
        <v>2</v>
      </c>
      <c r="C181" s="2">
        <v>1</v>
      </c>
      <c r="D181" s="2"/>
      <c r="E181" s="12"/>
      <c r="F181" s="2"/>
      <c r="G181" s="2"/>
      <c r="H181" s="2"/>
      <c r="J181" s="11"/>
    </row>
    <row r="182" spans="1:10" x14ac:dyDescent="0.25">
      <c r="A182" s="31" t="s">
        <v>33</v>
      </c>
      <c r="B182" s="38">
        <v>3</v>
      </c>
      <c r="C182" s="2"/>
      <c r="D182" s="2"/>
      <c r="E182" s="12"/>
      <c r="F182" s="2"/>
      <c r="G182" s="2"/>
      <c r="H182" s="2"/>
      <c r="J182" s="11"/>
    </row>
    <row r="183" spans="1:10" x14ac:dyDescent="0.25">
      <c r="A183" s="31" t="s">
        <v>24</v>
      </c>
      <c r="B183" s="38">
        <v>3</v>
      </c>
      <c r="C183" s="2"/>
      <c r="D183" s="2"/>
      <c r="E183" s="12"/>
      <c r="F183" s="2"/>
      <c r="G183" s="2"/>
      <c r="H183" s="2"/>
      <c r="J183" s="11"/>
    </row>
    <row r="184" spans="1:10" x14ac:dyDescent="0.25">
      <c r="A184" s="31" t="s">
        <v>3</v>
      </c>
      <c r="B184" s="38">
        <v>2</v>
      </c>
      <c r="C184" s="2">
        <v>1</v>
      </c>
      <c r="D184" s="2">
        <v>1</v>
      </c>
      <c r="E184" s="12"/>
      <c r="F184" s="2"/>
      <c r="G184" s="2"/>
      <c r="H184" s="2"/>
      <c r="J184" s="11"/>
    </row>
    <row r="185" spans="1:10" x14ac:dyDescent="0.25">
      <c r="A185" s="31" t="s">
        <v>4</v>
      </c>
      <c r="B185" s="38">
        <v>1</v>
      </c>
      <c r="C185" s="2">
        <v>3</v>
      </c>
      <c r="D185" s="2"/>
      <c r="E185" s="12"/>
      <c r="F185" s="2"/>
      <c r="G185" s="2"/>
      <c r="H185" s="2"/>
      <c r="J185" s="11"/>
    </row>
    <row r="186" spans="1:10" x14ac:dyDescent="0.25">
      <c r="A186" s="31" t="s">
        <v>32</v>
      </c>
      <c r="B186" s="38">
        <v>1</v>
      </c>
      <c r="C186" s="2">
        <v>1</v>
      </c>
      <c r="D186" s="2">
        <v>1</v>
      </c>
      <c r="E186" s="12"/>
      <c r="F186" s="2"/>
      <c r="G186" s="2"/>
      <c r="H186" s="2"/>
      <c r="J186" s="11"/>
    </row>
    <row r="187" spans="1:10" x14ac:dyDescent="0.25">
      <c r="A187" s="31" t="s">
        <v>25</v>
      </c>
      <c r="B187" s="38"/>
      <c r="C187" s="2">
        <v>3</v>
      </c>
      <c r="D187" s="2"/>
      <c r="E187" s="12"/>
      <c r="F187" s="2"/>
      <c r="G187" s="2"/>
      <c r="H187" s="2"/>
      <c r="J187" s="11"/>
    </row>
    <row r="188" spans="1:10" x14ac:dyDescent="0.25">
      <c r="A188" s="31" t="s">
        <v>5</v>
      </c>
      <c r="B188" s="38">
        <v>2</v>
      </c>
      <c r="C188" s="2">
        <v>1</v>
      </c>
      <c r="D188" s="2"/>
      <c r="E188" s="12"/>
      <c r="F188" s="2"/>
      <c r="G188" s="2"/>
      <c r="H188" s="2"/>
      <c r="J188" s="11"/>
    </row>
    <row r="189" spans="1:10" x14ac:dyDescent="0.25">
      <c r="A189" s="31" t="s">
        <v>31</v>
      </c>
      <c r="B189" s="38">
        <v>1</v>
      </c>
      <c r="C189" s="2"/>
      <c r="D189" s="2">
        <v>1</v>
      </c>
      <c r="E189" s="12">
        <v>1</v>
      </c>
      <c r="F189" s="2"/>
      <c r="G189" s="2"/>
      <c r="H189" s="2"/>
      <c r="J189" s="11"/>
    </row>
    <row r="190" spans="1:10" x14ac:dyDescent="0.25">
      <c r="A190" s="31" t="s">
        <v>26</v>
      </c>
      <c r="B190" s="38">
        <v>1</v>
      </c>
      <c r="C190" s="2">
        <v>1</v>
      </c>
      <c r="D190" s="2"/>
      <c r="E190" s="12"/>
      <c r="F190" s="2"/>
      <c r="G190" s="2"/>
      <c r="H190" s="2"/>
      <c r="J190" s="11"/>
    </row>
    <row r="191" spans="1:10" x14ac:dyDescent="0.25">
      <c r="A191" s="31" t="s">
        <v>6</v>
      </c>
      <c r="B191" s="38">
        <v>1</v>
      </c>
      <c r="C191" s="2">
        <v>1</v>
      </c>
      <c r="D191" s="2">
        <v>1</v>
      </c>
      <c r="E191" s="12"/>
      <c r="F191" s="2"/>
      <c r="G191" s="2"/>
      <c r="H191" s="2"/>
      <c r="J191" s="11"/>
    </row>
    <row r="192" spans="1:10" x14ac:dyDescent="0.25">
      <c r="A192" s="31" t="s">
        <v>7</v>
      </c>
      <c r="B192" s="38">
        <v>1</v>
      </c>
      <c r="C192" s="2">
        <v>1</v>
      </c>
      <c r="D192" s="2">
        <v>2</v>
      </c>
      <c r="E192" s="12"/>
      <c r="F192" s="2"/>
      <c r="G192" s="2"/>
      <c r="H192" s="2"/>
      <c r="J192" s="11"/>
    </row>
    <row r="193" spans="1:10" x14ac:dyDescent="0.25">
      <c r="A193" s="31" t="s">
        <v>30</v>
      </c>
      <c r="B193" s="38"/>
      <c r="C193" s="2">
        <v>1</v>
      </c>
      <c r="D193" s="2">
        <v>2</v>
      </c>
      <c r="E193" s="12"/>
      <c r="F193" s="2"/>
      <c r="G193" s="2"/>
      <c r="H193" s="2"/>
      <c r="J193" s="11"/>
    </row>
    <row r="194" spans="1:10" x14ac:dyDescent="0.25">
      <c r="A194" s="31" t="s">
        <v>27</v>
      </c>
      <c r="B194" s="38">
        <v>2</v>
      </c>
      <c r="C194" s="2">
        <v>1</v>
      </c>
      <c r="D194" s="2"/>
      <c r="E194" s="12"/>
      <c r="F194" s="2"/>
      <c r="G194" s="2"/>
      <c r="H194" s="2"/>
      <c r="J194" s="11"/>
    </row>
    <row r="195" spans="1:10" x14ac:dyDescent="0.25">
      <c r="A195" s="31" t="s">
        <v>8</v>
      </c>
      <c r="B195" s="38">
        <v>1</v>
      </c>
      <c r="C195" s="2">
        <v>2</v>
      </c>
      <c r="D195" s="2">
        <v>1</v>
      </c>
      <c r="E195" s="12"/>
      <c r="F195" s="2"/>
      <c r="G195" s="2"/>
      <c r="H195" s="2"/>
      <c r="J195" s="11"/>
    </row>
    <row r="196" spans="1:10" x14ac:dyDescent="0.25">
      <c r="A196" s="31" t="s">
        <v>9</v>
      </c>
      <c r="B196" s="38">
        <v>1</v>
      </c>
      <c r="C196" s="2">
        <v>1</v>
      </c>
      <c r="D196" s="2">
        <v>1</v>
      </c>
      <c r="E196" s="12"/>
      <c r="F196" s="2"/>
      <c r="G196" s="2"/>
      <c r="H196" s="2"/>
      <c r="J196" s="11"/>
    </row>
    <row r="197" spans="1:10" x14ac:dyDescent="0.25">
      <c r="A197" s="31" t="s">
        <v>29</v>
      </c>
      <c r="B197" s="38">
        <v>2</v>
      </c>
      <c r="C197" s="2"/>
      <c r="D197" s="2">
        <v>1</v>
      </c>
      <c r="E197" s="12"/>
      <c r="F197" s="2"/>
      <c r="G197" s="2"/>
      <c r="H197" s="2"/>
      <c r="J197" s="11"/>
    </row>
    <row r="198" spans="1:10" x14ac:dyDescent="0.25">
      <c r="A198" s="31" t="s">
        <v>28</v>
      </c>
      <c r="B198" s="38">
        <v>3</v>
      </c>
      <c r="C198" s="2"/>
      <c r="D198" s="2"/>
      <c r="E198" s="12"/>
      <c r="F198" s="2"/>
      <c r="G198" s="2"/>
      <c r="H198" s="2"/>
      <c r="J198" s="11"/>
    </row>
    <row r="199" spans="1:10" x14ac:dyDescent="0.25">
      <c r="A199" s="31" t="s">
        <v>10</v>
      </c>
      <c r="B199" s="38">
        <v>3</v>
      </c>
      <c r="C199" s="2"/>
      <c r="D199" s="2"/>
      <c r="E199" s="12"/>
      <c r="F199" s="2"/>
      <c r="G199" s="2"/>
      <c r="H199" s="2"/>
      <c r="J199" s="11"/>
    </row>
    <row r="200" spans="1:10" x14ac:dyDescent="0.25">
      <c r="A200" s="31" t="s">
        <v>11</v>
      </c>
      <c r="B200" s="38"/>
      <c r="C200" s="2">
        <v>3</v>
      </c>
      <c r="D200" s="2"/>
      <c r="E200" s="12"/>
      <c r="F200" s="2"/>
      <c r="G200" s="2"/>
      <c r="H200" s="2"/>
      <c r="J200" s="11"/>
    </row>
    <row r="201" spans="1:10" x14ac:dyDescent="0.25">
      <c r="A201" s="31" t="s">
        <v>12</v>
      </c>
      <c r="B201" s="38"/>
      <c r="C201" s="2">
        <v>2</v>
      </c>
      <c r="D201" s="2">
        <v>1</v>
      </c>
      <c r="E201" s="12"/>
      <c r="F201" s="2"/>
      <c r="G201" s="2"/>
      <c r="H201" s="2"/>
      <c r="J201" s="11"/>
    </row>
    <row r="202" spans="1:10" x14ac:dyDescent="0.25">
      <c r="A202" s="31" t="s">
        <v>13</v>
      </c>
      <c r="B202" s="38">
        <v>2</v>
      </c>
      <c r="C202" s="2"/>
      <c r="D202" s="2">
        <v>1</v>
      </c>
      <c r="E202" s="12"/>
      <c r="F202" s="2"/>
      <c r="G202" s="2"/>
      <c r="H202" s="2"/>
      <c r="J202" s="11"/>
    </row>
    <row r="203" spans="1:10" x14ac:dyDescent="0.25">
      <c r="A203" s="31" t="s">
        <v>14</v>
      </c>
      <c r="B203" s="38">
        <v>1</v>
      </c>
      <c r="C203" s="2">
        <v>2</v>
      </c>
      <c r="D203" s="2">
        <v>1</v>
      </c>
      <c r="E203" s="12"/>
      <c r="F203" s="2"/>
      <c r="G203" s="2"/>
      <c r="H203" s="2"/>
      <c r="J203" s="11"/>
    </row>
    <row r="204" spans="1:10" x14ac:dyDescent="0.25">
      <c r="A204" s="31" t="s">
        <v>15</v>
      </c>
      <c r="B204" s="38">
        <v>2</v>
      </c>
      <c r="C204" s="2">
        <v>1</v>
      </c>
      <c r="D204" s="2"/>
      <c r="E204" s="12"/>
      <c r="F204" s="2"/>
      <c r="G204" s="2"/>
      <c r="H204" s="2"/>
      <c r="J204" s="11"/>
    </row>
    <row r="205" spans="1:10" x14ac:dyDescent="0.25">
      <c r="A205" s="31" t="s">
        <v>16</v>
      </c>
      <c r="B205" s="38">
        <v>1</v>
      </c>
      <c r="C205" s="2">
        <v>1</v>
      </c>
      <c r="D205" s="2">
        <v>1</v>
      </c>
      <c r="E205" s="12"/>
      <c r="F205" s="2"/>
      <c r="G205" s="2"/>
      <c r="H205" s="2"/>
      <c r="J205" s="11"/>
    </row>
    <row r="206" spans="1:10" x14ac:dyDescent="0.25">
      <c r="A206" s="31" t="s">
        <v>17</v>
      </c>
      <c r="B206" s="38">
        <v>1</v>
      </c>
      <c r="C206" s="2">
        <v>2</v>
      </c>
      <c r="D206" s="2"/>
      <c r="E206" s="12"/>
      <c r="F206" s="2"/>
      <c r="G206" s="2"/>
      <c r="H206" s="2"/>
      <c r="J206" s="11"/>
    </row>
    <row r="207" spans="1:10" x14ac:dyDescent="0.25">
      <c r="A207" s="31" t="s">
        <v>18</v>
      </c>
      <c r="B207" s="38">
        <v>2</v>
      </c>
      <c r="C207" s="2">
        <v>3</v>
      </c>
      <c r="E207" s="12"/>
      <c r="F207" s="2"/>
      <c r="G207" s="2"/>
      <c r="H207" s="2"/>
      <c r="J207" s="11"/>
    </row>
    <row r="208" spans="1:10" x14ac:dyDescent="0.25">
      <c r="A208" s="31" t="s">
        <v>19</v>
      </c>
      <c r="B208" s="38">
        <v>2</v>
      </c>
      <c r="C208" s="2"/>
      <c r="D208" s="2">
        <v>1</v>
      </c>
      <c r="E208" s="12"/>
      <c r="F208" s="2"/>
      <c r="G208" s="2"/>
      <c r="H208" s="2"/>
      <c r="J208" s="11"/>
    </row>
    <row r="209" spans="1:10" x14ac:dyDescent="0.25">
      <c r="A209" s="31" t="s">
        <v>20</v>
      </c>
      <c r="B209" s="38">
        <v>2</v>
      </c>
      <c r="C209" s="2">
        <v>1</v>
      </c>
      <c r="D209" s="2"/>
      <c r="E209" s="12"/>
      <c r="F209" s="2"/>
      <c r="G209" s="2"/>
      <c r="H209" s="2"/>
      <c r="J209" s="11"/>
    </row>
    <row r="210" spans="1:10" x14ac:dyDescent="0.25">
      <c r="A210" s="31" t="s">
        <v>21</v>
      </c>
      <c r="B210" s="38"/>
      <c r="C210" s="2">
        <v>1</v>
      </c>
      <c r="D210" s="2">
        <v>2</v>
      </c>
      <c r="E210" s="12"/>
      <c r="F210" s="2"/>
      <c r="G210" s="2"/>
      <c r="H210" s="2"/>
      <c r="J210" s="11"/>
    </row>
    <row r="211" spans="1:10" x14ac:dyDescent="0.25">
      <c r="A211" s="31" t="s">
        <v>22</v>
      </c>
      <c r="B211" s="38">
        <v>3</v>
      </c>
      <c r="C211" s="2">
        <v>1</v>
      </c>
      <c r="D211" s="2"/>
      <c r="E211" s="12"/>
      <c r="F211" s="2"/>
      <c r="G211" s="2"/>
      <c r="H211" s="2"/>
      <c r="J211" s="11"/>
    </row>
    <row r="212" spans="1:10" x14ac:dyDescent="0.25">
      <c r="A212" s="31" t="s">
        <v>23</v>
      </c>
      <c r="B212" s="16">
        <v>2</v>
      </c>
      <c r="C212" s="4">
        <v>1</v>
      </c>
      <c r="D212" s="4"/>
      <c r="E212" s="13"/>
      <c r="F212" s="2"/>
      <c r="G212" s="2"/>
      <c r="H212" s="2"/>
      <c r="J212" s="11"/>
    </row>
    <row r="213" spans="1:10" x14ac:dyDescent="0.25">
      <c r="A213" s="31" t="s">
        <v>448</v>
      </c>
      <c r="B213" s="39">
        <f>SUM(B180:B212)</f>
        <v>50</v>
      </c>
      <c r="C213" s="39">
        <f t="shared" ref="C213:E213" si="2">SUM(C180:C212)</f>
        <v>37</v>
      </c>
      <c r="D213" s="39">
        <f t="shared" si="2"/>
        <v>18</v>
      </c>
      <c r="E213" s="27">
        <f t="shared" si="2"/>
        <v>1</v>
      </c>
      <c r="F213" s="23">
        <f>SUM(B213:E213)</f>
        <v>106</v>
      </c>
      <c r="G213" s="2"/>
      <c r="H213" s="2"/>
      <c r="J213" s="11"/>
    </row>
    <row r="214" spans="1:10" x14ac:dyDescent="0.25">
      <c r="B214" s="41">
        <f>B213/F213</f>
        <v>0.47169811320754718</v>
      </c>
      <c r="C214" s="41">
        <f>C213/F213</f>
        <v>0.34905660377358488</v>
      </c>
      <c r="D214" s="41">
        <f>D213/F213</f>
        <v>0.16981132075471697</v>
      </c>
      <c r="E214" s="41">
        <f>E213/F213</f>
        <v>9.433962264150943E-3</v>
      </c>
      <c r="F214" s="2"/>
      <c r="G214" s="2"/>
      <c r="H214" s="2"/>
      <c r="J214" s="11"/>
    </row>
    <row r="215" spans="1:10" x14ac:dyDescent="0.25">
      <c r="B215" s="2"/>
      <c r="C215" s="2"/>
      <c r="D215" s="2"/>
      <c r="E215" s="2"/>
      <c r="F215" s="2"/>
      <c r="G215" s="2"/>
      <c r="H215" s="2"/>
      <c r="J215" s="11"/>
    </row>
    <row r="216" spans="1:10" x14ac:dyDescent="0.25">
      <c r="A216" s="33" t="s">
        <v>457</v>
      </c>
      <c r="B216" s="34" t="s">
        <v>459</v>
      </c>
      <c r="C216" s="35" t="s">
        <v>458</v>
      </c>
      <c r="D216" s="35" t="s">
        <v>460</v>
      </c>
      <c r="E216" s="35" t="s">
        <v>461</v>
      </c>
      <c r="F216" s="2"/>
      <c r="G216" s="2"/>
      <c r="H216" s="2"/>
      <c r="J216" s="11"/>
    </row>
    <row r="217" spans="1:10" x14ac:dyDescent="0.25">
      <c r="A217" s="36" t="s">
        <v>1</v>
      </c>
      <c r="B217" s="37">
        <v>10</v>
      </c>
      <c r="C217" s="9">
        <v>12</v>
      </c>
      <c r="D217" s="9">
        <v>9</v>
      </c>
      <c r="E217" s="14">
        <v>5</v>
      </c>
      <c r="F217" s="2"/>
      <c r="G217" s="2"/>
      <c r="H217" s="2"/>
      <c r="J217" s="11"/>
    </row>
    <row r="218" spans="1:10" x14ac:dyDescent="0.25">
      <c r="A218" s="36" t="s">
        <v>2</v>
      </c>
      <c r="B218" s="38">
        <v>9</v>
      </c>
      <c r="C218" s="2">
        <v>5</v>
      </c>
      <c r="D218" s="2">
        <v>8</v>
      </c>
      <c r="E218" s="12">
        <v>3</v>
      </c>
      <c r="F218" s="2"/>
      <c r="G218" s="2"/>
      <c r="H218" s="2"/>
      <c r="J218" s="11"/>
    </row>
    <row r="219" spans="1:10" x14ac:dyDescent="0.25">
      <c r="A219" s="36" t="s">
        <v>33</v>
      </c>
      <c r="B219" s="38">
        <v>7</v>
      </c>
      <c r="C219" s="2">
        <v>4</v>
      </c>
      <c r="D219" s="2">
        <v>3</v>
      </c>
      <c r="E219" s="12">
        <v>3</v>
      </c>
      <c r="F219" s="2"/>
      <c r="G219" s="2"/>
      <c r="H219" s="2"/>
      <c r="J219" s="11"/>
    </row>
    <row r="220" spans="1:10" x14ac:dyDescent="0.25">
      <c r="A220" s="36" t="s">
        <v>24</v>
      </c>
      <c r="B220" s="38">
        <v>9</v>
      </c>
      <c r="C220" s="2">
        <v>3</v>
      </c>
      <c r="D220" s="2">
        <v>5</v>
      </c>
      <c r="E220" s="12">
        <v>3</v>
      </c>
      <c r="F220" s="2"/>
      <c r="G220" s="2"/>
      <c r="H220" s="2"/>
      <c r="J220" s="11"/>
    </row>
    <row r="221" spans="1:10" x14ac:dyDescent="0.25">
      <c r="A221" s="36" t="s">
        <v>3</v>
      </c>
      <c r="B221" s="38">
        <v>9</v>
      </c>
      <c r="C221" s="2">
        <v>12</v>
      </c>
      <c r="D221" s="2">
        <v>12</v>
      </c>
      <c r="E221" s="12">
        <v>10</v>
      </c>
      <c r="F221" s="2"/>
      <c r="G221" s="2"/>
      <c r="H221" s="2"/>
      <c r="J221" s="11"/>
    </row>
    <row r="222" spans="1:10" x14ac:dyDescent="0.25">
      <c r="A222" s="36" t="s">
        <v>4</v>
      </c>
      <c r="B222" s="38">
        <v>8</v>
      </c>
      <c r="C222" s="2">
        <v>10</v>
      </c>
      <c r="D222" s="2">
        <v>3</v>
      </c>
      <c r="E222" s="12">
        <v>3</v>
      </c>
      <c r="F222" s="2"/>
      <c r="G222" s="2"/>
      <c r="H222" s="2"/>
      <c r="J222" s="11"/>
    </row>
    <row r="223" spans="1:10" x14ac:dyDescent="0.25">
      <c r="A223" s="36" t="s">
        <v>32</v>
      </c>
      <c r="B223" s="38">
        <v>9</v>
      </c>
      <c r="C223" s="2">
        <v>12</v>
      </c>
      <c r="D223" s="2">
        <v>6</v>
      </c>
      <c r="E223" s="12">
        <v>6</v>
      </c>
      <c r="F223" s="2"/>
      <c r="G223" s="2"/>
      <c r="H223" s="2"/>
      <c r="J223" s="11"/>
    </row>
    <row r="224" spans="1:10" x14ac:dyDescent="0.25">
      <c r="A224" s="36" t="s">
        <v>25</v>
      </c>
      <c r="B224" s="38">
        <v>9</v>
      </c>
      <c r="C224" s="2">
        <v>12</v>
      </c>
      <c r="D224" s="2">
        <v>6</v>
      </c>
      <c r="E224" s="12">
        <v>6</v>
      </c>
      <c r="F224" s="2"/>
      <c r="G224" s="2"/>
      <c r="H224" s="2"/>
      <c r="J224" s="11"/>
    </row>
    <row r="225" spans="1:10" x14ac:dyDescent="0.25">
      <c r="A225" s="36" t="s">
        <v>5</v>
      </c>
      <c r="B225" s="38">
        <v>9</v>
      </c>
      <c r="C225" s="2">
        <v>16</v>
      </c>
      <c r="D225" s="2">
        <v>11</v>
      </c>
      <c r="E225" s="12">
        <v>10</v>
      </c>
      <c r="F225" s="2"/>
      <c r="G225" s="2"/>
      <c r="H225" s="2"/>
      <c r="J225" s="11"/>
    </row>
    <row r="226" spans="1:10" x14ac:dyDescent="0.25">
      <c r="A226" s="36" t="s">
        <v>31</v>
      </c>
      <c r="B226" s="38">
        <v>11</v>
      </c>
      <c r="C226" s="2">
        <v>8</v>
      </c>
      <c r="D226" s="2">
        <v>5</v>
      </c>
      <c r="E226" s="12">
        <v>5</v>
      </c>
      <c r="F226" s="2"/>
      <c r="G226" s="2"/>
      <c r="H226" s="2"/>
      <c r="J226" s="11"/>
    </row>
    <row r="227" spans="1:10" x14ac:dyDescent="0.25">
      <c r="A227" s="36" t="s">
        <v>26</v>
      </c>
      <c r="B227" s="38">
        <v>11</v>
      </c>
      <c r="C227" s="2">
        <v>8</v>
      </c>
      <c r="D227" s="2">
        <v>5</v>
      </c>
      <c r="E227" s="12">
        <v>5</v>
      </c>
      <c r="F227" s="2"/>
      <c r="G227" s="2"/>
      <c r="H227" s="2"/>
      <c r="J227" s="11"/>
    </row>
    <row r="228" spans="1:10" x14ac:dyDescent="0.25">
      <c r="A228" s="36" t="s">
        <v>6</v>
      </c>
      <c r="B228" s="38">
        <v>12</v>
      </c>
      <c r="C228" s="2">
        <v>8</v>
      </c>
      <c r="D228" s="2">
        <v>9</v>
      </c>
      <c r="E228" s="12">
        <v>6</v>
      </c>
      <c r="F228" s="2"/>
      <c r="G228" s="2"/>
      <c r="H228" s="2"/>
      <c r="J228" s="11"/>
    </row>
    <row r="229" spans="1:10" x14ac:dyDescent="0.25">
      <c r="A229" s="36" t="s">
        <v>7</v>
      </c>
      <c r="B229" s="38">
        <v>1</v>
      </c>
      <c r="C229" s="2">
        <v>1</v>
      </c>
      <c r="D229" s="2">
        <v>2</v>
      </c>
      <c r="E229" s="12"/>
      <c r="J229" s="11"/>
    </row>
    <row r="230" spans="1:10" x14ac:dyDescent="0.25">
      <c r="A230" s="36" t="s">
        <v>30</v>
      </c>
      <c r="B230" s="38">
        <v>6</v>
      </c>
      <c r="C230" s="2">
        <v>9</v>
      </c>
      <c r="D230" s="2">
        <v>8</v>
      </c>
      <c r="E230" s="12">
        <v>5</v>
      </c>
      <c r="J230" s="11"/>
    </row>
    <row r="231" spans="1:10" x14ac:dyDescent="0.25">
      <c r="A231" s="36" t="s">
        <v>27</v>
      </c>
      <c r="B231" s="38">
        <v>9</v>
      </c>
      <c r="C231" s="2">
        <v>11</v>
      </c>
      <c r="D231" s="2">
        <v>3</v>
      </c>
      <c r="E231" s="12">
        <v>6</v>
      </c>
      <c r="J231" s="11"/>
    </row>
    <row r="232" spans="1:10" x14ac:dyDescent="0.25">
      <c r="A232" s="36" t="s">
        <v>8</v>
      </c>
      <c r="B232" s="38">
        <v>1</v>
      </c>
      <c r="C232" s="2">
        <v>9</v>
      </c>
      <c r="D232" s="2">
        <v>4</v>
      </c>
      <c r="E232" s="12">
        <v>5</v>
      </c>
      <c r="J232" s="11"/>
    </row>
    <row r="233" spans="1:10" x14ac:dyDescent="0.25">
      <c r="A233" s="36" t="s">
        <v>9</v>
      </c>
      <c r="B233" s="38">
        <v>8</v>
      </c>
      <c r="C233" s="2">
        <v>11</v>
      </c>
      <c r="D233" s="2">
        <v>8</v>
      </c>
      <c r="E233" s="12">
        <v>8</v>
      </c>
      <c r="J233" s="11"/>
    </row>
    <row r="234" spans="1:10" x14ac:dyDescent="0.25">
      <c r="A234" s="36" t="s">
        <v>29</v>
      </c>
      <c r="B234" s="38">
        <v>6</v>
      </c>
      <c r="C234" s="2">
        <v>9</v>
      </c>
      <c r="D234" s="2">
        <v>6</v>
      </c>
      <c r="E234" s="12">
        <v>6</v>
      </c>
      <c r="J234" s="11"/>
    </row>
    <row r="235" spans="1:10" x14ac:dyDescent="0.25">
      <c r="A235" s="36" t="s">
        <v>28</v>
      </c>
      <c r="B235" s="38">
        <v>7</v>
      </c>
      <c r="C235" s="2">
        <v>10</v>
      </c>
      <c r="D235" s="2">
        <v>5</v>
      </c>
      <c r="E235" s="12">
        <v>3</v>
      </c>
      <c r="J235" s="11"/>
    </row>
    <row r="236" spans="1:10" x14ac:dyDescent="0.25">
      <c r="A236" s="36" t="s">
        <v>10</v>
      </c>
      <c r="B236" s="38">
        <v>3</v>
      </c>
      <c r="C236" s="2">
        <v>8</v>
      </c>
      <c r="D236" s="2"/>
      <c r="E236" s="12"/>
      <c r="J236" s="11"/>
    </row>
    <row r="237" spans="1:10" x14ac:dyDescent="0.25">
      <c r="A237" s="36" t="s">
        <v>11</v>
      </c>
      <c r="B237" s="38">
        <v>1</v>
      </c>
      <c r="C237" s="2">
        <v>6</v>
      </c>
      <c r="D237" s="2">
        <v>2</v>
      </c>
      <c r="E237" s="12">
        <v>3</v>
      </c>
      <c r="J237" s="11"/>
    </row>
    <row r="238" spans="1:10" x14ac:dyDescent="0.25">
      <c r="A238" s="36" t="s">
        <v>12</v>
      </c>
      <c r="B238" s="38">
        <v>10</v>
      </c>
      <c r="C238" s="2">
        <v>11</v>
      </c>
      <c r="D238" s="2">
        <v>5</v>
      </c>
      <c r="E238" s="12">
        <v>4</v>
      </c>
      <c r="J238" s="11"/>
    </row>
    <row r="239" spans="1:10" x14ac:dyDescent="0.25">
      <c r="A239" s="36" t="s">
        <v>13</v>
      </c>
      <c r="B239" s="38">
        <v>7</v>
      </c>
      <c r="C239" s="2">
        <v>5</v>
      </c>
      <c r="D239" s="2">
        <v>2</v>
      </c>
      <c r="E239" s="12">
        <v>1</v>
      </c>
      <c r="J239" s="11"/>
    </row>
    <row r="240" spans="1:10" x14ac:dyDescent="0.25">
      <c r="A240" s="36" t="s">
        <v>14</v>
      </c>
      <c r="B240" s="38">
        <v>7</v>
      </c>
      <c r="C240" s="2">
        <v>15</v>
      </c>
      <c r="D240" s="2">
        <v>7</v>
      </c>
      <c r="E240" s="12">
        <v>3</v>
      </c>
      <c r="J240" s="11"/>
    </row>
    <row r="241" spans="1:10" x14ac:dyDescent="0.25">
      <c r="A241" s="36" t="s">
        <v>15</v>
      </c>
      <c r="B241" s="38">
        <v>11</v>
      </c>
      <c r="C241" s="2">
        <v>13</v>
      </c>
      <c r="D241" s="2">
        <v>9</v>
      </c>
      <c r="E241" s="12">
        <v>9</v>
      </c>
      <c r="J241" s="11"/>
    </row>
    <row r="242" spans="1:10" x14ac:dyDescent="0.25">
      <c r="A242" s="36" t="s">
        <v>16</v>
      </c>
      <c r="B242" s="38">
        <v>1</v>
      </c>
      <c r="C242" s="2">
        <v>12</v>
      </c>
      <c r="D242" s="2">
        <v>5</v>
      </c>
      <c r="E242" s="12">
        <v>5</v>
      </c>
      <c r="J242" s="11"/>
    </row>
    <row r="243" spans="1:10" x14ac:dyDescent="0.25">
      <c r="A243" s="36" t="s">
        <v>17</v>
      </c>
      <c r="B243" s="38">
        <v>11</v>
      </c>
      <c r="C243" s="2">
        <v>22</v>
      </c>
      <c r="D243" s="2">
        <v>4</v>
      </c>
      <c r="E243" s="12">
        <v>3</v>
      </c>
      <c r="J243" s="11"/>
    </row>
    <row r="244" spans="1:10" x14ac:dyDescent="0.25">
      <c r="A244" s="36" t="s">
        <v>18</v>
      </c>
      <c r="B244" s="38">
        <v>16</v>
      </c>
      <c r="C244" s="2">
        <v>13</v>
      </c>
      <c r="D244" s="2">
        <v>6</v>
      </c>
      <c r="E244" s="12">
        <v>7</v>
      </c>
      <c r="J244" s="11"/>
    </row>
    <row r="245" spans="1:10" x14ac:dyDescent="0.25">
      <c r="A245" s="36" t="s">
        <v>19</v>
      </c>
      <c r="B245" s="38">
        <v>12</v>
      </c>
      <c r="C245" s="2">
        <v>13</v>
      </c>
      <c r="D245" s="2">
        <v>4</v>
      </c>
      <c r="E245" s="12">
        <v>5</v>
      </c>
      <c r="J245" s="11"/>
    </row>
    <row r="246" spans="1:10" x14ac:dyDescent="0.25">
      <c r="A246" s="36" t="s">
        <v>20</v>
      </c>
      <c r="B246" s="38">
        <v>9</v>
      </c>
      <c r="C246" s="2">
        <v>17</v>
      </c>
      <c r="D246" s="2">
        <v>6</v>
      </c>
      <c r="E246" s="12">
        <v>3</v>
      </c>
      <c r="J246" s="11"/>
    </row>
    <row r="247" spans="1:10" x14ac:dyDescent="0.25">
      <c r="A247" s="36" t="s">
        <v>21</v>
      </c>
      <c r="B247" s="38"/>
      <c r="C247" s="2"/>
      <c r="D247" s="2">
        <v>1</v>
      </c>
      <c r="E247" s="12">
        <v>2</v>
      </c>
      <c r="J247" s="11"/>
    </row>
    <row r="248" spans="1:10" x14ac:dyDescent="0.25">
      <c r="A248" s="36" t="s">
        <v>22</v>
      </c>
      <c r="B248" s="38">
        <v>10</v>
      </c>
      <c r="C248" s="2">
        <v>14</v>
      </c>
      <c r="D248" s="2">
        <v>5</v>
      </c>
      <c r="E248" s="12">
        <v>2</v>
      </c>
      <c r="J248" s="11"/>
    </row>
    <row r="249" spans="1:10" x14ac:dyDescent="0.25">
      <c r="A249" s="36" t="s">
        <v>23</v>
      </c>
      <c r="B249" s="16">
        <v>5</v>
      </c>
      <c r="C249" s="4">
        <v>3</v>
      </c>
      <c r="D249" s="4">
        <v>2</v>
      </c>
      <c r="E249" s="13">
        <v>3</v>
      </c>
      <c r="J249" s="11"/>
    </row>
    <row r="250" spans="1:10" x14ac:dyDescent="0.25">
      <c r="A250" s="36" t="s">
        <v>448</v>
      </c>
      <c r="B250" s="39">
        <f>SUM(B217:B249)</f>
        <v>254</v>
      </c>
      <c r="C250" s="39">
        <f t="shared" ref="C250:E250" si="3">SUM(C217:C249)</f>
        <v>322</v>
      </c>
      <c r="D250" s="39">
        <f t="shared" si="3"/>
        <v>176</v>
      </c>
      <c r="E250" s="27">
        <f t="shared" si="3"/>
        <v>148</v>
      </c>
      <c r="F250" s="40">
        <f>SUM(B250:E250)</f>
        <v>900</v>
      </c>
      <c r="J250" s="11"/>
    </row>
    <row r="251" spans="1:10" x14ac:dyDescent="0.25">
      <c r="B251" s="41">
        <f>B250/F250</f>
        <v>0.28222222222222221</v>
      </c>
      <c r="C251" s="41">
        <f>C250/F250</f>
        <v>0.35777777777777775</v>
      </c>
      <c r="D251" s="41">
        <f>D250/F250</f>
        <v>0.19555555555555557</v>
      </c>
      <c r="E251" s="41">
        <f>E250/F250</f>
        <v>0.16444444444444445</v>
      </c>
      <c r="J251" s="11"/>
    </row>
    <row r="252" spans="1:10" x14ac:dyDescent="0.25">
      <c r="B252" s="2"/>
      <c r="C252" s="2"/>
      <c r="D252" s="2"/>
      <c r="E252" s="2"/>
      <c r="J252" s="11"/>
    </row>
    <row r="253" spans="1:10" x14ac:dyDescent="0.25">
      <c r="B253" s="2"/>
      <c r="C253" s="2"/>
      <c r="D253" s="2"/>
      <c r="E253" s="2"/>
      <c r="J253" s="11"/>
    </row>
    <row r="254" spans="1:10" x14ac:dyDescent="0.25">
      <c r="C254" t="s">
        <v>462</v>
      </c>
      <c r="J254" s="11"/>
    </row>
    <row r="255" spans="1:10" x14ac:dyDescent="0.25">
      <c r="C255">
        <v>62</v>
      </c>
      <c r="J255" s="11"/>
    </row>
    <row r="256" spans="1:10" x14ac:dyDescent="0.25">
      <c r="C256" s="42">
        <f>C255/C250</f>
        <v>0.19254658385093168</v>
      </c>
      <c r="J256" s="11"/>
    </row>
    <row r="259" spans="1:13" x14ac:dyDescent="0.25">
      <c r="C259" t="s">
        <v>463</v>
      </c>
    </row>
    <row r="260" spans="1:13" x14ac:dyDescent="0.25">
      <c r="B260" t="s">
        <v>464</v>
      </c>
      <c r="C260">
        <f>100-19.25</f>
        <v>80.75</v>
      </c>
    </row>
    <row r="261" spans="1:13" x14ac:dyDescent="0.25">
      <c r="B261" t="s">
        <v>465</v>
      </c>
      <c r="C261">
        <v>100</v>
      </c>
    </row>
    <row r="265" spans="1:13" x14ac:dyDescent="0.25">
      <c r="A265" s="43" t="s">
        <v>466</v>
      </c>
      <c r="B265" s="43" t="s">
        <v>467</v>
      </c>
      <c r="C265" s="43" t="s">
        <v>468</v>
      </c>
      <c r="D265" s="43" t="s">
        <v>469</v>
      </c>
      <c r="E265" s="43" t="s">
        <v>470</v>
      </c>
      <c r="F265" s="43" t="s">
        <v>471</v>
      </c>
      <c r="G265" s="43" t="s">
        <v>472</v>
      </c>
      <c r="H265" s="43" t="s">
        <v>473</v>
      </c>
      <c r="I265" s="43" t="s">
        <v>474</v>
      </c>
      <c r="J265" s="43" t="s">
        <v>475</v>
      </c>
      <c r="K265" s="43" t="s">
        <v>476</v>
      </c>
      <c r="L265" s="43" t="s">
        <v>477</v>
      </c>
      <c r="M265" s="43" t="s">
        <v>478</v>
      </c>
    </row>
    <row r="266" spans="1:13" x14ac:dyDescent="0.25">
      <c r="A266" s="44" t="s">
        <v>1</v>
      </c>
      <c r="B266" s="45">
        <v>1</v>
      </c>
      <c r="C266" s="15">
        <v>1</v>
      </c>
      <c r="D266" s="15">
        <v>1</v>
      </c>
      <c r="E266" s="15">
        <v>1</v>
      </c>
      <c r="F266" s="15">
        <v>1</v>
      </c>
      <c r="G266" s="15">
        <v>0</v>
      </c>
      <c r="H266" s="15">
        <v>0</v>
      </c>
      <c r="I266" s="15">
        <v>1</v>
      </c>
      <c r="J266" s="15">
        <v>1</v>
      </c>
      <c r="K266" s="15">
        <v>1</v>
      </c>
      <c r="L266" s="15">
        <v>1</v>
      </c>
      <c r="M266" s="46">
        <v>1</v>
      </c>
    </row>
    <row r="267" spans="1:13" x14ac:dyDescent="0.25">
      <c r="A267" s="44" t="s">
        <v>2</v>
      </c>
      <c r="B267" s="47">
        <v>1</v>
      </c>
      <c r="C267">
        <v>0</v>
      </c>
      <c r="D267">
        <v>0</v>
      </c>
      <c r="E267">
        <v>0</v>
      </c>
      <c r="F267">
        <v>2</v>
      </c>
      <c r="G267">
        <v>1</v>
      </c>
      <c r="H267">
        <v>0</v>
      </c>
      <c r="I267">
        <v>2</v>
      </c>
      <c r="J267">
        <v>1</v>
      </c>
      <c r="K267">
        <v>1</v>
      </c>
      <c r="L267">
        <v>0</v>
      </c>
      <c r="M267" s="17">
        <v>2</v>
      </c>
    </row>
    <row r="268" spans="1:13" x14ac:dyDescent="0.25">
      <c r="A268" s="44" t="s">
        <v>449</v>
      </c>
      <c r="B268" s="47">
        <v>1</v>
      </c>
      <c r="C268">
        <v>1</v>
      </c>
      <c r="D268">
        <v>1</v>
      </c>
      <c r="E268">
        <v>1</v>
      </c>
      <c r="F268">
        <v>1</v>
      </c>
      <c r="G268">
        <v>1</v>
      </c>
      <c r="H268">
        <v>1</v>
      </c>
      <c r="I268">
        <v>1</v>
      </c>
      <c r="J268">
        <v>1</v>
      </c>
      <c r="K268">
        <v>1</v>
      </c>
      <c r="L268">
        <v>0</v>
      </c>
      <c r="M268" s="17">
        <v>1</v>
      </c>
    </row>
    <row r="269" spans="1:13" x14ac:dyDescent="0.25">
      <c r="A269" s="44" t="s">
        <v>3</v>
      </c>
      <c r="B269" s="47">
        <v>2</v>
      </c>
      <c r="C269">
        <v>1</v>
      </c>
      <c r="D269">
        <v>2</v>
      </c>
      <c r="E269">
        <v>1</v>
      </c>
      <c r="F269">
        <v>2</v>
      </c>
      <c r="G269">
        <v>1</v>
      </c>
      <c r="H269">
        <v>0</v>
      </c>
      <c r="I269">
        <v>3</v>
      </c>
      <c r="J269">
        <v>2</v>
      </c>
      <c r="K269">
        <v>1</v>
      </c>
      <c r="L269">
        <v>0</v>
      </c>
      <c r="M269" s="17">
        <v>1</v>
      </c>
    </row>
    <row r="270" spans="1:13" x14ac:dyDescent="0.25">
      <c r="A270" s="44" t="s">
        <v>4</v>
      </c>
      <c r="B270" s="47">
        <v>1</v>
      </c>
      <c r="C270">
        <v>1</v>
      </c>
      <c r="D270">
        <v>1</v>
      </c>
      <c r="E270">
        <v>0</v>
      </c>
      <c r="F270">
        <v>1</v>
      </c>
      <c r="G270">
        <v>0</v>
      </c>
      <c r="H270">
        <v>0</v>
      </c>
      <c r="I270">
        <v>1</v>
      </c>
      <c r="J270">
        <v>3</v>
      </c>
      <c r="K270">
        <v>0</v>
      </c>
      <c r="L270">
        <v>2</v>
      </c>
      <c r="M270" s="17">
        <v>1</v>
      </c>
    </row>
    <row r="271" spans="1:13" x14ac:dyDescent="0.25">
      <c r="A271" s="44" t="s">
        <v>450</v>
      </c>
      <c r="B271" s="47">
        <v>0</v>
      </c>
      <c r="C271">
        <v>2</v>
      </c>
      <c r="D271">
        <v>2</v>
      </c>
      <c r="E271">
        <v>0</v>
      </c>
      <c r="F271">
        <v>1</v>
      </c>
      <c r="G271">
        <v>1</v>
      </c>
      <c r="H271">
        <v>0</v>
      </c>
      <c r="I271">
        <v>2</v>
      </c>
      <c r="J271">
        <v>3</v>
      </c>
      <c r="K271">
        <v>0</v>
      </c>
      <c r="L271">
        <v>2</v>
      </c>
      <c r="M271" s="17">
        <v>2</v>
      </c>
    </row>
    <row r="272" spans="1:13" x14ac:dyDescent="0.25">
      <c r="A272" s="44" t="s">
        <v>5</v>
      </c>
      <c r="B272" s="47">
        <v>1</v>
      </c>
      <c r="C272">
        <v>1</v>
      </c>
      <c r="D272">
        <v>2</v>
      </c>
      <c r="E272">
        <v>1</v>
      </c>
      <c r="F272">
        <v>1</v>
      </c>
      <c r="G272">
        <v>1</v>
      </c>
      <c r="H272">
        <v>1</v>
      </c>
      <c r="I272">
        <v>2</v>
      </c>
      <c r="J272">
        <v>1</v>
      </c>
      <c r="K272">
        <v>1</v>
      </c>
      <c r="L272">
        <v>1</v>
      </c>
      <c r="M272" s="17">
        <v>1</v>
      </c>
    </row>
    <row r="273" spans="1:13" x14ac:dyDescent="0.25">
      <c r="A273" s="44" t="s">
        <v>451</v>
      </c>
      <c r="B273" s="47">
        <v>0</v>
      </c>
      <c r="C273">
        <v>0</v>
      </c>
      <c r="D273">
        <v>1</v>
      </c>
      <c r="E273">
        <v>1</v>
      </c>
      <c r="F273">
        <v>2</v>
      </c>
      <c r="G273">
        <v>0</v>
      </c>
      <c r="H273">
        <v>0</v>
      </c>
      <c r="I273">
        <v>0</v>
      </c>
      <c r="J273">
        <v>1</v>
      </c>
      <c r="K273">
        <v>1</v>
      </c>
      <c r="L273">
        <v>1</v>
      </c>
      <c r="M273" s="17">
        <v>0</v>
      </c>
    </row>
    <row r="274" spans="1:13" x14ac:dyDescent="0.25">
      <c r="A274" s="44" t="s">
        <v>6</v>
      </c>
      <c r="B274" s="47">
        <v>1</v>
      </c>
      <c r="C274">
        <v>0</v>
      </c>
      <c r="D274">
        <v>1</v>
      </c>
      <c r="E274">
        <v>1</v>
      </c>
      <c r="F274">
        <v>1</v>
      </c>
      <c r="G274">
        <v>1</v>
      </c>
      <c r="H274">
        <v>1</v>
      </c>
      <c r="I274">
        <v>1</v>
      </c>
      <c r="J274">
        <v>1</v>
      </c>
      <c r="K274">
        <v>1</v>
      </c>
      <c r="L274">
        <v>0</v>
      </c>
      <c r="M274" s="17">
        <v>3</v>
      </c>
    </row>
    <row r="275" spans="1:13" x14ac:dyDescent="0.25">
      <c r="A275" s="44" t="s">
        <v>7</v>
      </c>
      <c r="B275" s="47">
        <v>1</v>
      </c>
      <c r="C275">
        <v>1</v>
      </c>
      <c r="D275">
        <v>2</v>
      </c>
      <c r="E275">
        <v>1</v>
      </c>
      <c r="F275">
        <v>1</v>
      </c>
      <c r="G275">
        <v>0</v>
      </c>
      <c r="H275">
        <v>0</v>
      </c>
      <c r="I275">
        <v>1</v>
      </c>
      <c r="J275">
        <v>1</v>
      </c>
      <c r="K275">
        <v>0</v>
      </c>
      <c r="L275">
        <v>0</v>
      </c>
      <c r="M275" s="17">
        <v>0</v>
      </c>
    </row>
    <row r="276" spans="1:13" x14ac:dyDescent="0.25">
      <c r="A276" s="44" t="s">
        <v>452</v>
      </c>
      <c r="B276" s="47">
        <v>1</v>
      </c>
      <c r="C276">
        <v>1</v>
      </c>
      <c r="D276">
        <v>2</v>
      </c>
      <c r="E276">
        <v>1</v>
      </c>
      <c r="F276">
        <v>2</v>
      </c>
      <c r="G276">
        <v>0</v>
      </c>
      <c r="H276">
        <v>0</v>
      </c>
      <c r="I276">
        <v>2</v>
      </c>
      <c r="J276">
        <v>2</v>
      </c>
      <c r="K276">
        <v>1</v>
      </c>
      <c r="L276">
        <v>2</v>
      </c>
      <c r="M276" s="17">
        <v>1</v>
      </c>
    </row>
    <row r="277" spans="1:13" x14ac:dyDescent="0.25">
      <c r="A277" s="44" t="s">
        <v>8</v>
      </c>
      <c r="B277" s="47">
        <v>1</v>
      </c>
      <c r="C277">
        <v>3</v>
      </c>
      <c r="D277">
        <v>1</v>
      </c>
      <c r="E277">
        <v>2</v>
      </c>
      <c r="F277">
        <v>1</v>
      </c>
      <c r="G277">
        <v>0</v>
      </c>
      <c r="H277">
        <v>3</v>
      </c>
      <c r="I277">
        <v>1</v>
      </c>
      <c r="J277">
        <v>3</v>
      </c>
      <c r="K277">
        <v>0</v>
      </c>
      <c r="L277">
        <v>2</v>
      </c>
      <c r="M277" s="17">
        <v>1</v>
      </c>
    </row>
    <row r="278" spans="1:13" x14ac:dyDescent="0.25">
      <c r="A278" s="44" t="s">
        <v>9</v>
      </c>
      <c r="B278" s="47">
        <v>1</v>
      </c>
      <c r="C278">
        <v>3</v>
      </c>
      <c r="D278">
        <v>1</v>
      </c>
      <c r="E278">
        <v>0</v>
      </c>
      <c r="F278">
        <v>0</v>
      </c>
      <c r="G278">
        <v>0</v>
      </c>
      <c r="H278">
        <v>0</v>
      </c>
      <c r="I278">
        <v>2</v>
      </c>
      <c r="J278">
        <v>2</v>
      </c>
      <c r="K278">
        <v>0</v>
      </c>
      <c r="L278">
        <v>3</v>
      </c>
      <c r="M278" s="17">
        <v>0</v>
      </c>
    </row>
    <row r="279" spans="1:13" x14ac:dyDescent="0.25">
      <c r="A279" s="44" t="s">
        <v>453</v>
      </c>
      <c r="B279" s="47">
        <v>0</v>
      </c>
      <c r="C279">
        <v>3</v>
      </c>
      <c r="D279">
        <v>0</v>
      </c>
      <c r="E279">
        <v>1</v>
      </c>
      <c r="F279">
        <v>0</v>
      </c>
      <c r="G279">
        <v>0</v>
      </c>
      <c r="H279">
        <v>1</v>
      </c>
      <c r="I279">
        <v>0</v>
      </c>
      <c r="J279">
        <v>0</v>
      </c>
      <c r="K279">
        <v>1</v>
      </c>
      <c r="L279">
        <v>1</v>
      </c>
      <c r="M279" s="17">
        <v>0</v>
      </c>
    </row>
    <row r="280" spans="1:13" x14ac:dyDescent="0.25">
      <c r="A280" s="44" t="s">
        <v>10</v>
      </c>
      <c r="B280" s="47">
        <v>0</v>
      </c>
      <c r="C280">
        <v>2</v>
      </c>
      <c r="D280">
        <v>3</v>
      </c>
      <c r="E280">
        <v>1</v>
      </c>
      <c r="F280">
        <v>3</v>
      </c>
      <c r="G280">
        <v>0</v>
      </c>
      <c r="H280">
        <v>0</v>
      </c>
      <c r="I280">
        <v>3</v>
      </c>
      <c r="J280">
        <v>1</v>
      </c>
      <c r="K280">
        <v>2</v>
      </c>
      <c r="L280">
        <v>1</v>
      </c>
      <c r="M280" s="17">
        <v>2</v>
      </c>
    </row>
    <row r="281" spans="1:13" x14ac:dyDescent="0.25">
      <c r="A281" s="44" t="s">
        <v>11</v>
      </c>
      <c r="B281" s="47">
        <v>1</v>
      </c>
      <c r="C281">
        <v>1</v>
      </c>
      <c r="D281">
        <v>2</v>
      </c>
      <c r="E281">
        <v>0</v>
      </c>
      <c r="F281">
        <v>0</v>
      </c>
      <c r="G281">
        <v>0</v>
      </c>
      <c r="H281">
        <v>1</v>
      </c>
      <c r="I281">
        <v>0</v>
      </c>
      <c r="J281">
        <v>3</v>
      </c>
      <c r="K281">
        <v>0</v>
      </c>
      <c r="L281">
        <v>1</v>
      </c>
      <c r="M281" s="17">
        <v>0</v>
      </c>
    </row>
    <row r="282" spans="1:13" x14ac:dyDescent="0.25">
      <c r="A282" s="44" t="s">
        <v>12</v>
      </c>
      <c r="B282" s="47">
        <v>0</v>
      </c>
      <c r="C282">
        <v>0</v>
      </c>
      <c r="D282">
        <v>2</v>
      </c>
      <c r="E282">
        <v>1</v>
      </c>
      <c r="F282">
        <v>0</v>
      </c>
      <c r="G282">
        <v>0</v>
      </c>
      <c r="H282">
        <v>0</v>
      </c>
      <c r="I282">
        <v>0</v>
      </c>
      <c r="J282">
        <v>3</v>
      </c>
      <c r="K282">
        <v>0</v>
      </c>
      <c r="L282">
        <v>1</v>
      </c>
      <c r="M282" s="17">
        <v>0</v>
      </c>
    </row>
    <row r="283" spans="1:13" x14ac:dyDescent="0.25">
      <c r="A283" s="44" t="s">
        <v>13</v>
      </c>
      <c r="B283" s="47">
        <v>0</v>
      </c>
      <c r="C283">
        <v>2</v>
      </c>
      <c r="D283">
        <v>1</v>
      </c>
      <c r="E283">
        <v>1</v>
      </c>
      <c r="F283">
        <v>3</v>
      </c>
      <c r="G283">
        <v>0</v>
      </c>
      <c r="H283">
        <v>1</v>
      </c>
      <c r="I283">
        <v>1</v>
      </c>
      <c r="J283">
        <v>3</v>
      </c>
      <c r="K283">
        <v>1</v>
      </c>
      <c r="L283">
        <v>1</v>
      </c>
      <c r="M283" s="17">
        <v>0</v>
      </c>
    </row>
    <row r="284" spans="1:13" x14ac:dyDescent="0.25">
      <c r="A284" s="44" t="s">
        <v>14</v>
      </c>
      <c r="B284" s="47">
        <v>1</v>
      </c>
      <c r="C284">
        <v>1</v>
      </c>
      <c r="D284">
        <v>1</v>
      </c>
      <c r="E284">
        <v>1</v>
      </c>
      <c r="F284">
        <v>1</v>
      </c>
      <c r="G284">
        <v>1</v>
      </c>
      <c r="H284">
        <v>0</v>
      </c>
      <c r="I284">
        <v>1</v>
      </c>
      <c r="J284">
        <v>1</v>
      </c>
      <c r="K284">
        <v>1</v>
      </c>
      <c r="L284">
        <v>1</v>
      </c>
      <c r="M284" s="17">
        <v>1</v>
      </c>
    </row>
    <row r="285" spans="1:13" x14ac:dyDescent="0.25">
      <c r="A285" s="44" t="s">
        <v>16</v>
      </c>
      <c r="B285" s="47">
        <v>0</v>
      </c>
      <c r="C285">
        <v>2</v>
      </c>
      <c r="D285">
        <v>2</v>
      </c>
      <c r="E285">
        <v>1</v>
      </c>
      <c r="F285">
        <v>2</v>
      </c>
      <c r="G285">
        <v>0</v>
      </c>
      <c r="H285">
        <v>2</v>
      </c>
      <c r="I285">
        <v>1</v>
      </c>
      <c r="J285">
        <v>2</v>
      </c>
      <c r="K285">
        <v>1</v>
      </c>
      <c r="L285">
        <v>0</v>
      </c>
      <c r="M285" s="17">
        <v>0</v>
      </c>
    </row>
    <row r="286" spans="1:13" x14ac:dyDescent="0.25">
      <c r="A286" s="44" t="s">
        <v>17</v>
      </c>
      <c r="B286" s="47">
        <v>1</v>
      </c>
      <c r="C286">
        <v>0</v>
      </c>
      <c r="D286">
        <v>2</v>
      </c>
      <c r="E286">
        <v>1</v>
      </c>
      <c r="F286">
        <v>1</v>
      </c>
      <c r="G286">
        <v>0</v>
      </c>
      <c r="H286">
        <v>0</v>
      </c>
      <c r="I286">
        <v>1</v>
      </c>
      <c r="J286">
        <v>1</v>
      </c>
      <c r="K286">
        <v>2</v>
      </c>
      <c r="L286">
        <v>1</v>
      </c>
      <c r="M286" s="17">
        <v>1</v>
      </c>
    </row>
    <row r="287" spans="1:13" x14ac:dyDescent="0.25">
      <c r="A287" s="44" t="s">
        <v>18</v>
      </c>
      <c r="B287" s="47">
        <v>1</v>
      </c>
      <c r="C287">
        <v>1</v>
      </c>
      <c r="D287">
        <v>2</v>
      </c>
      <c r="E287">
        <v>1</v>
      </c>
      <c r="F287">
        <v>1</v>
      </c>
      <c r="G287">
        <v>0</v>
      </c>
      <c r="H287">
        <v>1</v>
      </c>
      <c r="I287">
        <v>0</v>
      </c>
      <c r="J287">
        <v>3</v>
      </c>
      <c r="K287">
        <v>2</v>
      </c>
      <c r="L287">
        <v>0</v>
      </c>
      <c r="M287" s="17">
        <v>1</v>
      </c>
    </row>
    <row r="288" spans="1:13" x14ac:dyDescent="0.25">
      <c r="A288" s="44" t="s">
        <v>19</v>
      </c>
      <c r="B288" s="47">
        <v>1</v>
      </c>
      <c r="C288">
        <v>0</v>
      </c>
      <c r="D288">
        <v>2</v>
      </c>
      <c r="E288">
        <v>1</v>
      </c>
      <c r="F288">
        <v>1</v>
      </c>
      <c r="G288">
        <v>0</v>
      </c>
      <c r="H288">
        <v>1</v>
      </c>
      <c r="I288">
        <v>1</v>
      </c>
      <c r="J288">
        <v>2</v>
      </c>
      <c r="K288">
        <v>0</v>
      </c>
      <c r="L288">
        <v>1</v>
      </c>
      <c r="M288" s="17">
        <v>0</v>
      </c>
    </row>
    <row r="289" spans="1:13" x14ac:dyDescent="0.25">
      <c r="A289" s="44" t="s">
        <v>20</v>
      </c>
      <c r="B289" s="47">
        <v>1</v>
      </c>
      <c r="C289">
        <v>2</v>
      </c>
      <c r="D289">
        <v>2</v>
      </c>
      <c r="E289">
        <v>0</v>
      </c>
      <c r="F289">
        <v>2</v>
      </c>
      <c r="G289">
        <v>0</v>
      </c>
      <c r="H289">
        <v>1</v>
      </c>
      <c r="I289">
        <v>2</v>
      </c>
      <c r="J289">
        <v>2</v>
      </c>
      <c r="K289">
        <v>0</v>
      </c>
      <c r="L289">
        <v>0</v>
      </c>
      <c r="M289" s="17">
        <v>2</v>
      </c>
    </row>
    <row r="290" spans="1:13" x14ac:dyDescent="0.25">
      <c r="A290" s="44" t="s">
        <v>22</v>
      </c>
      <c r="B290" s="47">
        <v>2</v>
      </c>
      <c r="C290">
        <v>0</v>
      </c>
      <c r="D290">
        <v>2</v>
      </c>
      <c r="E290">
        <v>0</v>
      </c>
      <c r="F290">
        <v>1</v>
      </c>
      <c r="G290">
        <v>0</v>
      </c>
      <c r="H290">
        <v>1</v>
      </c>
      <c r="I290">
        <v>2</v>
      </c>
      <c r="J290">
        <v>3</v>
      </c>
      <c r="K290">
        <v>0</v>
      </c>
      <c r="L290">
        <v>0</v>
      </c>
      <c r="M290" s="17">
        <v>2</v>
      </c>
    </row>
    <row r="291" spans="1:13" x14ac:dyDescent="0.25">
      <c r="A291" s="44" t="s">
        <v>23</v>
      </c>
      <c r="B291" s="47">
        <v>1</v>
      </c>
      <c r="C291">
        <v>1</v>
      </c>
      <c r="D291">
        <v>1</v>
      </c>
      <c r="E291">
        <v>0</v>
      </c>
      <c r="F291">
        <v>0</v>
      </c>
      <c r="G291">
        <v>1</v>
      </c>
      <c r="H291">
        <v>0</v>
      </c>
      <c r="I291">
        <v>1</v>
      </c>
      <c r="J291">
        <v>1</v>
      </c>
      <c r="K291">
        <v>0</v>
      </c>
      <c r="L291">
        <v>1</v>
      </c>
      <c r="M291" s="17">
        <v>0</v>
      </c>
    </row>
    <row r="292" spans="1:13" x14ac:dyDescent="0.25">
      <c r="A292" s="44" t="s">
        <v>448</v>
      </c>
      <c r="B292" s="50"/>
      <c r="C292" s="50"/>
      <c r="D292" s="50"/>
      <c r="E292" s="50"/>
      <c r="F292" s="50"/>
      <c r="G292" s="50"/>
      <c r="H292" s="50"/>
      <c r="I292" s="50"/>
      <c r="J292" s="50"/>
      <c r="K292" s="50"/>
      <c r="L292" s="50"/>
      <c r="M292" s="50"/>
    </row>
    <row r="296" spans="1:13" x14ac:dyDescent="0.25">
      <c r="A296" s="1" t="s">
        <v>479</v>
      </c>
    </row>
    <row r="297" spans="1:13" x14ac:dyDescent="0.25">
      <c r="A297" s="43" t="s">
        <v>466</v>
      </c>
      <c r="B297" s="43" t="s">
        <v>467</v>
      </c>
      <c r="C297" s="43" t="s">
        <v>468</v>
      </c>
      <c r="D297" s="43" t="s">
        <v>469</v>
      </c>
      <c r="E297" s="43" t="s">
        <v>470</v>
      </c>
      <c r="F297" s="43" t="s">
        <v>471</v>
      </c>
      <c r="G297" s="43" t="s">
        <v>472</v>
      </c>
      <c r="H297" s="43" t="s">
        <v>473</v>
      </c>
      <c r="I297" s="43" t="s">
        <v>474</v>
      </c>
      <c r="J297" s="43" t="s">
        <v>475</v>
      </c>
      <c r="K297" s="43" t="s">
        <v>476</v>
      </c>
      <c r="L297" s="43" t="s">
        <v>477</v>
      </c>
      <c r="M297" s="43" t="s">
        <v>478</v>
      </c>
    </row>
    <row r="298" spans="1:13" x14ac:dyDescent="0.25">
      <c r="A298" s="44" t="s">
        <v>1</v>
      </c>
      <c r="B298" s="45">
        <v>1</v>
      </c>
      <c r="C298" s="51">
        <v>1</v>
      </c>
      <c r="D298" s="15">
        <v>1</v>
      </c>
      <c r="E298" s="51">
        <v>1</v>
      </c>
      <c r="F298" s="15">
        <v>1</v>
      </c>
      <c r="G298" s="51">
        <v>0</v>
      </c>
      <c r="H298" s="15">
        <v>0</v>
      </c>
      <c r="I298" s="51">
        <v>1</v>
      </c>
      <c r="J298" s="15">
        <v>1</v>
      </c>
      <c r="K298" s="51">
        <v>1</v>
      </c>
      <c r="L298" s="15">
        <v>1</v>
      </c>
      <c r="M298" s="51">
        <v>1</v>
      </c>
    </row>
    <row r="299" spans="1:13" x14ac:dyDescent="0.25">
      <c r="A299" s="44" t="s">
        <v>2</v>
      </c>
      <c r="B299" s="47">
        <f>B267/2</f>
        <v>0.5</v>
      </c>
      <c r="C299" s="52">
        <f t="shared" ref="C299:M299" si="4">C267/2</f>
        <v>0</v>
      </c>
      <c r="D299">
        <f t="shared" si="4"/>
        <v>0</v>
      </c>
      <c r="E299" s="52">
        <f t="shared" si="4"/>
        <v>0</v>
      </c>
      <c r="F299">
        <f t="shared" si="4"/>
        <v>1</v>
      </c>
      <c r="G299" s="52">
        <f t="shared" si="4"/>
        <v>0.5</v>
      </c>
      <c r="H299">
        <f t="shared" si="4"/>
        <v>0</v>
      </c>
      <c r="I299" s="52">
        <f t="shared" si="4"/>
        <v>1</v>
      </c>
      <c r="J299">
        <f t="shared" si="4"/>
        <v>0.5</v>
      </c>
      <c r="K299" s="52">
        <f t="shared" si="4"/>
        <v>0.5</v>
      </c>
      <c r="L299">
        <f t="shared" si="4"/>
        <v>0</v>
      </c>
      <c r="M299" s="52">
        <f t="shared" si="4"/>
        <v>1</v>
      </c>
    </row>
    <row r="300" spans="1:13" x14ac:dyDescent="0.25">
      <c r="A300" s="44" t="s">
        <v>449</v>
      </c>
      <c r="B300" s="47">
        <v>1</v>
      </c>
      <c r="C300" s="52">
        <v>1</v>
      </c>
      <c r="D300">
        <v>1</v>
      </c>
      <c r="E300" s="52">
        <v>1</v>
      </c>
      <c r="F300">
        <v>1</v>
      </c>
      <c r="G300" s="52">
        <v>1</v>
      </c>
      <c r="H300">
        <v>1</v>
      </c>
      <c r="I300" s="52">
        <v>1</v>
      </c>
      <c r="J300">
        <v>1</v>
      </c>
      <c r="K300" s="52">
        <v>1</v>
      </c>
      <c r="L300">
        <v>0</v>
      </c>
      <c r="M300" s="52">
        <v>1</v>
      </c>
    </row>
    <row r="301" spans="1:13" x14ac:dyDescent="0.25">
      <c r="A301" s="44" t="s">
        <v>3</v>
      </c>
      <c r="B301" s="47">
        <f>B269/3</f>
        <v>0.66666666666666663</v>
      </c>
      <c r="C301" s="52">
        <f t="shared" ref="C301:M301" si="5">C269/3</f>
        <v>0.33333333333333331</v>
      </c>
      <c r="D301">
        <f t="shared" si="5"/>
        <v>0.66666666666666663</v>
      </c>
      <c r="E301" s="52">
        <f t="shared" si="5"/>
        <v>0.33333333333333331</v>
      </c>
      <c r="F301">
        <f t="shared" si="5"/>
        <v>0.66666666666666663</v>
      </c>
      <c r="G301" s="52">
        <f t="shared" si="5"/>
        <v>0.33333333333333331</v>
      </c>
      <c r="H301">
        <f t="shared" si="5"/>
        <v>0</v>
      </c>
      <c r="I301" s="52">
        <f t="shared" si="5"/>
        <v>1</v>
      </c>
      <c r="J301">
        <f t="shared" si="5"/>
        <v>0.66666666666666663</v>
      </c>
      <c r="K301" s="52">
        <f t="shared" si="5"/>
        <v>0.33333333333333331</v>
      </c>
      <c r="L301">
        <f t="shared" si="5"/>
        <v>0</v>
      </c>
      <c r="M301" s="52">
        <f t="shared" si="5"/>
        <v>0.33333333333333331</v>
      </c>
    </row>
    <row r="302" spans="1:13" x14ac:dyDescent="0.25">
      <c r="A302" s="44" t="s">
        <v>4</v>
      </c>
      <c r="B302" s="47">
        <f t="shared" ref="B302:D302" si="6">B270/3</f>
        <v>0.33333333333333331</v>
      </c>
      <c r="C302" s="52">
        <f t="shared" si="6"/>
        <v>0.33333333333333331</v>
      </c>
      <c r="D302">
        <f t="shared" si="6"/>
        <v>0.33333333333333331</v>
      </c>
      <c r="E302" s="52">
        <f t="shared" ref="E302:M302" si="7">E270/3</f>
        <v>0</v>
      </c>
      <c r="F302">
        <f t="shared" si="7"/>
        <v>0.33333333333333331</v>
      </c>
      <c r="G302" s="52">
        <f t="shared" si="7"/>
        <v>0</v>
      </c>
      <c r="H302">
        <f t="shared" si="7"/>
        <v>0</v>
      </c>
      <c r="I302" s="52">
        <f t="shared" si="7"/>
        <v>0.33333333333333331</v>
      </c>
      <c r="J302">
        <f t="shared" si="7"/>
        <v>1</v>
      </c>
      <c r="K302" s="52">
        <f t="shared" si="7"/>
        <v>0</v>
      </c>
      <c r="L302">
        <f t="shared" si="7"/>
        <v>0.66666666666666663</v>
      </c>
      <c r="M302" s="52">
        <f t="shared" si="7"/>
        <v>0.33333333333333331</v>
      </c>
    </row>
    <row r="303" spans="1:13" x14ac:dyDescent="0.25">
      <c r="A303" s="44" t="s">
        <v>450</v>
      </c>
      <c r="B303" s="47">
        <f t="shared" ref="B303:D303" si="8">B271/3</f>
        <v>0</v>
      </c>
      <c r="C303" s="52">
        <f t="shared" si="8"/>
        <v>0.66666666666666663</v>
      </c>
      <c r="D303">
        <f t="shared" si="8"/>
        <v>0.66666666666666663</v>
      </c>
      <c r="E303" s="52">
        <f t="shared" ref="E303:M303" si="9">E271/3</f>
        <v>0</v>
      </c>
      <c r="F303">
        <f t="shared" si="9"/>
        <v>0.33333333333333331</v>
      </c>
      <c r="G303" s="52">
        <f t="shared" si="9"/>
        <v>0.33333333333333331</v>
      </c>
      <c r="H303">
        <f t="shared" si="9"/>
        <v>0</v>
      </c>
      <c r="I303" s="52">
        <f t="shared" si="9"/>
        <v>0.66666666666666663</v>
      </c>
      <c r="J303">
        <f t="shared" si="9"/>
        <v>1</v>
      </c>
      <c r="K303" s="52">
        <f t="shared" si="9"/>
        <v>0</v>
      </c>
      <c r="L303">
        <f t="shared" si="9"/>
        <v>0.66666666666666663</v>
      </c>
      <c r="M303" s="52">
        <f t="shared" si="9"/>
        <v>0.66666666666666663</v>
      </c>
    </row>
    <row r="304" spans="1:13" x14ac:dyDescent="0.25">
      <c r="A304" s="44" t="s">
        <v>5</v>
      </c>
      <c r="B304" s="47">
        <f>B272/2</f>
        <v>0.5</v>
      </c>
      <c r="C304" s="52">
        <f t="shared" ref="C304:M305" si="10">C272/2</f>
        <v>0.5</v>
      </c>
      <c r="D304">
        <f t="shared" si="10"/>
        <v>1</v>
      </c>
      <c r="E304" s="52">
        <f t="shared" si="10"/>
        <v>0.5</v>
      </c>
      <c r="F304">
        <f t="shared" si="10"/>
        <v>0.5</v>
      </c>
      <c r="G304" s="52">
        <f t="shared" si="10"/>
        <v>0.5</v>
      </c>
      <c r="H304">
        <f t="shared" si="10"/>
        <v>0.5</v>
      </c>
      <c r="I304" s="52">
        <f t="shared" si="10"/>
        <v>1</v>
      </c>
      <c r="J304">
        <f t="shared" si="10"/>
        <v>0.5</v>
      </c>
      <c r="K304" s="52">
        <f t="shared" si="10"/>
        <v>0.5</v>
      </c>
      <c r="L304">
        <f t="shared" si="10"/>
        <v>0.5</v>
      </c>
      <c r="M304" s="52">
        <f t="shared" si="10"/>
        <v>0.5</v>
      </c>
    </row>
    <row r="305" spans="1:13" x14ac:dyDescent="0.25">
      <c r="A305" s="44" t="s">
        <v>451</v>
      </c>
      <c r="B305" s="47">
        <f>B273/2</f>
        <v>0</v>
      </c>
      <c r="C305" s="52">
        <f t="shared" si="10"/>
        <v>0</v>
      </c>
      <c r="D305">
        <f t="shared" si="10"/>
        <v>0.5</v>
      </c>
      <c r="E305" s="52">
        <f t="shared" si="10"/>
        <v>0.5</v>
      </c>
      <c r="F305">
        <f t="shared" si="10"/>
        <v>1</v>
      </c>
      <c r="G305" s="52">
        <f t="shared" si="10"/>
        <v>0</v>
      </c>
      <c r="H305">
        <f t="shared" si="10"/>
        <v>0</v>
      </c>
      <c r="I305" s="52">
        <f t="shared" si="10"/>
        <v>0</v>
      </c>
      <c r="J305">
        <f t="shared" si="10"/>
        <v>0.5</v>
      </c>
      <c r="K305" s="52">
        <f t="shared" si="10"/>
        <v>0.5</v>
      </c>
      <c r="L305">
        <f t="shared" si="10"/>
        <v>0.5</v>
      </c>
      <c r="M305" s="52">
        <f t="shared" si="10"/>
        <v>0</v>
      </c>
    </row>
    <row r="306" spans="1:13" x14ac:dyDescent="0.25">
      <c r="A306" s="44" t="s">
        <v>6</v>
      </c>
      <c r="B306" s="47">
        <f>B274/3</f>
        <v>0.33333333333333331</v>
      </c>
      <c r="C306" s="52">
        <f t="shared" ref="C306:M306" si="11">C274/3</f>
        <v>0</v>
      </c>
      <c r="D306">
        <f t="shared" si="11"/>
        <v>0.33333333333333331</v>
      </c>
      <c r="E306" s="52">
        <f t="shared" si="11"/>
        <v>0.33333333333333331</v>
      </c>
      <c r="F306">
        <f t="shared" si="11"/>
        <v>0.33333333333333331</v>
      </c>
      <c r="G306" s="52">
        <f t="shared" si="11"/>
        <v>0.33333333333333331</v>
      </c>
      <c r="H306">
        <f t="shared" si="11"/>
        <v>0.33333333333333331</v>
      </c>
      <c r="I306" s="52">
        <f t="shared" si="11"/>
        <v>0.33333333333333331</v>
      </c>
      <c r="J306">
        <f t="shared" si="11"/>
        <v>0.33333333333333331</v>
      </c>
      <c r="K306" s="52">
        <f t="shared" si="11"/>
        <v>0.33333333333333331</v>
      </c>
      <c r="L306">
        <f t="shared" si="11"/>
        <v>0</v>
      </c>
      <c r="M306" s="52">
        <f t="shared" si="11"/>
        <v>1</v>
      </c>
    </row>
    <row r="307" spans="1:13" x14ac:dyDescent="0.25">
      <c r="A307" s="44" t="s">
        <v>7</v>
      </c>
      <c r="B307" s="47">
        <f>B275/2</f>
        <v>0.5</v>
      </c>
      <c r="C307" s="52">
        <f t="shared" ref="C307:M308" si="12">C275/2</f>
        <v>0.5</v>
      </c>
      <c r="D307">
        <f t="shared" si="12"/>
        <v>1</v>
      </c>
      <c r="E307" s="52">
        <f t="shared" si="12"/>
        <v>0.5</v>
      </c>
      <c r="F307">
        <f t="shared" si="12"/>
        <v>0.5</v>
      </c>
      <c r="G307" s="52">
        <f t="shared" si="12"/>
        <v>0</v>
      </c>
      <c r="H307">
        <f t="shared" si="12"/>
        <v>0</v>
      </c>
      <c r="I307" s="52">
        <f t="shared" si="12"/>
        <v>0.5</v>
      </c>
      <c r="J307">
        <f t="shared" si="12"/>
        <v>0.5</v>
      </c>
      <c r="K307" s="52">
        <f t="shared" si="12"/>
        <v>0</v>
      </c>
      <c r="L307">
        <f t="shared" si="12"/>
        <v>0</v>
      </c>
      <c r="M307" s="52">
        <f t="shared" si="12"/>
        <v>0</v>
      </c>
    </row>
    <row r="308" spans="1:13" x14ac:dyDescent="0.25">
      <c r="A308" s="44" t="s">
        <v>452</v>
      </c>
      <c r="B308" s="47">
        <f>B276/2</f>
        <v>0.5</v>
      </c>
      <c r="C308" s="52">
        <f t="shared" si="12"/>
        <v>0.5</v>
      </c>
      <c r="D308">
        <f t="shared" si="12"/>
        <v>1</v>
      </c>
      <c r="E308" s="52">
        <f t="shared" si="12"/>
        <v>0.5</v>
      </c>
      <c r="F308">
        <f t="shared" si="12"/>
        <v>1</v>
      </c>
      <c r="G308" s="52">
        <f t="shared" si="12"/>
        <v>0</v>
      </c>
      <c r="H308">
        <f t="shared" si="12"/>
        <v>0</v>
      </c>
      <c r="I308" s="52">
        <f t="shared" si="12"/>
        <v>1</v>
      </c>
      <c r="J308">
        <f t="shared" si="12"/>
        <v>1</v>
      </c>
      <c r="K308" s="52">
        <f t="shared" si="12"/>
        <v>0.5</v>
      </c>
      <c r="L308">
        <f t="shared" si="12"/>
        <v>1</v>
      </c>
      <c r="M308" s="52">
        <f t="shared" si="12"/>
        <v>0.5</v>
      </c>
    </row>
    <row r="309" spans="1:13" x14ac:dyDescent="0.25">
      <c r="A309" s="44" t="s">
        <v>8</v>
      </c>
      <c r="B309" s="47">
        <f>B277/3</f>
        <v>0.33333333333333331</v>
      </c>
      <c r="C309" s="52">
        <f t="shared" ref="C309:M309" si="13">C277/3</f>
        <v>1</v>
      </c>
      <c r="D309">
        <f t="shared" si="13"/>
        <v>0.33333333333333331</v>
      </c>
      <c r="E309" s="52">
        <f t="shared" si="13"/>
        <v>0.66666666666666663</v>
      </c>
      <c r="F309">
        <f t="shared" si="13"/>
        <v>0.33333333333333331</v>
      </c>
      <c r="G309" s="52">
        <f t="shared" si="13"/>
        <v>0</v>
      </c>
      <c r="H309">
        <f t="shared" si="13"/>
        <v>1</v>
      </c>
      <c r="I309" s="52">
        <f t="shared" si="13"/>
        <v>0.33333333333333331</v>
      </c>
      <c r="J309">
        <f t="shared" si="13"/>
        <v>1</v>
      </c>
      <c r="K309" s="52">
        <f t="shared" si="13"/>
        <v>0</v>
      </c>
      <c r="L309">
        <f t="shared" si="13"/>
        <v>0.66666666666666663</v>
      </c>
      <c r="M309" s="52">
        <f t="shared" si="13"/>
        <v>0.33333333333333331</v>
      </c>
    </row>
    <row r="310" spans="1:13" x14ac:dyDescent="0.25">
      <c r="A310" s="44" t="s">
        <v>9</v>
      </c>
      <c r="B310" s="47">
        <f t="shared" ref="B310:M310" si="14">B278/3</f>
        <v>0.33333333333333331</v>
      </c>
      <c r="C310" s="52">
        <f t="shared" si="14"/>
        <v>1</v>
      </c>
      <c r="D310">
        <f t="shared" si="14"/>
        <v>0.33333333333333331</v>
      </c>
      <c r="E310" s="52">
        <f t="shared" si="14"/>
        <v>0</v>
      </c>
      <c r="F310">
        <f t="shared" si="14"/>
        <v>0</v>
      </c>
      <c r="G310" s="52">
        <f t="shared" si="14"/>
        <v>0</v>
      </c>
      <c r="H310">
        <f t="shared" si="14"/>
        <v>0</v>
      </c>
      <c r="I310" s="52">
        <f t="shared" si="14"/>
        <v>0.66666666666666663</v>
      </c>
      <c r="J310">
        <f t="shared" si="14"/>
        <v>0.66666666666666663</v>
      </c>
      <c r="K310" s="52">
        <f t="shared" si="14"/>
        <v>0</v>
      </c>
      <c r="L310">
        <f t="shared" si="14"/>
        <v>1</v>
      </c>
      <c r="M310" s="52">
        <f t="shared" si="14"/>
        <v>0</v>
      </c>
    </row>
    <row r="311" spans="1:13" x14ac:dyDescent="0.25">
      <c r="A311" s="44" t="s">
        <v>453</v>
      </c>
      <c r="B311" s="47">
        <f t="shared" ref="B311:M311" si="15">B279/3</f>
        <v>0</v>
      </c>
      <c r="C311" s="52">
        <f t="shared" si="15"/>
        <v>1</v>
      </c>
      <c r="D311">
        <f t="shared" si="15"/>
        <v>0</v>
      </c>
      <c r="E311" s="52">
        <f t="shared" si="15"/>
        <v>0.33333333333333331</v>
      </c>
      <c r="F311">
        <f t="shared" si="15"/>
        <v>0</v>
      </c>
      <c r="G311" s="52">
        <f t="shared" si="15"/>
        <v>0</v>
      </c>
      <c r="H311">
        <f t="shared" si="15"/>
        <v>0.33333333333333331</v>
      </c>
      <c r="I311" s="52">
        <f t="shared" si="15"/>
        <v>0</v>
      </c>
      <c r="J311">
        <f t="shared" si="15"/>
        <v>0</v>
      </c>
      <c r="K311" s="52">
        <f t="shared" si="15"/>
        <v>0.33333333333333331</v>
      </c>
      <c r="L311">
        <f t="shared" si="15"/>
        <v>0.33333333333333331</v>
      </c>
      <c r="M311" s="52">
        <f t="shared" si="15"/>
        <v>0</v>
      </c>
    </row>
    <row r="312" spans="1:13" x14ac:dyDescent="0.25">
      <c r="A312" s="44" t="s">
        <v>10</v>
      </c>
      <c r="B312" s="47">
        <f t="shared" ref="B312:M312" si="16">B280/3</f>
        <v>0</v>
      </c>
      <c r="C312" s="52">
        <f t="shared" si="16"/>
        <v>0.66666666666666663</v>
      </c>
      <c r="D312">
        <f t="shared" si="16"/>
        <v>1</v>
      </c>
      <c r="E312" s="52">
        <f t="shared" si="16"/>
        <v>0.33333333333333331</v>
      </c>
      <c r="F312">
        <f t="shared" si="16"/>
        <v>1</v>
      </c>
      <c r="G312" s="52">
        <f t="shared" si="16"/>
        <v>0</v>
      </c>
      <c r="H312">
        <f t="shared" si="16"/>
        <v>0</v>
      </c>
      <c r="I312" s="52">
        <f t="shared" si="16"/>
        <v>1</v>
      </c>
      <c r="J312">
        <f t="shared" si="16"/>
        <v>0.33333333333333331</v>
      </c>
      <c r="K312" s="52">
        <f t="shared" si="16"/>
        <v>0.66666666666666663</v>
      </c>
      <c r="L312">
        <f t="shared" si="16"/>
        <v>0.33333333333333331</v>
      </c>
      <c r="M312" s="52">
        <f t="shared" si="16"/>
        <v>0.66666666666666663</v>
      </c>
    </row>
    <row r="313" spans="1:13" x14ac:dyDescent="0.25">
      <c r="A313" s="44" t="s">
        <v>11</v>
      </c>
      <c r="B313" s="47">
        <f t="shared" ref="B313:M313" si="17">B281/3</f>
        <v>0.33333333333333331</v>
      </c>
      <c r="C313" s="52">
        <f t="shared" si="17"/>
        <v>0.33333333333333331</v>
      </c>
      <c r="D313">
        <f t="shared" si="17"/>
        <v>0.66666666666666663</v>
      </c>
      <c r="E313" s="52">
        <f t="shared" si="17"/>
        <v>0</v>
      </c>
      <c r="F313">
        <f t="shared" si="17"/>
        <v>0</v>
      </c>
      <c r="G313" s="52">
        <f t="shared" si="17"/>
        <v>0</v>
      </c>
      <c r="H313">
        <f t="shared" si="17"/>
        <v>0.33333333333333331</v>
      </c>
      <c r="I313" s="52">
        <f t="shared" si="17"/>
        <v>0</v>
      </c>
      <c r="J313">
        <f t="shared" si="17"/>
        <v>1</v>
      </c>
      <c r="K313" s="52">
        <f t="shared" si="17"/>
        <v>0</v>
      </c>
      <c r="L313">
        <f t="shared" si="17"/>
        <v>0.33333333333333331</v>
      </c>
      <c r="M313" s="52">
        <f t="shared" si="17"/>
        <v>0</v>
      </c>
    </row>
    <row r="314" spans="1:13" x14ac:dyDescent="0.25">
      <c r="A314" s="44" t="s">
        <v>12</v>
      </c>
      <c r="B314" s="47">
        <f t="shared" ref="B314:M314" si="18">B282/3</f>
        <v>0</v>
      </c>
      <c r="C314" s="52">
        <f t="shared" si="18"/>
        <v>0</v>
      </c>
      <c r="D314">
        <f t="shared" si="18"/>
        <v>0.66666666666666663</v>
      </c>
      <c r="E314" s="52">
        <f t="shared" si="18"/>
        <v>0.33333333333333331</v>
      </c>
      <c r="F314">
        <f t="shared" si="18"/>
        <v>0</v>
      </c>
      <c r="G314" s="52">
        <f t="shared" si="18"/>
        <v>0</v>
      </c>
      <c r="H314">
        <f t="shared" si="18"/>
        <v>0</v>
      </c>
      <c r="I314" s="52">
        <f t="shared" si="18"/>
        <v>0</v>
      </c>
      <c r="J314">
        <f t="shared" si="18"/>
        <v>1</v>
      </c>
      <c r="K314" s="52">
        <f t="shared" si="18"/>
        <v>0</v>
      </c>
      <c r="L314">
        <f t="shared" si="18"/>
        <v>0.33333333333333331</v>
      </c>
      <c r="M314" s="52">
        <f t="shared" si="18"/>
        <v>0</v>
      </c>
    </row>
    <row r="315" spans="1:13" x14ac:dyDescent="0.25">
      <c r="A315" s="44" t="s">
        <v>13</v>
      </c>
      <c r="B315" s="47">
        <f t="shared" ref="B315:M315" si="19">B283/3</f>
        <v>0</v>
      </c>
      <c r="C315" s="52">
        <f t="shared" si="19"/>
        <v>0.66666666666666663</v>
      </c>
      <c r="D315">
        <f t="shared" si="19"/>
        <v>0.33333333333333331</v>
      </c>
      <c r="E315" s="52">
        <f t="shared" si="19"/>
        <v>0.33333333333333331</v>
      </c>
      <c r="F315">
        <f t="shared" si="19"/>
        <v>1</v>
      </c>
      <c r="G315" s="52">
        <f t="shared" si="19"/>
        <v>0</v>
      </c>
      <c r="H315">
        <f t="shared" si="19"/>
        <v>0.33333333333333331</v>
      </c>
      <c r="I315" s="52">
        <f t="shared" si="19"/>
        <v>0.33333333333333331</v>
      </c>
      <c r="J315">
        <f t="shared" si="19"/>
        <v>1</v>
      </c>
      <c r="K315" s="52">
        <f t="shared" si="19"/>
        <v>0.33333333333333331</v>
      </c>
      <c r="L315">
        <f t="shared" si="19"/>
        <v>0.33333333333333331</v>
      </c>
      <c r="M315" s="52">
        <f t="shared" si="19"/>
        <v>0</v>
      </c>
    </row>
    <row r="316" spans="1:13" x14ac:dyDescent="0.25">
      <c r="A316" s="44" t="s">
        <v>14</v>
      </c>
      <c r="B316" s="47">
        <f t="shared" ref="B316:K316" si="20">B284</f>
        <v>1</v>
      </c>
      <c r="C316" s="52">
        <f t="shared" si="20"/>
        <v>1</v>
      </c>
      <c r="D316">
        <f t="shared" si="20"/>
        <v>1</v>
      </c>
      <c r="E316" s="52">
        <f t="shared" si="20"/>
        <v>1</v>
      </c>
      <c r="F316">
        <f t="shared" si="20"/>
        <v>1</v>
      </c>
      <c r="G316" s="52">
        <f t="shared" si="20"/>
        <v>1</v>
      </c>
      <c r="H316">
        <f t="shared" si="20"/>
        <v>0</v>
      </c>
      <c r="I316" s="52">
        <f t="shared" si="20"/>
        <v>1</v>
      </c>
      <c r="J316">
        <f t="shared" si="20"/>
        <v>1</v>
      </c>
      <c r="K316" s="52">
        <f t="shared" si="20"/>
        <v>1</v>
      </c>
      <c r="L316">
        <f>L284</f>
        <v>1</v>
      </c>
      <c r="M316" s="52">
        <f t="shared" ref="M316" si="21">M284/2</f>
        <v>0.5</v>
      </c>
    </row>
    <row r="317" spans="1:13" x14ac:dyDescent="0.25">
      <c r="A317" s="44" t="s">
        <v>16</v>
      </c>
      <c r="B317" s="47">
        <f t="shared" ref="B317:M317" si="22">B285/2</f>
        <v>0</v>
      </c>
      <c r="C317" s="52">
        <f t="shared" si="22"/>
        <v>1</v>
      </c>
      <c r="D317">
        <f t="shared" si="22"/>
        <v>1</v>
      </c>
      <c r="E317" s="52">
        <f t="shared" si="22"/>
        <v>0.5</v>
      </c>
      <c r="F317">
        <f t="shared" si="22"/>
        <v>1</v>
      </c>
      <c r="G317" s="52">
        <f t="shared" si="22"/>
        <v>0</v>
      </c>
      <c r="H317">
        <f t="shared" si="22"/>
        <v>1</v>
      </c>
      <c r="I317" s="52">
        <f t="shared" si="22"/>
        <v>0.5</v>
      </c>
      <c r="J317">
        <f t="shared" si="22"/>
        <v>1</v>
      </c>
      <c r="K317" s="52">
        <f t="shared" si="22"/>
        <v>0.5</v>
      </c>
      <c r="L317">
        <f t="shared" si="22"/>
        <v>0</v>
      </c>
      <c r="M317" s="52">
        <f t="shared" si="22"/>
        <v>0</v>
      </c>
    </row>
    <row r="318" spans="1:13" x14ac:dyDescent="0.25">
      <c r="A318" s="44" t="s">
        <v>17</v>
      </c>
      <c r="B318" s="47">
        <f t="shared" ref="B318:M318" si="23">B286/2</f>
        <v>0.5</v>
      </c>
      <c r="C318" s="52">
        <f t="shared" si="23"/>
        <v>0</v>
      </c>
      <c r="D318">
        <f t="shared" si="23"/>
        <v>1</v>
      </c>
      <c r="E318" s="52">
        <f t="shared" si="23"/>
        <v>0.5</v>
      </c>
      <c r="F318">
        <f t="shared" si="23"/>
        <v>0.5</v>
      </c>
      <c r="G318" s="52">
        <f t="shared" si="23"/>
        <v>0</v>
      </c>
      <c r="H318">
        <f t="shared" si="23"/>
        <v>0</v>
      </c>
      <c r="I318" s="52">
        <f t="shared" si="23"/>
        <v>0.5</v>
      </c>
      <c r="J318">
        <f t="shared" si="23"/>
        <v>0.5</v>
      </c>
      <c r="K318" s="52">
        <f t="shared" si="23"/>
        <v>1</v>
      </c>
      <c r="L318">
        <f t="shared" si="23"/>
        <v>0.5</v>
      </c>
      <c r="M318" s="52">
        <f t="shared" si="23"/>
        <v>0.5</v>
      </c>
    </row>
    <row r="319" spans="1:13" x14ac:dyDescent="0.25">
      <c r="A319" s="44" t="s">
        <v>18</v>
      </c>
      <c r="B319" s="47">
        <f>B287/3</f>
        <v>0.33333333333333331</v>
      </c>
      <c r="C319" s="52">
        <f t="shared" ref="C319:M319" si="24">C287/3</f>
        <v>0.33333333333333331</v>
      </c>
      <c r="D319">
        <f t="shared" si="24"/>
        <v>0.66666666666666663</v>
      </c>
      <c r="E319" s="52">
        <f t="shared" si="24"/>
        <v>0.33333333333333331</v>
      </c>
      <c r="F319">
        <f t="shared" si="24"/>
        <v>0.33333333333333331</v>
      </c>
      <c r="G319" s="52">
        <f t="shared" si="24"/>
        <v>0</v>
      </c>
      <c r="H319">
        <f t="shared" si="24"/>
        <v>0.33333333333333331</v>
      </c>
      <c r="I319" s="52">
        <f t="shared" si="24"/>
        <v>0</v>
      </c>
      <c r="J319">
        <f t="shared" si="24"/>
        <v>1</v>
      </c>
      <c r="K319" s="52">
        <f t="shared" si="24"/>
        <v>0.66666666666666663</v>
      </c>
      <c r="L319">
        <f t="shared" si="24"/>
        <v>0</v>
      </c>
      <c r="M319" s="52">
        <f t="shared" si="24"/>
        <v>0.33333333333333331</v>
      </c>
    </row>
    <row r="320" spans="1:13" x14ac:dyDescent="0.25">
      <c r="A320" s="44" t="s">
        <v>19</v>
      </c>
      <c r="B320" s="47">
        <f>B288/2</f>
        <v>0.5</v>
      </c>
      <c r="C320" s="52">
        <f t="shared" ref="C320:M321" si="25">C288/2</f>
        <v>0</v>
      </c>
      <c r="D320">
        <f t="shared" si="25"/>
        <v>1</v>
      </c>
      <c r="E320" s="52">
        <f t="shared" si="25"/>
        <v>0.5</v>
      </c>
      <c r="F320">
        <f t="shared" si="25"/>
        <v>0.5</v>
      </c>
      <c r="G320" s="52">
        <f t="shared" si="25"/>
        <v>0</v>
      </c>
      <c r="H320">
        <f t="shared" si="25"/>
        <v>0.5</v>
      </c>
      <c r="I320" s="52">
        <f t="shared" si="25"/>
        <v>0.5</v>
      </c>
      <c r="J320">
        <f t="shared" si="25"/>
        <v>1</v>
      </c>
      <c r="K320" s="52">
        <f t="shared" si="25"/>
        <v>0</v>
      </c>
      <c r="L320">
        <f t="shared" si="25"/>
        <v>0.5</v>
      </c>
      <c r="M320" s="52">
        <f t="shared" si="25"/>
        <v>0</v>
      </c>
    </row>
    <row r="321" spans="1:15" x14ac:dyDescent="0.25">
      <c r="A321" s="44" t="s">
        <v>20</v>
      </c>
      <c r="B321" s="47">
        <f>B289/2</f>
        <v>0.5</v>
      </c>
      <c r="C321" s="52">
        <f t="shared" si="25"/>
        <v>1</v>
      </c>
      <c r="D321">
        <f t="shared" si="25"/>
        <v>1</v>
      </c>
      <c r="E321" s="52">
        <f t="shared" si="25"/>
        <v>0</v>
      </c>
      <c r="F321">
        <f t="shared" si="25"/>
        <v>1</v>
      </c>
      <c r="G321" s="52">
        <f t="shared" si="25"/>
        <v>0</v>
      </c>
      <c r="H321">
        <f t="shared" si="25"/>
        <v>0.5</v>
      </c>
      <c r="I321" s="52">
        <f t="shared" si="25"/>
        <v>1</v>
      </c>
      <c r="J321">
        <f t="shared" si="25"/>
        <v>1</v>
      </c>
      <c r="K321" s="52">
        <f t="shared" si="25"/>
        <v>0</v>
      </c>
      <c r="L321">
        <f t="shared" si="25"/>
        <v>0</v>
      </c>
      <c r="M321" s="52">
        <f t="shared" si="25"/>
        <v>1</v>
      </c>
    </row>
    <row r="322" spans="1:15" x14ac:dyDescent="0.25">
      <c r="A322" s="44" t="s">
        <v>22</v>
      </c>
      <c r="B322" s="47">
        <f>B290/3</f>
        <v>0.66666666666666663</v>
      </c>
      <c r="C322" s="52">
        <f t="shared" ref="C322:M322" si="26">C290/3</f>
        <v>0</v>
      </c>
      <c r="D322">
        <f t="shared" si="26"/>
        <v>0.66666666666666663</v>
      </c>
      <c r="E322" s="52">
        <f t="shared" si="26"/>
        <v>0</v>
      </c>
      <c r="F322">
        <f t="shared" si="26"/>
        <v>0.33333333333333331</v>
      </c>
      <c r="G322" s="52">
        <f t="shared" si="26"/>
        <v>0</v>
      </c>
      <c r="H322">
        <f t="shared" si="26"/>
        <v>0.33333333333333331</v>
      </c>
      <c r="I322" s="52">
        <f t="shared" si="26"/>
        <v>0.66666666666666663</v>
      </c>
      <c r="J322">
        <f t="shared" si="26"/>
        <v>1</v>
      </c>
      <c r="K322" s="52">
        <f t="shared" si="26"/>
        <v>0</v>
      </c>
      <c r="L322">
        <f t="shared" si="26"/>
        <v>0</v>
      </c>
      <c r="M322" s="52">
        <f t="shared" si="26"/>
        <v>0.66666666666666663</v>
      </c>
    </row>
    <row r="323" spans="1:15" x14ac:dyDescent="0.25">
      <c r="A323" s="44" t="s">
        <v>23</v>
      </c>
      <c r="B323" s="47">
        <v>1</v>
      </c>
      <c r="C323" s="53">
        <v>1</v>
      </c>
      <c r="D323">
        <v>1</v>
      </c>
      <c r="E323" s="53">
        <v>0</v>
      </c>
      <c r="F323">
        <v>0</v>
      </c>
      <c r="G323" s="53">
        <v>1</v>
      </c>
      <c r="H323">
        <v>0</v>
      </c>
      <c r="I323" s="53">
        <v>1</v>
      </c>
      <c r="J323">
        <v>1</v>
      </c>
      <c r="K323" s="53">
        <v>0</v>
      </c>
      <c r="L323">
        <v>1</v>
      </c>
      <c r="M323" s="53">
        <v>0</v>
      </c>
    </row>
    <row r="324" spans="1:15" x14ac:dyDescent="0.25">
      <c r="A324" s="44" t="s">
        <v>448</v>
      </c>
      <c r="B324" s="50">
        <f>SUM(B298:B323)/26</f>
        <v>0.41666666666666663</v>
      </c>
      <c r="C324" s="50">
        <f t="shared" ref="C324:M324" si="27">SUM(C298:C323)/26</f>
        <v>0.53205128205128205</v>
      </c>
      <c r="D324" s="50">
        <f t="shared" si="27"/>
        <v>0.69871794871794879</v>
      </c>
      <c r="E324" s="50">
        <f t="shared" si="27"/>
        <v>0.36538461538461536</v>
      </c>
      <c r="F324" s="50">
        <f t="shared" si="27"/>
        <v>0.5641025641025641</v>
      </c>
      <c r="G324" s="50">
        <f t="shared" si="27"/>
        <v>0.19230769230769232</v>
      </c>
      <c r="H324" s="50">
        <f t="shared" si="27"/>
        <v>0.25</v>
      </c>
      <c r="I324" s="50">
        <f t="shared" si="27"/>
        <v>0.58974358974358965</v>
      </c>
      <c r="J324" s="50">
        <f t="shared" si="27"/>
        <v>0.78846153846153844</v>
      </c>
      <c r="K324" s="50">
        <f t="shared" si="27"/>
        <v>0.35256410256410253</v>
      </c>
      <c r="L324" s="50">
        <f t="shared" si="27"/>
        <v>0.41025641025641019</v>
      </c>
      <c r="M324" s="50">
        <f t="shared" si="27"/>
        <v>0.39743589743589747</v>
      </c>
    </row>
    <row r="326" spans="1:15" x14ac:dyDescent="0.25">
      <c r="O326" t="s">
        <v>494</v>
      </c>
    </row>
    <row r="328" spans="1:15" x14ac:dyDescent="0.25">
      <c r="B328" t="s">
        <v>480</v>
      </c>
      <c r="C328" t="s">
        <v>481</v>
      </c>
      <c r="D328" t="s">
        <v>490</v>
      </c>
    </row>
    <row r="329" spans="1:15" x14ac:dyDescent="0.25">
      <c r="B329" t="s">
        <v>482</v>
      </c>
      <c r="C329" t="s">
        <v>483</v>
      </c>
      <c r="D329" t="s">
        <v>491</v>
      </c>
    </row>
    <row r="330" spans="1:15" x14ac:dyDescent="0.25">
      <c r="B330" t="s">
        <v>484</v>
      </c>
      <c r="C330" t="s">
        <v>485</v>
      </c>
      <c r="D330" t="s">
        <v>492</v>
      </c>
    </row>
    <row r="331" spans="1:15" x14ac:dyDescent="0.25">
      <c r="B331" t="s">
        <v>486</v>
      </c>
      <c r="C331" t="s">
        <v>487</v>
      </c>
      <c r="D331" t="s">
        <v>493</v>
      </c>
    </row>
    <row r="332" spans="1:15" x14ac:dyDescent="0.25">
      <c r="B332" t="s">
        <v>488</v>
      </c>
      <c r="C332" t="s">
        <v>489</v>
      </c>
    </row>
    <row r="338" spans="1:8" x14ac:dyDescent="0.25">
      <c r="A338" s="82" t="s">
        <v>495</v>
      </c>
      <c r="B338" s="83"/>
      <c r="C338" s="83"/>
      <c r="D338" s="83"/>
      <c r="E338" s="83"/>
      <c r="F338" s="84"/>
    </row>
    <row r="340" spans="1:8" x14ac:dyDescent="0.25">
      <c r="A340" s="69" t="s">
        <v>496</v>
      </c>
      <c r="B340" s="70"/>
      <c r="C340" s="69" t="s">
        <v>521</v>
      </c>
      <c r="D340" s="70"/>
      <c r="E340" s="69" t="s">
        <v>522</v>
      </c>
      <c r="F340" s="70"/>
    </row>
    <row r="341" spans="1:8" x14ac:dyDescent="0.25">
      <c r="A341" s="64" t="s">
        <v>497</v>
      </c>
      <c r="B341" s="66"/>
      <c r="C341" s="65" t="s">
        <v>519</v>
      </c>
      <c r="D341" s="65"/>
      <c r="E341" s="64" t="s">
        <v>523</v>
      </c>
      <c r="F341" s="66"/>
      <c r="H341" s="105" t="s">
        <v>674</v>
      </c>
    </row>
    <row r="342" spans="1:8" ht="15" customHeight="1" x14ac:dyDescent="0.25">
      <c r="A342" s="58" t="s">
        <v>498</v>
      </c>
      <c r="B342" s="59"/>
      <c r="C342" s="62" t="s">
        <v>519</v>
      </c>
      <c r="D342" s="62"/>
      <c r="E342" s="58" t="s">
        <v>524</v>
      </c>
      <c r="F342" s="59"/>
      <c r="H342" s="104" t="s">
        <v>675</v>
      </c>
    </row>
    <row r="343" spans="1:8" x14ac:dyDescent="0.25">
      <c r="A343" s="58" t="s">
        <v>499</v>
      </c>
      <c r="B343" s="59"/>
      <c r="C343" s="62" t="s">
        <v>520</v>
      </c>
      <c r="D343" s="62"/>
      <c r="E343" s="58" t="s">
        <v>525</v>
      </c>
      <c r="F343" s="59"/>
      <c r="H343" s="104" t="s">
        <v>676</v>
      </c>
    </row>
    <row r="344" spans="1:8" x14ac:dyDescent="0.25">
      <c r="A344" s="58" t="s">
        <v>500</v>
      </c>
      <c r="B344" s="59"/>
      <c r="C344" s="62" t="s">
        <v>519</v>
      </c>
      <c r="D344" s="62"/>
      <c r="E344" s="58" t="s">
        <v>526</v>
      </c>
      <c r="F344" s="59"/>
    </row>
    <row r="345" spans="1:8" x14ac:dyDescent="0.25">
      <c r="A345" s="58" t="s">
        <v>501</v>
      </c>
      <c r="B345" s="59"/>
      <c r="C345" s="62" t="s">
        <v>519</v>
      </c>
      <c r="D345" s="62"/>
      <c r="E345" s="58" t="s">
        <v>527</v>
      </c>
      <c r="F345" s="59"/>
      <c r="H345" s="105" t="s">
        <v>681</v>
      </c>
    </row>
    <row r="346" spans="1:8" x14ac:dyDescent="0.25">
      <c r="A346" s="58" t="s">
        <v>502</v>
      </c>
      <c r="B346" s="59"/>
      <c r="C346" s="62" t="s">
        <v>520</v>
      </c>
      <c r="D346" s="62"/>
      <c r="E346" s="58" t="s">
        <v>528</v>
      </c>
      <c r="F346" s="59"/>
      <c r="H346" s="103" t="s">
        <v>682</v>
      </c>
    </row>
    <row r="347" spans="1:8" x14ac:dyDescent="0.25">
      <c r="A347" s="58" t="s">
        <v>503</v>
      </c>
      <c r="B347" s="59"/>
      <c r="C347" s="62" t="s">
        <v>519</v>
      </c>
      <c r="D347" s="62"/>
      <c r="E347" s="58" t="s">
        <v>529</v>
      </c>
      <c r="F347" s="59"/>
    </row>
    <row r="348" spans="1:8" x14ac:dyDescent="0.25">
      <c r="A348" s="58" t="s">
        <v>504</v>
      </c>
      <c r="B348" s="59"/>
      <c r="C348" s="62" t="s">
        <v>519</v>
      </c>
      <c r="D348" s="62"/>
      <c r="E348" s="58" t="s">
        <v>530</v>
      </c>
      <c r="F348" s="59"/>
    </row>
    <row r="349" spans="1:8" x14ac:dyDescent="0.25">
      <c r="A349" s="58" t="s">
        <v>505</v>
      </c>
      <c r="B349" s="59"/>
      <c r="C349" s="62" t="s">
        <v>519</v>
      </c>
      <c r="D349" s="62"/>
      <c r="E349" s="58" t="s">
        <v>531</v>
      </c>
      <c r="F349" s="59"/>
    </row>
    <row r="350" spans="1:8" x14ac:dyDescent="0.25">
      <c r="A350" s="58" t="s">
        <v>506</v>
      </c>
      <c r="B350" s="59"/>
      <c r="C350" s="62" t="s">
        <v>519</v>
      </c>
      <c r="D350" s="62"/>
      <c r="E350" s="58" t="s">
        <v>532</v>
      </c>
      <c r="F350" s="59"/>
    </row>
    <row r="351" spans="1:8" x14ac:dyDescent="0.25">
      <c r="A351" s="58" t="s">
        <v>507</v>
      </c>
      <c r="B351" s="59"/>
      <c r="C351" s="62" t="s">
        <v>519</v>
      </c>
      <c r="D351" s="62"/>
      <c r="E351" s="58" t="s">
        <v>524</v>
      </c>
      <c r="F351" s="59"/>
    </row>
    <row r="352" spans="1:8" x14ac:dyDescent="0.25">
      <c r="A352" s="58" t="s">
        <v>508</v>
      </c>
      <c r="B352" s="59"/>
      <c r="C352" s="62" t="s">
        <v>519</v>
      </c>
      <c r="D352" s="62"/>
      <c r="E352" s="58" t="s">
        <v>533</v>
      </c>
      <c r="F352" s="59"/>
    </row>
    <row r="353" spans="1:6" x14ac:dyDescent="0.25">
      <c r="A353" s="58" t="s">
        <v>509</v>
      </c>
      <c r="B353" s="59"/>
      <c r="C353" s="62" t="s">
        <v>520</v>
      </c>
      <c r="D353" s="62"/>
      <c r="E353" s="58" t="s">
        <v>534</v>
      </c>
      <c r="F353" s="59"/>
    </row>
    <row r="354" spans="1:6" x14ac:dyDescent="0.25">
      <c r="A354" s="58" t="s">
        <v>510</v>
      </c>
      <c r="B354" s="59"/>
      <c r="C354" s="62" t="s">
        <v>519</v>
      </c>
      <c r="D354" s="62"/>
      <c r="E354" s="58" t="s">
        <v>533</v>
      </c>
      <c r="F354" s="59"/>
    </row>
    <row r="355" spans="1:6" x14ac:dyDescent="0.25">
      <c r="A355" s="58" t="s">
        <v>511</v>
      </c>
      <c r="B355" s="59"/>
      <c r="C355" s="62" t="s">
        <v>519</v>
      </c>
      <c r="D355" s="62"/>
      <c r="E355" s="58" t="s">
        <v>535</v>
      </c>
      <c r="F355" s="59"/>
    </row>
    <row r="356" spans="1:6" x14ac:dyDescent="0.25">
      <c r="A356" s="58" t="s">
        <v>512</v>
      </c>
      <c r="B356" s="59"/>
      <c r="C356" s="62" t="s">
        <v>519</v>
      </c>
      <c r="D356" s="62"/>
      <c r="E356" s="58" t="s">
        <v>536</v>
      </c>
      <c r="F356" s="59"/>
    </row>
    <row r="357" spans="1:6" x14ac:dyDescent="0.25">
      <c r="A357" s="58" t="s">
        <v>513</v>
      </c>
      <c r="B357" s="59"/>
      <c r="C357" s="62" t="s">
        <v>520</v>
      </c>
      <c r="D357" s="62"/>
      <c r="E357" s="58" t="s">
        <v>533</v>
      </c>
      <c r="F357" s="59"/>
    </row>
    <row r="358" spans="1:6" x14ac:dyDescent="0.25">
      <c r="A358" s="58" t="s">
        <v>514</v>
      </c>
      <c r="B358" s="59"/>
      <c r="C358" s="62" t="s">
        <v>519</v>
      </c>
      <c r="D358" s="62"/>
      <c r="E358" s="58" t="s">
        <v>533</v>
      </c>
      <c r="F358" s="59"/>
    </row>
    <row r="359" spans="1:6" x14ac:dyDescent="0.25">
      <c r="A359" s="58" t="s">
        <v>515</v>
      </c>
      <c r="B359" s="59"/>
      <c r="C359" s="62" t="s">
        <v>519</v>
      </c>
      <c r="D359" s="62"/>
      <c r="E359" s="58" t="s">
        <v>532</v>
      </c>
      <c r="F359" s="59"/>
    </row>
    <row r="360" spans="1:6" x14ac:dyDescent="0.25">
      <c r="A360" s="58" t="s">
        <v>516</v>
      </c>
      <c r="B360" s="59"/>
      <c r="C360" s="62" t="s">
        <v>519</v>
      </c>
      <c r="D360" s="62"/>
      <c r="E360" s="58" t="s">
        <v>537</v>
      </c>
      <c r="F360" s="59"/>
    </row>
    <row r="361" spans="1:6" x14ac:dyDescent="0.25">
      <c r="A361" s="58" t="s">
        <v>510</v>
      </c>
      <c r="B361" s="59"/>
      <c r="C361" s="62" t="s">
        <v>519</v>
      </c>
      <c r="D361" s="62"/>
      <c r="E361" s="58" t="s">
        <v>538</v>
      </c>
      <c r="F361" s="59"/>
    </row>
    <row r="362" spans="1:6" x14ac:dyDescent="0.25">
      <c r="A362" s="58" t="s">
        <v>517</v>
      </c>
      <c r="B362" s="59"/>
      <c r="C362" s="62" t="s">
        <v>519</v>
      </c>
      <c r="D362" s="62"/>
      <c r="E362" s="58" t="s">
        <v>539</v>
      </c>
      <c r="F362" s="59"/>
    </row>
    <row r="363" spans="1:6" x14ac:dyDescent="0.25">
      <c r="A363" s="58" t="s">
        <v>518</v>
      </c>
      <c r="B363" s="59"/>
      <c r="C363" s="62" t="s">
        <v>520</v>
      </c>
      <c r="D363" s="62"/>
      <c r="E363" s="58" t="s">
        <v>540</v>
      </c>
      <c r="F363" s="59"/>
    </row>
    <row r="364" spans="1:6" x14ac:dyDescent="0.25">
      <c r="A364" s="47"/>
      <c r="B364" s="17"/>
      <c r="C364" s="62" t="s">
        <v>519</v>
      </c>
      <c r="D364" s="62"/>
      <c r="E364" s="58" t="s">
        <v>524</v>
      </c>
      <c r="F364" s="59"/>
    </row>
    <row r="365" spans="1:6" x14ac:dyDescent="0.25">
      <c r="A365" s="48"/>
      <c r="B365" s="49"/>
      <c r="C365" s="60" t="s">
        <v>519</v>
      </c>
      <c r="D365" s="60"/>
      <c r="E365" s="63" t="s">
        <v>541</v>
      </c>
      <c r="F365" s="61"/>
    </row>
    <row r="366" spans="1:6" x14ac:dyDescent="0.25">
      <c r="C366" s="54"/>
    </row>
    <row r="367" spans="1:6" x14ac:dyDescent="0.25">
      <c r="C367" s="56" t="s">
        <v>519</v>
      </c>
      <c r="D367" s="55">
        <v>0.8</v>
      </c>
      <c r="E367" s="56" t="s">
        <v>542</v>
      </c>
      <c r="F367" s="57">
        <f>11/25</f>
        <v>0.44</v>
      </c>
    </row>
    <row r="368" spans="1:6" x14ac:dyDescent="0.25">
      <c r="C368" s="56" t="s">
        <v>520</v>
      </c>
      <c r="D368" s="55">
        <v>0.2</v>
      </c>
      <c r="E368" s="56" t="s">
        <v>543</v>
      </c>
      <c r="F368" s="57">
        <f>14/25</f>
        <v>0.56000000000000005</v>
      </c>
    </row>
    <row r="371" spans="1:9" x14ac:dyDescent="0.25">
      <c r="A371" s="67" t="s">
        <v>544</v>
      </c>
      <c r="B371" s="68"/>
      <c r="C371" s="67" t="s">
        <v>547</v>
      </c>
      <c r="D371" s="68"/>
      <c r="E371" s="69" t="s">
        <v>571</v>
      </c>
      <c r="F371" s="70"/>
    </row>
    <row r="372" spans="1:9" x14ac:dyDescent="0.25">
      <c r="A372" s="64" t="s">
        <v>545</v>
      </c>
      <c r="B372" s="65"/>
      <c r="C372" s="64" t="s">
        <v>548</v>
      </c>
      <c r="D372" s="65"/>
      <c r="E372" s="64" t="s">
        <v>533</v>
      </c>
      <c r="F372" s="66"/>
      <c r="H372" s="105" t="s">
        <v>685</v>
      </c>
    </row>
    <row r="373" spans="1:9" x14ac:dyDescent="0.25">
      <c r="A373" s="58" t="s">
        <v>545</v>
      </c>
      <c r="B373" s="62" t="s">
        <v>545</v>
      </c>
      <c r="C373" s="58" t="s">
        <v>512</v>
      </c>
      <c r="D373" s="74" t="s">
        <v>512</v>
      </c>
      <c r="E373" s="58" t="s">
        <v>560</v>
      </c>
      <c r="F373" s="59"/>
      <c r="H373" s="102" t="s">
        <v>686</v>
      </c>
    </row>
    <row r="374" spans="1:9" x14ac:dyDescent="0.25">
      <c r="A374" s="58" t="s">
        <v>546</v>
      </c>
      <c r="B374" s="62" t="s">
        <v>546</v>
      </c>
      <c r="C374" s="58" t="s">
        <v>549</v>
      </c>
      <c r="D374" s="74" t="s">
        <v>549</v>
      </c>
      <c r="E374" s="58" t="s">
        <v>561</v>
      </c>
      <c r="F374" s="59"/>
      <c r="H374" s="102"/>
    </row>
    <row r="375" spans="1:9" x14ac:dyDescent="0.25">
      <c r="A375" s="58" t="s">
        <v>545</v>
      </c>
      <c r="B375" s="62" t="s">
        <v>545</v>
      </c>
      <c r="C375" s="58" t="s">
        <v>500</v>
      </c>
      <c r="D375" s="74" t="s">
        <v>500</v>
      </c>
      <c r="E375" s="58" t="s">
        <v>524</v>
      </c>
      <c r="F375" s="59"/>
      <c r="H375" s="108" t="s">
        <v>683</v>
      </c>
    </row>
    <row r="376" spans="1:9" x14ac:dyDescent="0.25">
      <c r="A376" s="58" t="s">
        <v>545</v>
      </c>
      <c r="B376" s="62" t="s">
        <v>545</v>
      </c>
      <c r="C376" s="58" t="s">
        <v>550</v>
      </c>
      <c r="D376" s="74" t="s">
        <v>550</v>
      </c>
      <c r="E376" s="58" t="s">
        <v>565</v>
      </c>
      <c r="F376" s="59"/>
      <c r="H376" s="102" t="s">
        <v>687</v>
      </c>
    </row>
    <row r="377" spans="1:9" x14ac:dyDescent="0.25">
      <c r="A377" s="58" t="s">
        <v>546</v>
      </c>
      <c r="B377" s="62" t="s">
        <v>546</v>
      </c>
      <c r="C377" s="58" t="s">
        <v>500</v>
      </c>
      <c r="D377" s="74" t="s">
        <v>500</v>
      </c>
      <c r="E377" s="58" t="s">
        <v>562</v>
      </c>
      <c r="F377" s="59"/>
      <c r="H377" s="102"/>
      <c r="I377" s="107"/>
    </row>
    <row r="378" spans="1:9" x14ac:dyDescent="0.25">
      <c r="A378" s="58" t="s">
        <v>545</v>
      </c>
      <c r="B378" s="62" t="s">
        <v>545</v>
      </c>
      <c r="C378" s="58" t="s">
        <v>551</v>
      </c>
      <c r="D378" s="74" t="s">
        <v>551</v>
      </c>
      <c r="E378" s="58" t="s">
        <v>563</v>
      </c>
      <c r="F378" s="59"/>
      <c r="H378" s="108" t="s">
        <v>684</v>
      </c>
    </row>
    <row r="379" spans="1:9" x14ac:dyDescent="0.25">
      <c r="A379" s="58" t="s">
        <v>545</v>
      </c>
      <c r="B379" s="62" t="s">
        <v>545</v>
      </c>
      <c r="C379" s="58" t="s">
        <v>552</v>
      </c>
      <c r="D379" s="74" t="s">
        <v>552</v>
      </c>
      <c r="E379" s="58" t="s">
        <v>535</v>
      </c>
      <c r="F379" s="59"/>
    </row>
    <row r="380" spans="1:9" x14ac:dyDescent="0.25">
      <c r="A380" s="58" t="s">
        <v>545</v>
      </c>
      <c r="B380" s="62" t="s">
        <v>545</v>
      </c>
      <c r="C380" s="58" t="s">
        <v>553</v>
      </c>
      <c r="D380" s="74" t="s">
        <v>553</v>
      </c>
      <c r="E380" s="58"/>
      <c r="F380" s="59"/>
    </row>
    <row r="381" spans="1:9" x14ac:dyDescent="0.25">
      <c r="A381" s="58" t="s">
        <v>546</v>
      </c>
      <c r="B381" s="62" t="s">
        <v>546</v>
      </c>
      <c r="C381" s="58" t="s">
        <v>500</v>
      </c>
      <c r="D381" s="74" t="s">
        <v>500</v>
      </c>
      <c r="E381" s="58" t="s">
        <v>533</v>
      </c>
      <c r="F381" s="59"/>
    </row>
    <row r="382" spans="1:9" x14ac:dyDescent="0.25">
      <c r="A382" s="58" t="s">
        <v>545</v>
      </c>
      <c r="B382" s="62" t="s">
        <v>545</v>
      </c>
      <c r="C382" s="58" t="s">
        <v>554</v>
      </c>
      <c r="D382" s="74" t="s">
        <v>554</v>
      </c>
      <c r="E382" s="58" t="s">
        <v>564</v>
      </c>
      <c r="F382" s="59"/>
    </row>
    <row r="383" spans="1:9" x14ac:dyDescent="0.25">
      <c r="A383" s="58" t="s">
        <v>545</v>
      </c>
      <c r="B383" s="62" t="s">
        <v>545</v>
      </c>
      <c r="C383" s="58" t="s">
        <v>501</v>
      </c>
      <c r="D383" s="74" t="s">
        <v>501</v>
      </c>
      <c r="E383" s="58" t="s">
        <v>565</v>
      </c>
      <c r="F383" s="59"/>
    </row>
    <row r="384" spans="1:9" x14ac:dyDescent="0.25">
      <c r="A384" s="58" t="s">
        <v>545</v>
      </c>
      <c r="B384" s="62" t="s">
        <v>545</v>
      </c>
      <c r="C384" s="58" t="s">
        <v>555</v>
      </c>
      <c r="D384" s="74" t="s">
        <v>555</v>
      </c>
      <c r="E384" s="58" t="s">
        <v>566</v>
      </c>
      <c r="F384" s="59"/>
    </row>
    <row r="385" spans="1:6" x14ac:dyDescent="0.25">
      <c r="A385" s="58" t="s">
        <v>545</v>
      </c>
      <c r="B385" s="62" t="s">
        <v>545</v>
      </c>
      <c r="C385" s="58" t="s">
        <v>508</v>
      </c>
      <c r="D385" s="74" t="s">
        <v>508</v>
      </c>
      <c r="E385" s="58" t="s">
        <v>533</v>
      </c>
      <c r="F385" s="59"/>
    </row>
    <row r="386" spans="1:6" x14ac:dyDescent="0.25">
      <c r="A386" s="58" t="s">
        <v>545</v>
      </c>
      <c r="B386" s="62" t="s">
        <v>545</v>
      </c>
      <c r="C386" s="58" t="s">
        <v>556</v>
      </c>
      <c r="D386" s="74" t="s">
        <v>556</v>
      </c>
      <c r="E386" s="58" t="s">
        <v>567</v>
      </c>
      <c r="F386" s="59"/>
    </row>
    <row r="387" spans="1:6" x14ac:dyDescent="0.25">
      <c r="A387" s="58" t="s">
        <v>545</v>
      </c>
      <c r="B387" s="62" t="s">
        <v>545</v>
      </c>
      <c r="C387" s="58" t="s">
        <v>337</v>
      </c>
      <c r="D387" s="74" t="s">
        <v>337</v>
      </c>
      <c r="E387" s="58" t="s">
        <v>568</v>
      </c>
      <c r="F387" s="59"/>
    </row>
    <row r="388" spans="1:6" x14ac:dyDescent="0.25">
      <c r="A388" s="58" t="s">
        <v>546</v>
      </c>
      <c r="B388" s="62" t="s">
        <v>546</v>
      </c>
      <c r="C388" s="58" t="s">
        <v>557</v>
      </c>
      <c r="D388" s="74" t="s">
        <v>557</v>
      </c>
      <c r="E388" s="58" t="s">
        <v>535</v>
      </c>
      <c r="F388" s="59"/>
    </row>
    <row r="389" spans="1:6" x14ac:dyDescent="0.25">
      <c r="A389" s="58" t="s">
        <v>545</v>
      </c>
      <c r="B389" s="62" t="s">
        <v>545</v>
      </c>
      <c r="C389" s="58" t="s">
        <v>558</v>
      </c>
      <c r="D389" s="74" t="s">
        <v>558</v>
      </c>
      <c r="E389" s="58" t="s">
        <v>535</v>
      </c>
      <c r="F389" s="59"/>
    </row>
    <row r="390" spans="1:6" x14ac:dyDescent="0.25">
      <c r="A390" s="58" t="s">
        <v>545</v>
      </c>
      <c r="B390" s="62" t="s">
        <v>545</v>
      </c>
      <c r="C390" s="58" t="s">
        <v>500</v>
      </c>
      <c r="D390" s="74" t="s">
        <v>500</v>
      </c>
      <c r="E390" s="58" t="s">
        <v>536</v>
      </c>
      <c r="F390" s="59"/>
    </row>
    <row r="391" spans="1:6" x14ac:dyDescent="0.25">
      <c r="A391" s="58" t="s">
        <v>545</v>
      </c>
      <c r="B391" s="62" t="s">
        <v>545</v>
      </c>
      <c r="C391" s="58" t="s">
        <v>508</v>
      </c>
      <c r="D391" s="74" t="s">
        <v>508</v>
      </c>
      <c r="E391" s="58" t="s">
        <v>569</v>
      </c>
      <c r="F391" s="59"/>
    </row>
    <row r="392" spans="1:6" x14ac:dyDescent="0.25">
      <c r="A392" s="58" t="s">
        <v>545</v>
      </c>
      <c r="B392" s="62" t="s">
        <v>545</v>
      </c>
      <c r="C392" s="58" t="s">
        <v>559</v>
      </c>
      <c r="D392" s="74" t="s">
        <v>559</v>
      </c>
      <c r="E392" s="58" t="s">
        <v>570</v>
      </c>
      <c r="F392" s="59"/>
    </row>
    <row r="393" spans="1:6" x14ac:dyDescent="0.25">
      <c r="A393" s="58" t="s">
        <v>545</v>
      </c>
      <c r="B393" s="62" t="s">
        <v>545</v>
      </c>
      <c r="C393" s="58" t="s">
        <v>512</v>
      </c>
      <c r="D393" s="74" t="s">
        <v>512</v>
      </c>
      <c r="E393" s="58" t="s">
        <v>565</v>
      </c>
      <c r="F393" s="59"/>
    </row>
    <row r="394" spans="1:6" x14ac:dyDescent="0.25">
      <c r="A394" s="58" t="s">
        <v>545</v>
      </c>
      <c r="B394" s="62" t="s">
        <v>545</v>
      </c>
      <c r="C394" s="58" t="s">
        <v>548</v>
      </c>
      <c r="D394" s="74" t="s">
        <v>548</v>
      </c>
      <c r="E394" s="58" t="s">
        <v>524</v>
      </c>
      <c r="F394" s="59"/>
    </row>
    <row r="395" spans="1:6" x14ac:dyDescent="0.25">
      <c r="A395" s="58" t="s">
        <v>545</v>
      </c>
      <c r="B395" s="62" t="s">
        <v>545</v>
      </c>
      <c r="C395" s="58"/>
      <c r="D395" s="59"/>
      <c r="E395" s="58"/>
      <c r="F395" s="59"/>
    </row>
    <row r="396" spans="1:6" x14ac:dyDescent="0.25">
      <c r="A396" s="63" t="s">
        <v>545</v>
      </c>
      <c r="B396" s="60" t="s">
        <v>545</v>
      </c>
      <c r="C396" s="63"/>
      <c r="D396" s="61"/>
      <c r="E396" s="63"/>
      <c r="F396" s="61"/>
    </row>
    <row r="397" spans="1:6" x14ac:dyDescent="0.25">
      <c r="C397" s="54"/>
    </row>
    <row r="398" spans="1:6" x14ac:dyDescent="0.25">
      <c r="A398" s="56" t="s">
        <v>546</v>
      </c>
      <c r="B398" s="55">
        <v>0.16</v>
      </c>
      <c r="C398" s="56" t="s">
        <v>500</v>
      </c>
      <c r="D398" s="55">
        <f>6/23</f>
        <v>0.2608695652173913</v>
      </c>
      <c r="E398" s="56" t="s">
        <v>542</v>
      </c>
      <c r="F398" s="57">
        <f>12/22</f>
        <v>0.54545454545454541</v>
      </c>
    </row>
    <row r="399" spans="1:6" x14ac:dyDescent="0.25">
      <c r="A399" s="56" t="s">
        <v>545</v>
      </c>
      <c r="B399" s="55">
        <v>0.84</v>
      </c>
      <c r="C399" s="56" t="s">
        <v>559</v>
      </c>
      <c r="D399" s="55">
        <f>5/23</f>
        <v>0.21739130434782608</v>
      </c>
      <c r="E399" s="56" t="s">
        <v>543</v>
      </c>
      <c r="F399" s="57">
        <f>10/22</f>
        <v>0.45454545454545453</v>
      </c>
    </row>
    <row r="402" spans="1:8" x14ac:dyDescent="0.25">
      <c r="A402" s="69" t="s">
        <v>572</v>
      </c>
      <c r="B402" s="70"/>
      <c r="C402" s="69" t="s">
        <v>595</v>
      </c>
      <c r="D402" s="70"/>
      <c r="E402" s="69" t="s">
        <v>606</v>
      </c>
      <c r="F402" s="70"/>
    </row>
    <row r="403" spans="1:8" x14ac:dyDescent="0.25">
      <c r="A403" s="62" t="s">
        <v>573</v>
      </c>
      <c r="B403" s="59"/>
      <c r="C403" s="58" t="s">
        <v>596</v>
      </c>
      <c r="D403" s="74"/>
      <c r="E403" s="64" t="s">
        <v>607</v>
      </c>
      <c r="F403" s="66"/>
      <c r="H403" s="109" t="s">
        <v>688</v>
      </c>
    </row>
    <row r="404" spans="1:8" x14ac:dyDescent="0.25">
      <c r="A404" s="62" t="s">
        <v>574</v>
      </c>
      <c r="B404" s="59"/>
      <c r="C404" s="58" t="s">
        <v>597</v>
      </c>
      <c r="D404" s="74"/>
      <c r="E404" s="58" t="s">
        <v>599</v>
      </c>
      <c r="F404" s="59"/>
      <c r="H404" s="109" t="s">
        <v>689</v>
      </c>
    </row>
    <row r="405" spans="1:8" x14ac:dyDescent="0.25">
      <c r="A405" s="62" t="s">
        <v>589</v>
      </c>
      <c r="B405" s="59"/>
      <c r="C405" s="58" t="s">
        <v>598</v>
      </c>
      <c r="D405" s="74"/>
      <c r="E405" s="58"/>
      <c r="F405" s="59"/>
    </row>
    <row r="406" spans="1:8" x14ac:dyDescent="0.25">
      <c r="A406" s="62" t="s">
        <v>575</v>
      </c>
      <c r="B406" s="59"/>
      <c r="C406" s="58" t="s">
        <v>599</v>
      </c>
      <c r="D406" s="74"/>
      <c r="E406" s="58" t="s">
        <v>608</v>
      </c>
      <c r="F406" s="59"/>
    </row>
    <row r="407" spans="1:8" x14ac:dyDescent="0.25">
      <c r="A407" s="62" t="s">
        <v>576</v>
      </c>
      <c r="B407" s="59"/>
      <c r="C407" s="58" t="s">
        <v>599</v>
      </c>
      <c r="D407" s="74"/>
      <c r="E407" s="58" t="s">
        <v>599</v>
      </c>
      <c r="F407" s="59"/>
    </row>
    <row r="408" spans="1:8" x14ac:dyDescent="0.25">
      <c r="A408" s="62" t="s">
        <v>577</v>
      </c>
      <c r="B408" s="59"/>
      <c r="C408" s="58" t="s">
        <v>536</v>
      </c>
      <c r="D408" s="74"/>
      <c r="E408" s="58" t="s">
        <v>609</v>
      </c>
      <c r="F408" s="59"/>
    </row>
    <row r="409" spans="1:8" x14ac:dyDescent="0.25">
      <c r="A409" s="62" t="s">
        <v>578</v>
      </c>
      <c r="B409" s="59"/>
      <c r="C409" s="58" t="s">
        <v>600</v>
      </c>
      <c r="D409" s="74"/>
      <c r="E409" s="58" t="s">
        <v>597</v>
      </c>
      <c r="F409" s="59"/>
    </row>
    <row r="410" spans="1:8" x14ac:dyDescent="0.25">
      <c r="A410" s="62" t="s">
        <v>579</v>
      </c>
      <c r="B410" s="59"/>
      <c r="C410" s="58" t="s">
        <v>599</v>
      </c>
      <c r="D410" s="74"/>
      <c r="E410" s="58" t="s">
        <v>610</v>
      </c>
      <c r="F410" s="59"/>
    </row>
    <row r="411" spans="1:8" x14ac:dyDescent="0.25">
      <c r="A411" s="62" t="s">
        <v>579</v>
      </c>
      <c r="B411" s="59"/>
      <c r="C411" s="58" t="s">
        <v>601</v>
      </c>
      <c r="D411" s="74"/>
      <c r="E411" s="58"/>
      <c r="F411" s="59"/>
    </row>
    <row r="412" spans="1:8" x14ac:dyDescent="0.25">
      <c r="A412" s="62" t="s">
        <v>580</v>
      </c>
      <c r="B412" s="59"/>
      <c r="C412" s="58" t="s">
        <v>536</v>
      </c>
      <c r="D412" s="74"/>
      <c r="E412" s="58" t="s">
        <v>611</v>
      </c>
      <c r="F412" s="59"/>
    </row>
    <row r="413" spans="1:8" x14ac:dyDescent="0.25">
      <c r="A413" s="62" t="s">
        <v>581</v>
      </c>
      <c r="B413" s="59"/>
      <c r="C413" s="58" t="s">
        <v>599</v>
      </c>
      <c r="D413" s="74"/>
      <c r="E413" s="58" t="s">
        <v>612</v>
      </c>
      <c r="F413" s="59"/>
    </row>
    <row r="414" spans="1:8" x14ac:dyDescent="0.25">
      <c r="A414" s="62" t="s">
        <v>577</v>
      </c>
      <c r="B414" s="59"/>
      <c r="C414" s="58" t="s">
        <v>602</v>
      </c>
      <c r="D414" s="74"/>
      <c r="E414" s="58" t="s">
        <v>613</v>
      </c>
      <c r="F414" s="59"/>
    </row>
    <row r="415" spans="1:8" x14ac:dyDescent="0.25">
      <c r="A415" s="62" t="s">
        <v>582</v>
      </c>
      <c r="B415" s="59"/>
      <c r="C415" s="58" t="s">
        <v>536</v>
      </c>
      <c r="D415" s="74"/>
      <c r="E415" s="58" t="s">
        <v>614</v>
      </c>
      <c r="F415" s="59"/>
    </row>
    <row r="416" spans="1:8" x14ac:dyDescent="0.25">
      <c r="A416" s="62" t="s">
        <v>581</v>
      </c>
      <c r="B416" s="59"/>
      <c r="C416" s="58" t="s">
        <v>603</v>
      </c>
      <c r="D416" s="74"/>
      <c r="E416" s="58" t="s">
        <v>615</v>
      </c>
      <c r="F416" s="59"/>
    </row>
    <row r="417" spans="1:6" x14ac:dyDescent="0.25">
      <c r="A417" s="62" t="s">
        <v>578</v>
      </c>
      <c r="B417" s="59"/>
      <c r="C417" s="58" t="s">
        <v>604</v>
      </c>
      <c r="D417" s="74"/>
      <c r="E417" s="58" t="s">
        <v>616</v>
      </c>
      <c r="F417" s="59"/>
    </row>
    <row r="418" spans="1:6" x14ac:dyDescent="0.25">
      <c r="A418" s="62" t="s">
        <v>577</v>
      </c>
      <c r="B418" s="59"/>
      <c r="C418" s="58" t="s">
        <v>605</v>
      </c>
      <c r="D418" s="74"/>
      <c r="E418" s="58" t="s">
        <v>617</v>
      </c>
      <c r="F418" s="59"/>
    </row>
    <row r="419" spans="1:6" x14ac:dyDescent="0.25">
      <c r="A419" s="62" t="s">
        <v>583</v>
      </c>
      <c r="B419" s="59"/>
      <c r="C419" s="58"/>
      <c r="D419" s="74"/>
      <c r="E419" s="58" t="s">
        <v>618</v>
      </c>
      <c r="F419" s="59"/>
    </row>
    <row r="420" spans="1:6" x14ac:dyDescent="0.25">
      <c r="A420" s="62" t="s">
        <v>584</v>
      </c>
      <c r="B420" s="59"/>
      <c r="C420" s="58"/>
      <c r="D420" s="74"/>
      <c r="E420" s="58" t="s">
        <v>619</v>
      </c>
      <c r="F420" s="59"/>
    </row>
    <row r="421" spans="1:6" x14ac:dyDescent="0.25">
      <c r="A421" s="62" t="s">
        <v>585</v>
      </c>
      <c r="B421" s="59"/>
      <c r="C421" s="58"/>
      <c r="D421" s="74"/>
      <c r="E421" s="58" t="s">
        <v>607</v>
      </c>
      <c r="F421" s="59"/>
    </row>
    <row r="422" spans="1:6" x14ac:dyDescent="0.25">
      <c r="A422" s="62" t="s">
        <v>586</v>
      </c>
      <c r="B422" s="59"/>
      <c r="C422" s="58"/>
      <c r="D422" s="74"/>
      <c r="E422" s="58" t="s">
        <v>620</v>
      </c>
      <c r="F422" s="59"/>
    </row>
    <row r="423" spans="1:6" x14ac:dyDescent="0.25">
      <c r="A423" s="62" t="s">
        <v>577</v>
      </c>
      <c r="B423" s="59"/>
      <c r="C423" s="58"/>
      <c r="D423" s="74"/>
      <c r="E423" s="58" t="s">
        <v>597</v>
      </c>
      <c r="F423" s="59"/>
    </row>
    <row r="424" spans="1:6" x14ac:dyDescent="0.25">
      <c r="A424" s="62" t="s">
        <v>587</v>
      </c>
      <c r="B424" s="59"/>
      <c r="C424" s="58"/>
      <c r="D424" s="74"/>
      <c r="E424" s="58" t="s">
        <v>596</v>
      </c>
      <c r="F424" s="59"/>
    </row>
    <row r="425" spans="1:6" x14ac:dyDescent="0.25">
      <c r="A425" s="62" t="s">
        <v>588</v>
      </c>
      <c r="B425" s="59"/>
      <c r="C425" s="58"/>
      <c r="D425" s="74"/>
      <c r="E425" s="58"/>
      <c r="F425" s="59"/>
    </row>
    <row r="426" spans="1:6" x14ac:dyDescent="0.25">
      <c r="A426" s="62"/>
      <c r="B426" s="59"/>
      <c r="C426" s="58"/>
      <c r="D426" s="74"/>
      <c r="E426" s="58" t="s">
        <v>621</v>
      </c>
      <c r="F426" s="59"/>
    </row>
    <row r="427" spans="1:6" x14ac:dyDescent="0.25">
      <c r="A427" s="63"/>
      <c r="B427" s="60"/>
      <c r="C427" s="63"/>
      <c r="D427" s="60"/>
      <c r="E427" s="63" t="s">
        <v>608</v>
      </c>
      <c r="F427" s="61"/>
    </row>
    <row r="428" spans="1:6" x14ac:dyDescent="0.25">
      <c r="C428" s="54"/>
    </row>
    <row r="429" spans="1:6" x14ac:dyDescent="0.25">
      <c r="A429" s="56" t="s">
        <v>590</v>
      </c>
      <c r="B429" s="55"/>
      <c r="C429" s="56" t="s">
        <v>542</v>
      </c>
      <c r="D429" s="55">
        <f>14/16</f>
        <v>0.875</v>
      </c>
      <c r="E429" s="56" t="s">
        <v>542</v>
      </c>
      <c r="F429" s="57">
        <f>19/22</f>
        <v>0.86363636363636365</v>
      </c>
    </row>
    <row r="430" spans="1:6" x14ac:dyDescent="0.25">
      <c r="A430" s="56" t="s">
        <v>591</v>
      </c>
      <c r="B430" s="55"/>
      <c r="C430" s="56" t="s">
        <v>543</v>
      </c>
      <c r="D430" s="55">
        <f>2/16</f>
        <v>0.125</v>
      </c>
      <c r="E430" s="56" t="s">
        <v>543</v>
      </c>
      <c r="F430" s="57">
        <f>3/22</f>
        <v>0.13636363636363635</v>
      </c>
    </row>
    <row r="431" spans="1:6" x14ac:dyDescent="0.25">
      <c r="A431" s="56" t="s">
        <v>589</v>
      </c>
    </row>
    <row r="432" spans="1:6" x14ac:dyDescent="0.25">
      <c r="A432" s="56" t="s">
        <v>575</v>
      </c>
    </row>
    <row r="433" spans="1:7" x14ac:dyDescent="0.25">
      <c r="A433" s="56" t="s">
        <v>576</v>
      </c>
    </row>
    <row r="434" spans="1:7" x14ac:dyDescent="0.25">
      <c r="A434" s="56" t="s">
        <v>577</v>
      </c>
    </row>
    <row r="435" spans="1:7" x14ac:dyDescent="0.25">
      <c r="A435" s="56" t="s">
        <v>581</v>
      </c>
    </row>
    <row r="436" spans="1:7" x14ac:dyDescent="0.25">
      <c r="A436" s="56" t="s">
        <v>592</v>
      </c>
    </row>
    <row r="437" spans="1:7" x14ac:dyDescent="0.25">
      <c r="A437" s="56" t="s">
        <v>593</v>
      </c>
    </row>
    <row r="438" spans="1:7" x14ac:dyDescent="0.25">
      <c r="A438" s="56" t="s">
        <v>594</v>
      </c>
    </row>
    <row r="440" spans="1:7" x14ac:dyDescent="0.25">
      <c r="E440" s="77"/>
      <c r="F440" s="77"/>
      <c r="G440" s="77"/>
    </row>
    <row r="441" spans="1:7" x14ac:dyDescent="0.25">
      <c r="A441" s="69" t="s">
        <v>634</v>
      </c>
      <c r="B441" s="70"/>
      <c r="C441" s="69" t="s">
        <v>637</v>
      </c>
      <c r="D441" s="70"/>
      <c r="E441" s="78"/>
      <c r="F441" s="78"/>
      <c r="G441" s="77"/>
    </row>
    <row r="442" spans="1:7" x14ac:dyDescent="0.25">
      <c r="A442" s="64" t="s">
        <v>622</v>
      </c>
      <c r="B442" s="66"/>
      <c r="C442" s="58" t="s">
        <v>638</v>
      </c>
      <c r="D442" s="59"/>
      <c r="E442" s="79"/>
      <c r="F442" s="79"/>
      <c r="G442" s="77"/>
    </row>
    <row r="443" spans="1:7" x14ac:dyDescent="0.25">
      <c r="A443" s="58" t="s">
        <v>623</v>
      </c>
      <c r="B443" s="59"/>
      <c r="C443" s="58" t="s">
        <v>639</v>
      </c>
      <c r="D443" s="59"/>
      <c r="E443" s="79"/>
      <c r="F443" s="79"/>
      <c r="G443" s="77"/>
    </row>
    <row r="444" spans="1:7" x14ac:dyDescent="0.25">
      <c r="A444" s="58" t="s">
        <v>624</v>
      </c>
      <c r="B444" s="59"/>
      <c r="C444" s="58" t="s">
        <v>639</v>
      </c>
      <c r="D444" s="59"/>
      <c r="E444" s="79"/>
      <c r="F444" s="79"/>
      <c r="G444" s="77"/>
    </row>
    <row r="445" spans="1:7" x14ac:dyDescent="0.25">
      <c r="A445" s="58" t="s">
        <v>625</v>
      </c>
      <c r="B445" s="59"/>
      <c r="C445" s="58" t="s">
        <v>639</v>
      </c>
      <c r="D445" s="59"/>
      <c r="E445" s="79"/>
      <c r="F445" s="79"/>
      <c r="G445" s="77"/>
    </row>
    <row r="446" spans="1:7" x14ac:dyDescent="0.25">
      <c r="A446" s="58" t="s">
        <v>626</v>
      </c>
      <c r="B446" s="59"/>
      <c r="C446" s="58" t="s">
        <v>639</v>
      </c>
      <c r="D446" s="59"/>
      <c r="E446" s="79"/>
      <c r="F446" s="79"/>
      <c r="G446" s="77"/>
    </row>
    <row r="447" spans="1:7" x14ac:dyDescent="0.25">
      <c r="A447" s="58" t="s">
        <v>625</v>
      </c>
      <c r="B447" s="59"/>
      <c r="C447" s="58" t="s">
        <v>639</v>
      </c>
      <c r="D447" s="59"/>
      <c r="E447" s="79"/>
      <c r="F447" s="79"/>
      <c r="G447" s="77"/>
    </row>
    <row r="448" spans="1:7" x14ac:dyDescent="0.25">
      <c r="A448" s="58" t="s">
        <v>549</v>
      </c>
      <c r="B448" s="59"/>
      <c r="C448" s="58" t="s">
        <v>640</v>
      </c>
      <c r="D448" s="59"/>
      <c r="E448" s="79"/>
      <c r="F448" s="79"/>
      <c r="G448" s="77"/>
    </row>
    <row r="449" spans="1:7" x14ac:dyDescent="0.25">
      <c r="A449" s="58" t="s">
        <v>622</v>
      </c>
      <c r="B449" s="59"/>
      <c r="C449" s="58" t="s">
        <v>638</v>
      </c>
      <c r="D449" s="59"/>
      <c r="E449" s="79"/>
      <c r="F449" s="79"/>
      <c r="G449" s="77"/>
    </row>
    <row r="450" spans="1:7" x14ac:dyDescent="0.25">
      <c r="A450" s="58" t="s">
        <v>574</v>
      </c>
      <c r="B450" s="59"/>
      <c r="C450" s="58" t="s">
        <v>641</v>
      </c>
      <c r="D450" s="59"/>
      <c r="E450" s="79"/>
      <c r="F450" s="79"/>
      <c r="G450" s="77"/>
    </row>
    <row r="451" spans="1:7" x14ac:dyDescent="0.25">
      <c r="A451" s="58" t="s">
        <v>627</v>
      </c>
      <c r="B451" s="59"/>
      <c r="C451" s="58" t="s">
        <v>642</v>
      </c>
      <c r="D451" s="59"/>
      <c r="E451" s="79"/>
      <c r="F451" s="79"/>
      <c r="G451" s="77"/>
    </row>
    <row r="452" spans="1:7" x14ac:dyDescent="0.25">
      <c r="A452" s="58" t="s">
        <v>628</v>
      </c>
      <c r="B452" s="59"/>
      <c r="C452" s="58" t="s">
        <v>643</v>
      </c>
      <c r="D452" s="59"/>
      <c r="E452" s="79"/>
      <c r="F452" s="79"/>
      <c r="G452" s="77"/>
    </row>
    <row r="453" spans="1:7" x14ac:dyDescent="0.25">
      <c r="A453" s="58" t="s">
        <v>549</v>
      </c>
      <c r="B453" s="59"/>
      <c r="C453" s="58" t="s">
        <v>644</v>
      </c>
      <c r="D453" s="59"/>
      <c r="E453" s="79"/>
      <c r="F453" s="79"/>
      <c r="G453" s="77"/>
    </row>
    <row r="454" spans="1:7" x14ac:dyDescent="0.25">
      <c r="A454" s="58" t="s">
        <v>622</v>
      </c>
      <c r="B454" s="59"/>
      <c r="C454" s="58" t="s">
        <v>638</v>
      </c>
      <c r="D454" s="59"/>
      <c r="E454" s="79"/>
      <c r="F454" s="79"/>
      <c r="G454" s="77"/>
    </row>
    <row r="455" spans="1:7" x14ac:dyDescent="0.25">
      <c r="A455" s="58" t="s">
        <v>629</v>
      </c>
      <c r="B455" s="59"/>
      <c r="C455" s="58"/>
      <c r="D455" s="59"/>
      <c r="E455" s="79"/>
      <c r="F455" s="79"/>
      <c r="G455" s="77"/>
    </row>
    <row r="456" spans="1:7" x14ac:dyDescent="0.25">
      <c r="A456" s="58" t="s">
        <v>625</v>
      </c>
      <c r="B456" s="59"/>
      <c r="C456" s="58"/>
      <c r="D456" s="59"/>
      <c r="E456" s="79"/>
      <c r="F456" s="79"/>
      <c r="G456" s="77"/>
    </row>
    <row r="457" spans="1:7" x14ac:dyDescent="0.25">
      <c r="A457" s="58" t="s">
        <v>630</v>
      </c>
      <c r="B457" s="59"/>
      <c r="C457" s="58"/>
      <c r="D457" s="59"/>
      <c r="E457" s="79"/>
      <c r="F457" s="79"/>
      <c r="G457" s="77"/>
    </row>
    <row r="458" spans="1:7" x14ac:dyDescent="0.25">
      <c r="A458" s="58" t="s">
        <v>117</v>
      </c>
      <c r="B458" s="59"/>
      <c r="C458" s="58"/>
      <c r="D458" s="59"/>
      <c r="E458" s="79"/>
      <c r="F458" s="79"/>
      <c r="G458" s="77"/>
    </row>
    <row r="459" spans="1:7" x14ac:dyDescent="0.25">
      <c r="A459" s="58" t="s">
        <v>631</v>
      </c>
      <c r="B459" s="59"/>
      <c r="C459" s="58"/>
      <c r="D459" s="59"/>
      <c r="E459" s="79"/>
      <c r="F459" s="79"/>
      <c r="G459" s="77"/>
    </row>
    <row r="460" spans="1:7" x14ac:dyDescent="0.25">
      <c r="A460" s="58" t="s">
        <v>632</v>
      </c>
      <c r="B460" s="59"/>
      <c r="C460" s="58"/>
      <c r="D460" s="59"/>
      <c r="E460" s="79"/>
      <c r="F460" s="79"/>
      <c r="G460" s="77"/>
    </row>
    <row r="461" spans="1:7" x14ac:dyDescent="0.25">
      <c r="A461" s="58" t="s">
        <v>623</v>
      </c>
      <c r="B461" s="59"/>
      <c r="C461" s="58"/>
      <c r="D461" s="59"/>
      <c r="E461" s="79"/>
      <c r="F461" s="79"/>
      <c r="G461" s="77"/>
    </row>
    <row r="462" spans="1:7" x14ac:dyDescent="0.25">
      <c r="A462" s="58" t="s">
        <v>622</v>
      </c>
      <c r="B462" s="59"/>
      <c r="C462" s="58"/>
      <c r="D462" s="59"/>
      <c r="E462" s="79"/>
      <c r="F462" s="79"/>
      <c r="G462" s="77"/>
    </row>
    <row r="463" spans="1:7" x14ac:dyDescent="0.25">
      <c r="A463" s="58" t="s">
        <v>625</v>
      </c>
      <c r="B463" s="59"/>
      <c r="C463" s="58"/>
      <c r="D463" s="59"/>
      <c r="E463" s="79"/>
      <c r="F463" s="79"/>
      <c r="G463" s="77"/>
    </row>
    <row r="464" spans="1:7" x14ac:dyDescent="0.25">
      <c r="A464" s="58" t="s">
        <v>633</v>
      </c>
      <c r="B464" s="59"/>
      <c r="C464" s="58"/>
      <c r="D464" s="59"/>
      <c r="E464" s="79"/>
      <c r="F464" s="79"/>
      <c r="G464" s="77"/>
    </row>
    <row r="465" spans="1:11" x14ac:dyDescent="0.25">
      <c r="A465" s="58" t="s">
        <v>630</v>
      </c>
      <c r="B465" s="59"/>
      <c r="C465" s="58"/>
      <c r="D465" s="59"/>
      <c r="E465" s="79"/>
      <c r="F465" s="79"/>
      <c r="G465" s="77"/>
    </row>
    <row r="466" spans="1:11" x14ac:dyDescent="0.25">
      <c r="A466" s="63" t="s">
        <v>633</v>
      </c>
      <c r="B466" s="61"/>
      <c r="C466" s="63"/>
      <c r="D466" s="61"/>
      <c r="E466" s="79"/>
      <c r="F466" s="79"/>
      <c r="G466" s="77"/>
    </row>
    <row r="467" spans="1:11" x14ac:dyDescent="0.25">
      <c r="C467" s="54"/>
      <c r="E467" s="77"/>
      <c r="F467" s="77"/>
      <c r="G467" s="77"/>
    </row>
    <row r="468" spans="1:11" x14ac:dyDescent="0.25">
      <c r="A468" s="56" t="s">
        <v>625</v>
      </c>
      <c r="B468" s="55"/>
      <c r="C468" s="56" t="s">
        <v>542</v>
      </c>
      <c r="D468" s="55">
        <f>14/16</f>
        <v>0.875</v>
      </c>
      <c r="E468" s="80"/>
      <c r="F468" s="81"/>
      <c r="G468" s="77"/>
    </row>
    <row r="469" spans="1:11" x14ac:dyDescent="0.25">
      <c r="A469" s="56" t="s">
        <v>636</v>
      </c>
      <c r="B469" s="55"/>
      <c r="C469" s="56" t="s">
        <v>543</v>
      </c>
      <c r="D469" s="55">
        <f>2/16</f>
        <v>0.125</v>
      </c>
      <c r="E469" s="80"/>
      <c r="F469" s="81"/>
      <c r="G469" s="77"/>
    </row>
    <row r="470" spans="1:11" x14ac:dyDescent="0.25">
      <c r="A470" s="56" t="s">
        <v>635</v>
      </c>
      <c r="E470" s="77"/>
      <c r="F470" s="77"/>
      <c r="G470" s="77"/>
    </row>
    <row r="471" spans="1:11" x14ac:dyDescent="0.25">
      <c r="A471" s="56" t="s">
        <v>626</v>
      </c>
    </row>
    <row r="472" spans="1:11" x14ac:dyDescent="0.25">
      <c r="A472" s="56" t="s">
        <v>549</v>
      </c>
    </row>
    <row r="473" spans="1:11" x14ac:dyDescent="0.25">
      <c r="A473" s="56" t="s">
        <v>574</v>
      </c>
    </row>
    <row r="474" spans="1:11" x14ac:dyDescent="0.25">
      <c r="A474" s="56" t="s">
        <v>117</v>
      </c>
    </row>
    <row r="477" spans="1:11" x14ac:dyDescent="0.25">
      <c r="A477" s="69" t="s">
        <v>645</v>
      </c>
      <c r="B477" s="76"/>
      <c r="C477" s="76"/>
      <c r="D477" s="70"/>
      <c r="F477" s="106" t="s">
        <v>677</v>
      </c>
      <c r="H477" s="110" t="s">
        <v>690</v>
      </c>
      <c r="K477" s="108" t="s">
        <v>693</v>
      </c>
    </row>
    <row r="478" spans="1:11" x14ac:dyDescent="0.25">
      <c r="A478" s="45" t="s">
        <v>646</v>
      </c>
      <c r="B478" s="15"/>
      <c r="C478" s="85">
        <v>23</v>
      </c>
      <c r="D478" s="86">
        <f>23/25</f>
        <v>0.92</v>
      </c>
      <c r="F478" s="102" t="s">
        <v>678</v>
      </c>
      <c r="K478" s="102" t="s">
        <v>695</v>
      </c>
    </row>
    <row r="479" spans="1:11" x14ac:dyDescent="0.25">
      <c r="A479" s="48" t="s">
        <v>647</v>
      </c>
      <c r="B479" s="3"/>
      <c r="C479" s="87">
        <v>2</v>
      </c>
      <c r="D479" s="88">
        <f>2/25</f>
        <v>0.08</v>
      </c>
      <c r="F479" s="102" t="s">
        <v>679</v>
      </c>
      <c r="K479" s="102" t="s">
        <v>694</v>
      </c>
    </row>
    <row r="480" spans="1:11" x14ac:dyDescent="0.25">
      <c r="F480" s="102" t="s">
        <v>680</v>
      </c>
    </row>
    <row r="481" spans="1:6" x14ac:dyDescent="0.25">
      <c r="F481" s="102"/>
    </row>
    <row r="482" spans="1:6" x14ac:dyDescent="0.25">
      <c r="A482" s="69" t="s">
        <v>648</v>
      </c>
      <c r="B482" s="76"/>
      <c r="C482" s="76"/>
      <c r="D482" s="70"/>
    </row>
    <row r="483" spans="1:6" x14ac:dyDescent="0.25">
      <c r="A483" s="45" t="s">
        <v>39</v>
      </c>
      <c r="B483" s="15">
        <v>31</v>
      </c>
      <c r="C483" s="85"/>
      <c r="D483" s="86"/>
    </row>
    <row r="484" spans="1:6" x14ac:dyDescent="0.25">
      <c r="A484" s="47" t="s">
        <v>649</v>
      </c>
      <c r="B484" s="75">
        <v>28</v>
      </c>
      <c r="C484" s="92" t="s">
        <v>691</v>
      </c>
      <c r="D484" s="90"/>
    </row>
    <row r="485" spans="1:6" x14ac:dyDescent="0.25">
      <c r="A485" s="47" t="s">
        <v>37</v>
      </c>
      <c r="B485" s="75">
        <v>26</v>
      </c>
      <c r="C485" s="91" t="s">
        <v>692</v>
      </c>
      <c r="D485" s="17"/>
    </row>
    <row r="486" spans="1:6" x14ac:dyDescent="0.25">
      <c r="A486" s="47" t="s">
        <v>34</v>
      </c>
      <c r="B486" s="75">
        <v>9</v>
      </c>
      <c r="C486" s="75"/>
      <c r="D486" s="17"/>
    </row>
    <row r="487" spans="1:6" x14ac:dyDescent="0.25">
      <c r="A487" s="47" t="s">
        <v>38</v>
      </c>
      <c r="B487" s="75">
        <v>9</v>
      </c>
      <c r="C487" s="75"/>
      <c r="D487" s="17"/>
    </row>
    <row r="488" spans="1:6" x14ac:dyDescent="0.25">
      <c r="A488" s="47" t="s">
        <v>35</v>
      </c>
      <c r="B488" s="75">
        <v>11</v>
      </c>
      <c r="C488" s="75"/>
      <c r="D488" s="17"/>
    </row>
    <row r="489" spans="1:6" x14ac:dyDescent="0.25">
      <c r="A489" s="48" t="s">
        <v>36</v>
      </c>
      <c r="B489" s="3">
        <v>10</v>
      </c>
      <c r="C489" s="3"/>
      <c r="D489" s="49"/>
    </row>
    <row r="492" spans="1:6" x14ac:dyDescent="0.25">
      <c r="A492" s="69" t="s">
        <v>650</v>
      </c>
      <c r="B492" s="76"/>
      <c r="C492" s="76"/>
      <c r="D492" s="70"/>
    </row>
    <row r="493" spans="1:6" x14ac:dyDescent="0.25">
      <c r="A493" s="45" t="s">
        <v>39</v>
      </c>
      <c r="B493" s="15">
        <v>16</v>
      </c>
      <c r="C493" s="85"/>
      <c r="D493" s="86"/>
    </row>
    <row r="494" spans="1:6" x14ac:dyDescent="0.25">
      <c r="A494" s="47" t="s">
        <v>649</v>
      </c>
      <c r="B494" s="75">
        <v>20</v>
      </c>
      <c r="C494" s="89"/>
      <c r="D494" s="90"/>
    </row>
    <row r="495" spans="1:6" x14ac:dyDescent="0.25">
      <c r="A495" s="47" t="s">
        <v>37</v>
      </c>
      <c r="B495" s="75">
        <v>23</v>
      </c>
      <c r="C495" s="91" t="s">
        <v>692</v>
      </c>
      <c r="D495" s="17"/>
    </row>
    <row r="496" spans="1:6" x14ac:dyDescent="0.25">
      <c r="A496" s="47" t="s">
        <v>34</v>
      </c>
      <c r="B496" s="75">
        <v>10</v>
      </c>
      <c r="C496" s="75"/>
      <c r="D496" s="17"/>
    </row>
    <row r="497" spans="1:4" x14ac:dyDescent="0.25">
      <c r="A497" s="47" t="s">
        <v>38</v>
      </c>
      <c r="B497" s="75">
        <v>5</v>
      </c>
      <c r="C497" s="75"/>
      <c r="D497" s="17"/>
    </row>
    <row r="498" spans="1:4" x14ac:dyDescent="0.25">
      <c r="A498" s="47" t="s">
        <v>35</v>
      </c>
      <c r="B498" s="75">
        <v>7</v>
      </c>
      <c r="C498" s="75"/>
      <c r="D498" s="17"/>
    </row>
    <row r="499" spans="1:4" x14ac:dyDescent="0.25">
      <c r="A499" s="48" t="s">
        <v>36</v>
      </c>
      <c r="B499" s="3">
        <v>15</v>
      </c>
      <c r="C499" s="3"/>
      <c r="D499" s="49"/>
    </row>
    <row r="502" spans="1:4" x14ac:dyDescent="0.25">
      <c r="A502" s="69" t="s">
        <v>651</v>
      </c>
      <c r="B502" s="76"/>
      <c r="C502" s="76"/>
      <c r="D502" s="70"/>
    </row>
    <row r="503" spans="1:4" x14ac:dyDescent="0.25">
      <c r="A503" s="45" t="s">
        <v>652</v>
      </c>
      <c r="B503" s="15"/>
      <c r="C503" s="85">
        <v>6</v>
      </c>
      <c r="D503" s="86"/>
    </row>
    <row r="504" spans="1:4" x14ac:dyDescent="0.25">
      <c r="A504" s="47" t="s">
        <v>653</v>
      </c>
      <c r="B504" s="75"/>
      <c r="C504" s="89">
        <v>2</v>
      </c>
      <c r="D504" s="90"/>
    </row>
    <row r="505" spans="1:4" x14ac:dyDescent="0.25">
      <c r="A505" s="47" t="s">
        <v>654</v>
      </c>
      <c r="B505" s="75"/>
      <c r="C505" s="93">
        <v>2</v>
      </c>
      <c r="D505" s="17"/>
    </row>
    <row r="506" spans="1:4" x14ac:dyDescent="0.25">
      <c r="A506" s="47" t="s">
        <v>639</v>
      </c>
      <c r="B506" s="75"/>
      <c r="C506" s="94">
        <v>1</v>
      </c>
      <c r="D506" s="17"/>
    </row>
    <row r="507" spans="1:4" x14ac:dyDescent="0.25">
      <c r="A507" s="47" t="s">
        <v>655</v>
      </c>
      <c r="B507" s="75"/>
      <c r="C507" s="94">
        <v>1</v>
      </c>
      <c r="D507" s="17"/>
    </row>
    <row r="508" spans="1:4" x14ac:dyDescent="0.25">
      <c r="A508" s="47" t="s">
        <v>601</v>
      </c>
      <c r="B508" s="75"/>
      <c r="C508" s="94">
        <v>1</v>
      </c>
      <c r="D508" s="17"/>
    </row>
    <row r="509" spans="1:4" x14ac:dyDescent="0.25">
      <c r="A509" s="48"/>
      <c r="B509" s="3"/>
      <c r="C509" s="3"/>
      <c r="D509" s="49"/>
    </row>
    <row r="512" spans="1:4" x14ac:dyDescent="0.25">
      <c r="A512" s="69" t="s">
        <v>656</v>
      </c>
      <c r="B512" s="76"/>
      <c r="C512" s="76"/>
      <c r="D512" s="70"/>
    </row>
    <row r="513" spans="1:6" x14ac:dyDescent="0.25">
      <c r="A513" s="45" t="s">
        <v>657</v>
      </c>
      <c r="C513" s="95">
        <v>0.08</v>
      </c>
      <c r="D513" s="86"/>
    </row>
    <row r="514" spans="1:6" x14ac:dyDescent="0.25">
      <c r="A514" s="47" t="s">
        <v>658</v>
      </c>
      <c r="C514" s="96">
        <v>0.32</v>
      </c>
      <c r="D514" s="90"/>
    </row>
    <row r="515" spans="1:6" x14ac:dyDescent="0.25">
      <c r="A515" s="47" t="s">
        <v>660</v>
      </c>
      <c r="C515" s="96">
        <v>0.36</v>
      </c>
      <c r="D515" s="17"/>
    </row>
    <row r="516" spans="1:6" x14ac:dyDescent="0.25">
      <c r="A516" s="47" t="s">
        <v>659</v>
      </c>
      <c r="C516" s="96">
        <v>0.24</v>
      </c>
      <c r="D516" s="17"/>
    </row>
    <row r="517" spans="1:6" x14ac:dyDescent="0.25">
      <c r="A517" s="47"/>
      <c r="B517" s="75"/>
      <c r="C517" s="94"/>
      <c r="D517" s="17"/>
    </row>
    <row r="518" spans="1:6" x14ac:dyDescent="0.25">
      <c r="A518" s="47"/>
      <c r="B518" s="75"/>
      <c r="C518" s="94"/>
      <c r="D518" s="17"/>
    </row>
    <row r="519" spans="1:6" x14ac:dyDescent="0.25">
      <c r="A519" s="48"/>
      <c r="B519" s="3"/>
      <c r="C519" s="3"/>
      <c r="D519" s="49"/>
    </row>
    <row r="522" spans="1:6" x14ac:dyDescent="0.25">
      <c r="A522" s="69" t="s">
        <v>661</v>
      </c>
      <c r="B522" s="76"/>
      <c r="C522" s="76"/>
      <c r="D522" s="70"/>
      <c r="F522" s="111" t="s">
        <v>696</v>
      </c>
    </row>
    <row r="523" spans="1:6" x14ac:dyDescent="0.25">
      <c r="A523" s="45" t="s">
        <v>662</v>
      </c>
      <c r="C523" s="97">
        <v>10</v>
      </c>
      <c r="D523" s="99" t="s">
        <v>673</v>
      </c>
      <c r="F523" s="109" t="s">
        <v>697</v>
      </c>
    </row>
    <row r="524" spans="1:6" x14ac:dyDescent="0.25">
      <c r="A524" s="47" t="s">
        <v>663</v>
      </c>
      <c r="C524" s="98">
        <v>12</v>
      </c>
      <c r="D524" s="100"/>
    </row>
    <row r="525" spans="1:6" x14ac:dyDescent="0.25">
      <c r="A525" s="47" t="s">
        <v>664</v>
      </c>
      <c r="C525" s="98">
        <v>5</v>
      </c>
      <c r="D525" s="100"/>
    </row>
    <row r="526" spans="1:6" x14ac:dyDescent="0.25">
      <c r="A526" s="47" t="s">
        <v>665</v>
      </c>
      <c r="C526" s="98">
        <v>4</v>
      </c>
      <c r="D526" s="100"/>
    </row>
    <row r="527" spans="1:6" x14ac:dyDescent="0.25">
      <c r="A527" s="47" t="s">
        <v>666</v>
      </c>
      <c r="B527" s="75"/>
      <c r="C527" s="94">
        <v>3</v>
      </c>
      <c r="D527" s="100"/>
    </row>
    <row r="528" spans="1:6" x14ac:dyDescent="0.25">
      <c r="A528" s="47"/>
      <c r="B528" s="75"/>
      <c r="C528" s="94"/>
      <c r="D528" s="100"/>
    </row>
    <row r="529" spans="1:4" x14ac:dyDescent="0.25">
      <c r="A529" s="48"/>
      <c r="B529" s="3"/>
      <c r="C529" s="3"/>
      <c r="D529" s="101"/>
    </row>
    <row r="532" spans="1:4" x14ac:dyDescent="0.25">
      <c r="A532" s="69" t="s">
        <v>667</v>
      </c>
      <c r="B532" s="76"/>
      <c r="C532" s="76"/>
      <c r="D532" s="70"/>
    </row>
    <row r="533" spans="1:4" x14ac:dyDescent="0.25">
      <c r="A533" s="45" t="s">
        <v>668</v>
      </c>
      <c r="C533" s="97">
        <v>11</v>
      </c>
      <c r="D533" s="86"/>
    </row>
    <row r="534" spans="1:4" x14ac:dyDescent="0.25">
      <c r="A534" s="47" t="s">
        <v>669</v>
      </c>
      <c r="C534" s="98">
        <v>8</v>
      </c>
      <c r="D534" s="90"/>
    </row>
    <row r="535" spans="1:4" x14ac:dyDescent="0.25">
      <c r="A535" s="47" t="s">
        <v>670</v>
      </c>
      <c r="C535" s="98">
        <v>2</v>
      </c>
      <c r="D535" s="17"/>
    </row>
    <row r="536" spans="1:4" x14ac:dyDescent="0.25">
      <c r="A536" s="47" t="s">
        <v>671</v>
      </c>
      <c r="C536" s="98">
        <v>2</v>
      </c>
      <c r="D536" s="17"/>
    </row>
    <row r="537" spans="1:4" x14ac:dyDescent="0.25">
      <c r="A537" s="47" t="s">
        <v>672</v>
      </c>
      <c r="B537" s="75"/>
      <c r="C537" s="94">
        <v>1</v>
      </c>
      <c r="D537" s="17"/>
    </row>
    <row r="538" spans="1:4" x14ac:dyDescent="0.25">
      <c r="A538" s="47"/>
      <c r="B538" s="75"/>
      <c r="C538" s="94"/>
      <c r="D538" s="17"/>
    </row>
    <row r="539" spans="1:4" x14ac:dyDescent="0.25">
      <c r="A539" s="48"/>
      <c r="B539" s="3"/>
      <c r="C539" s="3"/>
      <c r="D539" s="49"/>
    </row>
  </sheetData>
  <mergeCells count="350">
    <mergeCell ref="A512:D512"/>
    <mergeCell ref="A522:D522"/>
    <mergeCell ref="A532:D532"/>
    <mergeCell ref="D523:D529"/>
    <mergeCell ref="A466:B466"/>
    <mergeCell ref="C466:D466"/>
    <mergeCell ref="E466:F466"/>
    <mergeCell ref="A338:F338"/>
    <mergeCell ref="A477:D477"/>
    <mergeCell ref="A482:D482"/>
    <mergeCell ref="A492:D492"/>
    <mergeCell ref="A502:D502"/>
    <mergeCell ref="A463:B463"/>
    <mergeCell ref="C463:D463"/>
    <mergeCell ref="E463:F463"/>
    <mergeCell ref="A464:B464"/>
    <mergeCell ref="C464:D464"/>
    <mergeCell ref="E464:F464"/>
    <mergeCell ref="A465:B465"/>
    <mergeCell ref="C465:D465"/>
    <mergeCell ref="E465:F465"/>
    <mergeCell ref="A460:B460"/>
    <mergeCell ref="C460:D460"/>
    <mergeCell ref="E460:F460"/>
    <mergeCell ref="A461:B461"/>
    <mergeCell ref="C461:D461"/>
    <mergeCell ref="E461:F461"/>
    <mergeCell ref="A462:B462"/>
    <mergeCell ref="C462:D462"/>
    <mergeCell ref="E462:F462"/>
    <mergeCell ref="A457:B457"/>
    <mergeCell ref="C457:D457"/>
    <mergeCell ref="E457:F457"/>
    <mergeCell ref="A458:B458"/>
    <mergeCell ref="C458:D458"/>
    <mergeCell ref="E458:F458"/>
    <mergeCell ref="A459:B459"/>
    <mergeCell ref="C459:D459"/>
    <mergeCell ref="E459:F459"/>
    <mergeCell ref="A454:B454"/>
    <mergeCell ref="C454:D454"/>
    <mergeCell ref="E454:F454"/>
    <mergeCell ref="A455:B455"/>
    <mergeCell ref="C455:D455"/>
    <mergeCell ref="E455:F455"/>
    <mergeCell ref="A456:B456"/>
    <mergeCell ref="C456:D456"/>
    <mergeCell ref="E456:F456"/>
    <mergeCell ref="A451:B451"/>
    <mergeCell ref="C451:D451"/>
    <mergeCell ref="E451:F451"/>
    <mergeCell ref="A452:B452"/>
    <mergeCell ref="C452:D452"/>
    <mergeCell ref="E452:F452"/>
    <mergeCell ref="A453:B453"/>
    <mergeCell ref="C453:D453"/>
    <mergeCell ref="E453:F453"/>
    <mergeCell ref="A448:B448"/>
    <mergeCell ref="C448:D448"/>
    <mergeCell ref="E448:F448"/>
    <mergeCell ref="A449:B449"/>
    <mergeCell ref="C449:D449"/>
    <mergeCell ref="E449:F449"/>
    <mergeCell ref="A450:B450"/>
    <mergeCell ref="C450:D450"/>
    <mergeCell ref="E450:F450"/>
    <mergeCell ref="A445:B445"/>
    <mergeCell ref="C445:D445"/>
    <mergeCell ref="E445:F445"/>
    <mergeCell ref="A446:B446"/>
    <mergeCell ref="C446:D446"/>
    <mergeCell ref="E446:F446"/>
    <mergeCell ref="A447:B447"/>
    <mergeCell ref="C447:D447"/>
    <mergeCell ref="E447:F447"/>
    <mergeCell ref="A442:B442"/>
    <mergeCell ref="C442:D442"/>
    <mergeCell ref="E442:F442"/>
    <mergeCell ref="A443:B443"/>
    <mergeCell ref="C443:D443"/>
    <mergeCell ref="E443:F443"/>
    <mergeCell ref="A444:B444"/>
    <mergeCell ref="C444:D444"/>
    <mergeCell ref="E444:F444"/>
    <mergeCell ref="E421:F421"/>
    <mergeCell ref="E422:F422"/>
    <mergeCell ref="E423:F423"/>
    <mergeCell ref="E424:F424"/>
    <mergeCell ref="E425:F425"/>
    <mergeCell ref="E426:F426"/>
    <mergeCell ref="E427:F427"/>
    <mergeCell ref="A441:B441"/>
    <mergeCell ref="C441:D441"/>
    <mergeCell ref="E441:F441"/>
    <mergeCell ref="E412:F412"/>
    <mergeCell ref="E413:F413"/>
    <mergeCell ref="E414:F414"/>
    <mergeCell ref="E415:F415"/>
    <mergeCell ref="E416:F416"/>
    <mergeCell ref="E417:F417"/>
    <mergeCell ref="E418:F418"/>
    <mergeCell ref="E419:F419"/>
    <mergeCell ref="E420:F420"/>
    <mergeCell ref="E403:F403"/>
    <mergeCell ref="E404:F404"/>
    <mergeCell ref="E405:F405"/>
    <mergeCell ref="E406:F406"/>
    <mergeCell ref="E407:F407"/>
    <mergeCell ref="E408:F408"/>
    <mergeCell ref="E409:F409"/>
    <mergeCell ref="E410:F410"/>
    <mergeCell ref="E411:F411"/>
    <mergeCell ref="A424:B424"/>
    <mergeCell ref="C424:D424"/>
    <mergeCell ref="A425:B425"/>
    <mergeCell ref="C425:D425"/>
    <mergeCell ref="A426:B426"/>
    <mergeCell ref="A427:B427"/>
    <mergeCell ref="C426:D426"/>
    <mergeCell ref="C427:D427"/>
    <mergeCell ref="A421:B421"/>
    <mergeCell ref="C421:D421"/>
    <mergeCell ref="A422:B422"/>
    <mergeCell ref="C422:D422"/>
    <mergeCell ref="A423:B423"/>
    <mergeCell ref="C423:D423"/>
    <mergeCell ref="A418:B418"/>
    <mergeCell ref="C418:D418"/>
    <mergeCell ref="A419:B419"/>
    <mergeCell ref="C419:D419"/>
    <mergeCell ref="A420:B420"/>
    <mergeCell ref="C420:D420"/>
    <mergeCell ref="A415:B415"/>
    <mergeCell ref="C415:D415"/>
    <mergeCell ref="A416:B416"/>
    <mergeCell ref="C416:D416"/>
    <mergeCell ref="A417:B417"/>
    <mergeCell ref="C417:D417"/>
    <mergeCell ref="A412:B412"/>
    <mergeCell ref="C412:D412"/>
    <mergeCell ref="A413:B413"/>
    <mergeCell ref="C413:D413"/>
    <mergeCell ref="A414:B414"/>
    <mergeCell ref="C414:D414"/>
    <mergeCell ref="A409:B409"/>
    <mergeCell ref="C409:D409"/>
    <mergeCell ref="A410:B410"/>
    <mergeCell ref="C410:D410"/>
    <mergeCell ref="A411:B411"/>
    <mergeCell ref="C411:D411"/>
    <mergeCell ref="A406:B406"/>
    <mergeCell ref="C406:D406"/>
    <mergeCell ref="A407:B407"/>
    <mergeCell ref="C407:D407"/>
    <mergeCell ref="A408:B408"/>
    <mergeCell ref="C408:D408"/>
    <mergeCell ref="A403:B403"/>
    <mergeCell ref="C403:D403"/>
    <mergeCell ref="A404:B404"/>
    <mergeCell ref="C404:D404"/>
    <mergeCell ref="A405:B405"/>
    <mergeCell ref="C405:D405"/>
    <mergeCell ref="E383:F383"/>
    <mergeCell ref="E384:F384"/>
    <mergeCell ref="E385:F385"/>
    <mergeCell ref="E386:F386"/>
    <mergeCell ref="E387:F387"/>
    <mergeCell ref="E389:F389"/>
    <mergeCell ref="A402:B402"/>
    <mergeCell ref="C402:D402"/>
    <mergeCell ref="E402:F402"/>
    <mergeCell ref="C395:D395"/>
    <mergeCell ref="C396:D396"/>
    <mergeCell ref="E374:F374"/>
    <mergeCell ref="E375:F375"/>
    <mergeCell ref="E376:F376"/>
    <mergeCell ref="E377:F377"/>
    <mergeCell ref="E378:F378"/>
    <mergeCell ref="E379:F379"/>
    <mergeCell ref="E380:F380"/>
    <mergeCell ref="E381:F381"/>
    <mergeCell ref="E382:F382"/>
    <mergeCell ref="A149:A152"/>
    <mergeCell ref="A127:A129"/>
    <mergeCell ref="A130:A132"/>
    <mergeCell ref="A133:A137"/>
    <mergeCell ref="A138:A140"/>
    <mergeCell ref="A141:A145"/>
    <mergeCell ref="A147:A148"/>
    <mergeCell ref="E372:F372"/>
    <mergeCell ref="E373:F373"/>
    <mergeCell ref="A122:A126"/>
    <mergeCell ref="A73:A76"/>
    <mergeCell ref="A77:A81"/>
    <mergeCell ref="A82:A85"/>
    <mergeCell ref="A86:A90"/>
    <mergeCell ref="A92:A96"/>
    <mergeCell ref="A97:A103"/>
    <mergeCell ref="A104:A108"/>
    <mergeCell ref="A109:A110"/>
    <mergeCell ref="A111:A114"/>
    <mergeCell ref="A115:A117"/>
    <mergeCell ref="A118:A121"/>
    <mergeCell ref="A71:A72"/>
    <mergeCell ref="A2:A12"/>
    <mergeCell ref="A13:A22"/>
    <mergeCell ref="A23:A25"/>
    <mergeCell ref="A26:A31"/>
    <mergeCell ref="A32:A36"/>
    <mergeCell ref="A37:A52"/>
    <mergeCell ref="A53:A57"/>
    <mergeCell ref="A58:A62"/>
    <mergeCell ref="A63:A66"/>
    <mergeCell ref="A67:A68"/>
    <mergeCell ref="A69:A70"/>
    <mergeCell ref="A355:B355"/>
    <mergeCell ref="A356:B356"/>
    <mergeCell ref="A357:B357"/>
    <mergeCell ref="A358:B358"/>
    <mergeCell ref="A359:B35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C340:D340"/>
    <mergeCell ref="C341:D341"/>
    <mergeCell ref="C342:D342"/>
    <mergeCell ref="C343:D343"/>
    <mergeCell ref="C344:D344"/>
    <mergeCell ref="C345:D345"/>
    <mergeCell ref="C346:D346"/>
    <mergeCell ref="C347:D347"/>
    <mergeCell ref="C348:D348"/>
    <mergeCell ref="E349:F349"/>
    <mergeCell ref="E350:F350"/>
    <mergeCell ref="E351:F351"/>
    <mergeCell ref="C357:D357"/>
    <mergeCell ref="C358:D358"/>
    <mergeCell ref="C359:D359"/>
    <mergeCell ref="C360:D360"/>
    <mergeCell ref="C361:D361"/>
    <mergeCell ref="C352:D352"/>
    <mergeCell ref="C353:D353"/>
    <mergeCell ref="C354:D354"/>
    <mergeCell ref="C355:D355"/>
    <mergeCell ref="C356:D356"/>
    <mergeCell ref="C349:D349"/>
    <mergeCell ref="C350:D350"/>
    <mergeCell ref="C351:D351"/>
    <mergeCell ref="E340:F340"/>
    <mergeCell ref="E341:F341"/>
    <mergeCell ref="E342:F342"/>
    <mergeCell ref="E343:F343"/>
    <mergeCell ref="E344:F344"/>
    <mergeCell ref="E345:F345"/>
    <mergeCell ref="E346:F346"/>
    <mergeCell ref="E347:F347"/>
    <mergeCell ref="E348:F348"/>
    <mergeCell ref="E352:F352"/>
    <mergeCell ref="E353:F353"/>
    <mergeCell ref="E354:F354"/>
    <mergeCell ref="E355:F355"/>
    <mergeCell ref="E356:F356"/>
    <mergeCell ref="C362:D362"/>
    <mergeCell ref="C363:D363"/>
    <mergeCell ref="C364:D364"/>
    <mergeCell ref="C365:D365"/>
    <mergeCell ref="E362:F362"/>
    <mergeCell ref="E363:F363"/>
    <mergeCell ref="E364:F364"/>
    <mergeCell ref="E365:F365"/>
    <mergeCell ref="A371:B371"/>
    <mergeCell ref="C371:D371"/>
    <mergeCell ref="E371:F371"/>
    <mergeCell ref="E357:F357"/>
    <mergeCell ref="E358:F358"/>
    <mergeCell ref="E359:F359"/>
    <mergeCell ref="E360:F360"/>
    <mergeCell ref="E361:F361"/>
    <mergeCell ref="A360:B360"/>
    <mergeCell ref="A361:B361"/>
    <mergeCell ref="A362:B362"/>
    <mergeCell ref="A363:B363"/>
    <mergeCell ref="A374:B374"/>
    <mergeCell ref="C374:D374"/>
    <mergeCell ref="A375:B375"/>
    <mergeCell ref="C375:D375"/>
    <mergeCell ref="A372:B372"/>
    <mergeCell ref="C372:D372"/>
    <mergeCell ref="A373:B373"/>
    <mergeCell ref="C373:D373"/>
    <mergeCell ref="A378:B378"/>
    <mergeCell ref="C378:D378"/>
    <mergeCell ref="A379:B379"/>
    <mergeCell ref="C379:D379"/>
    <mergeCell ref="A376:B376"/>
    <mergeCell ref="C376:D376"/>
    <mergeCell ref="A377:B377"/>
    <mergeCell ref="C377:D377"/>
    <mergeCell ref="A382:B382"/>
    <mergeCell ref="C382:D382"/>
    <mergeCell ref="A383:B383"/>
    <mergeCell ref="A380:B380"/>
    <mergeCell ref="C380:D380"/>
    <mergeCell ref="A381:B381"/>
    <mergeCell ref="C381:D381"/>
    <mergeCell ref="C389:D389"/>
    <mergeCell ref="A386:B386"/>
    <mergeCell ref="C386:D386"/>
    <mergeCell ref="A387:B387"/>
    <mergeCell ref="C387:D387"/>
    <mergeCell ref="A384:B384"/>
    <mergeCell ref="C384:D384"/>
    <mergeCell ref="A385:B385"/>
    <mergeCell ref="C385:D385"/>
    <mergeCell ref="C390:D390"/>
    <mergeCell ref="E396:F396"/>
    <mergeCell ref="A395:B395"/>
    <mergeCell ref="A396:B396"/>
    <mergeCell ref="A394:B394"/>
    <mergeCell ref="C394:D394"/>
    <mergeCell ref="E394:F394"/>
    <mergeCell ref="C383:D383"/>
    <mergeCell ref="E395:F395"/>
    <mergeCell ref="A392:B392"/>
    <mergeCell ref="C392:D392"/>
    <mergeCell ref="E392:F392"/>
    <mergeCell ref="A393:B393"/>
    <mergeCell ref="C393:D393"/>
    <mergeCell ref="E393:F393"/>
    <mergeCell ref="A390:B390"/>
    <mergeCell ref="E390:F390"/>
    <mergeCell ref="A391:B391"/>
    <mergeCell ref="C391:D391"/>
    <mergeCell ref="E391:F391"/>
    <mergeCell ref="A388:B388"/>
    <mergeCell ref="C388:D388"/>
    <mergeCell ref="E388:F388"/>
    <mergeCell ref="A389:B389"/>
  </mergeCells>
  <phoneticPr fontId="2" type="noConversion"/>
  <conditionalFormatting sqref="B324:M32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Elien Vissers-Similon</dc:creator>
  <cp:lastModifiedBy>Elien Vissers-Similon</cp:lastModifiedBy>
  <dcterms:created xsi:type="dcterms:W3CDTF">2015-06-05T18:17:20Z</dcterms:created>
  <dcterms:modified xsi:type="dcterms:W3CDTF">2024-04-05T15:42:19Z</dcterms:modified>
</cp:coreProperties>
</file>