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332"/>
  <workbookPr defaultThemeVersion="153222"/>
  <bookViews>
    <workbookView xWindow="11520" yWindow="4764" windowWidth="14400" windowHeight="9624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<sst xmlns="http://schemas.openxmlformats.org/spreadsheetml/2006/main" uniqueCount="51" count="51">
  <si>
    <t>温度</t>
  </si>
  <si>
    <t>测试电流</t>
  </si>
  <si>
    <t>电压平均值</t>
  </si>
  <si>
    <t>位置1</t>
  </si>
  <si>
    <t>位置2</t>
  </si>
  <si>
    <t>位置3</t>
  </si>
  <si>
    <t>位置4</t>
  </si>
  <si>
    <t>位置5</t>
  </si>
  <si>
    <t>测试电流(mA)</t>
  </si>
  <si>
    <t>正向电压(mV)</t>
  </si>
  <si>
    <t>反向电压(mV)</t>
  </si>
  <si>
    <t>方法二</t>
  </si>
  <si>
    <t>方法一</t>
  </si>
  <si>
    <t>直读法</t>
  </si>
  <si>
    <t>直读电阻率</t>
  </si>
  <si>
    <t>测量1</t>
  </si>
  <si>
    <t>测量2</t>
  </si>
  <si>
    <t>测量3</t>
  </si>
  <si>
    <t>测量4</t>
  </si>
  <si>
    <t>测量5</t>
  </si>
  <si>
    <t>直读方块电阻</t>
  </si>
  <si>
    <t>方块电阻平均值</t>
  </si>
  <si>
    <t>硅片电阻率测试实验数据记录表</t>
  </si>
  <si>
    <t>扩散片方块电阻测试实验数据记录表</t>
  </si>
  <si>
    <t>FTO 玻璃方块电阻测试实验数据记录表</t>
  </si>
  <si>
    <t>ITO 玻璃方块电阻测试实验数据记录表</t>
  </si>
  <si>
    <t>F_T</t>
  </si>
  <si>
    <t>F_T</t>
  </si>
  <si>
    <t>F(d/S)</t>
  </si>
  <si>
    <t>d/S</t>
  </si>
  <si>
    <t>S/D</t>
  </si>
  <si>
    <t>F(S/D)</t>
  </si>
  <si>
    <t>F_sp</t>
  </si>
  <si>
    <t>电阻率ρT平均值</t>
  </si>
  <si>
    <t>电阻率ρT不均匀度</t>
  </si>
  <si>
    <t>样品厚度 (mm)</t>
  </si>
  <si>
    <t>样品直径 (mm)</t>
  </si>
  <si>
    <t>探针间距S (mm)</t>
  </si>
  <si>
    <t>探针间距S (cm)</t>
  </si>
  <si>
    <t>电阻率ρT （Ω*cm）</t>
  </si>
  <si>
    <t>电阻率ρ23 （Ω*cm）</t>
  </si>
  <si>
    <t>薄膜厚度 (mm)</t>
  </si>
  <si>
    <t>样品直径 (cm)</t>
  </si>
  <si>
    <t>样品厚度 (cm)</t>
  </si>
  <si>
    <t>样品结深 (cm)</t>
  </si>
  <si>
    <t>薄膜厚度 (cm)</t>
  </si>
  <si>
    <t>方块电阻（Ω/□）</t>
  </si>
  <si>
    <t>方块电阻 （Ω/□）</t>
  </si>
  <si>
    <t>硅棒横截面上五个位置处的电阻率测试实验数据记录表</t>
  </si>
  <si>
    <t>5.4369.71</t>
  </si>
  <si>
    <t xml:space="preserve">
</t>
  </si>
</sst>
</file>

<file path=xl/styles.xml><?xml version="1.0" encoding="utf-8"?>
<styleSheet xmlns="http://schemas.openxmlformats.org/spreadsheetml/2006/main">
  <numFmts count="6">
    <numFmt numFmtId="0" formatCode="General"/>
    <numFmt numFmtId="164" formatCode="0.000"/>
    <numFmt numFmtId="165" formatCode="0.0000"/>
    <numFmt numFmtId="2" formatCode="0.00"/>
    <numFmt numFmtId="166" formatCode="0.0000%"/>
    <numFmt numFmtId="167" formatCode="0.0"/>
  </numFmts>
  <fonts count="3">
    <font>
      <name val="等线"/>
      <sz val="11"/>
    </font>
    <font>
      <name val="等线"/>
      <charset val="134"/>
      <sz val="11"/>
      <color rgb="FF000000"/>
    </font>
    <font>
      <name val="等线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23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5" fontId="1" fillId="0" borderId="27" xfId="0" applyNumberFormat="1" applyFont="1" applyBorder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65" fontId="1" fillId="0" borderId="23" xfId="0" applyNumberFormat="1" applyFont="1" applyBorder="1" applyAlignment="1">
      <alignment horizontal="center" vertical="center" wrapText="1"/>
    </xf>
    <xf numFmtId="165" fontId="1" fillId="0" borderId="29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5" fontId="1" fillId="0" borderId="30" xfId="0" applyNumberFormat="1" applyFont="1" applyBorder="1" applyAlignment="1">
      <alignment horizontal="center" vertical="center"/>
    </xf>
    <xf numFmtId="165" fontId="1" fillId="0" borderId="31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165" fontId="1" fillId="0" borderId="32" xfId="0" applyNumberFormat="1" applyFont="1" applyBorder="1" applyAlignment="1">
      <alignment horizontal="center" vertical="center"/>
    </xf>
    <xf numFmtId="165" fontId="1" fillId="0" borderId="33" xfId="0" applyNumberFormat="1" applyFont="1" applyBorder="1" applyAlignment="1">
      <alignment horizontal="center" vertical="center"/>
    </xf>
    <xf numFmtId="167" fontId="1" fillId="0" borderId="3" xfId="0" applyNumberFormat="1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52"/>
  <sheetViews>
    <sheetView tabSelected="1" workbookViewId="0" topLeftCell="A38" zoomScale="62">
      <selection activeCell="J42" sqref="J42"/>
    </sheetView>
  </sheetViews>
  <sheetFormatPr defaultRowHeight="13.8"/>
  <cols>
    <col min="1" max="7" customWidth="1" width="20.332031" style="1"/>
    <col min="8" max="8" customWidth="0" width="8.886719" style="1"/>
    <col min="9" max="9" customWidth="1" bestFit="1" width="11.761719" style="1"/>
    <col min="10" max="16384" customWidth="0" width="8.886719" style="1"/>
  </cols>
  <sheetData>
    <row r="1" spans="8:8" s="2" ht="22.05" customFormat="1" customHeight="1">
      <c r="A1" s="3" t="s">
        <v>48</v>
      </c>
      <c r="B1" s="4"/>
      <c r="C1" s="4"/>
      <c r="D1" s="4"/>
      <c r="E1" s="4"/>
      <c r="F1" s="4"/>
      <c r="G1" s="4"/>
    </row>
    <row r="2" spans="8:8" s="2" ht="22.05" customFormat="1" customHeight="1">
      <c r="A2" s="5" t="s">
        <v>0</v>
      </c>
      <c r="B2" s="6">
        <v>23.0</v>
      </c>
      <c r="C2" s="7" t="s">
        <v>35</v>
      </c>
      <c r="D2" s="8">
        <v>2.5</v>
      </c>
      <c r="E2" s="7" t="s">
        <v>36</v>
      </c>
      <c r="F2" s="9">
        <v>24.0</v>
      </c>
      <c r="G2" s="10"/>
      <c r="I2" s="11" t="s">
        <v>38</v>
      </c>
    </row>
    <row r="3" spans="8:8" s="2" ht="22.05" customFormat="1" customHeight="1">
      <c r="A3" s="12"/>
      <c r="B3" s="13" t="s">
        <v>8</v>
      </c>
      <c r="C3" s="14" t="s">
        <v>9</v>
      </c>
      <c r="D3" s="14" t="s">
        <v>10</v>
      </c>
      <c r="E3" s="14" t="s">
        <v>2</v>
      </c>
      <c r="F3" s="14" t="s">
        <v>39</v>
      </c>
      <c r="G3" s="6" t="s">
        <v>40</v>
      </c>
      <c r="I3" s="15">
        <v>0.1</v>
      </c>
    </row>
    <row r="4" spans="8:8" s="2" ht="22.05" customFormat="1" customHeight="1">
      <c r="A4" s="16" t="s">
        <v>3</v>
      </c>
      <c r="B4" s="17">
        <v>0.5893</v>
      </c>
      <c r="C4" s="18">
        <v>1.59</v>
      </c>
      <c r="D4" s="18">
        <v>1.58</v>
      </c>
      <c r="E4" s="19">
        <f>AVERAGE(C4:D4)</f>
        <v>1.585</v>
      </c>
      <c r="F4" s="20">
        <f>2*PI()*I$3*E4/B4</f>
        <v>1.68994547970128</v>
      </c>
      <c r="G4" s="21">
        <f>F4/I$5</f>
        <v>1.68994547970128</v>
      </c>
      <c r="I4" s="16" t="s">
        <v>27</v>
      </c>
    </row>
    <row r="5" spans="8:8" s="2" ht="22.05" customFormat="1" customHeight="1">
      <c r="A5" s="22" t="s">
        <v>4</v>
      </c>
      <c r="B5" s="23">
        <v>0.5893</v>
      </c>
      <c r="C5" s="24">
        <v>1.58</v>
      </c>
      <c r="D5" s="25">
        <v>1.6</v>
      </c>
      <c r="E5" s="18">
        <f>AVERAGE(C5:D5)</f>
        <v>1.59</v>
      </c>
      <c r="F5" s="20">
        <f>2*PI()*I$3*E5/B5</f>
        <v>1.6952765379968677</v>
      </c>
      <c r="G5" s="21">
        <f>F5/I$5</f>
        <v>1.6952765379968677</v>
      </c>
      <c r="I5" s="26">
        <v>1.0</v>
      </c>
    </row>
    <row r="6" spans="8:8" s="2" ht="22.05" customFormat="1" customHeight="1">
      <c r="A6" s="22" t="s">
        <v>5</v>
      </c>
      <c r="B6" s="23">
        <v>0.5893</v>
      </c>
      <c r="C6" s="24">
        <v>1.58</v>
      </c>
      <c r="D6" s="24">
        <v>1.58</v>
      </c>
      <c r="E6" s="18">
        <f>AVERAGE(C6:D6)</f>
        <v>1.58</v>
      </c>
      <c r="F6" s="20">
        <f>2*PI()*I$3*E6/B6</f>
        <v>1.6846144214056926</v>
      </c>
      <c r="G6" s="21">
        <f>F6/I$5</f>
        <v>1.6846144214056926</v>
      </c>
    </row>
    <row r="7" spans="8:8" s="2" ht="22.05" customFormat="1" customHeight="1">
      <c r="A7" s="22" t="s">
        <v>6</v>
      </c>
      <c r="B7" s="23">
        <v>0.5893</v>
      </c>
      <c r="C7" s="24">
        <v>1.59</v>
      </c>
      <c r="D7" s="27">
        <v>1.6</v>
      </c>
      <c r="E7" s="18">
        <f>AVERAGE(C7:D7)</f>
        <v>1.5950000000000002</v>
      </c>
      <c r="F7" s="20">
        <f>2*PI()*I$3*E7/B7</f>
        <v>1.7006075962924554</v>
      </c>
      <c r="G7" s="21">
        <f>F7/I$5</f>
        <v>1.7006075962924554</v>
      </c>
    </row>
    <row r="8" spans="8:8" s="2" ht="22.05" customFormat="1" customHeight="1">
      <c r="A8" s="15" t="s">
        <v>7</v>
      </c>
      <c r="B8" s="28">
        <v>0.5893</v>
      </c>
      <c r="C8" s="29">
        <v>1.57</v>
      </c>
      <c r="D8" s="29">
        <v>1.59</v>
      </c>
      <c r="E8" s="18">
        <f>AVERAGE(C8:D8)</f>
        <v>1.58</v>
      </c>
      <c r="F8" s="20">
        <f>2*PI()*I$3*E8/B8</f>
        <v>1.6846144214056926</v>
      </c>
      <c r="G8" s="21">
        <f>F8/I$5</f>
        <v>1.6846144214056926</v>
      </c>
    </row>
    <row r="9" spans="8:8" s="2" ht="22.05" customFormat="1" customHeight="1">
      <c r="A9" s="30" t="s">
        <v>33</v>
      </c>
      <c r="B9" s="31"/>
      <c r="C9" s="32">
        <f>AVERAGE(F4:F8)</f>
        <v>1.6910116913603974</v>
      </c>
      <c r="D9" s="33"/>
      <c r="E9" s="30" t="s">
        <v>34</v>
      </c>
      <c r="F9" s="31"/>
      <c r="G9" s="34">
        <f>(MAX(F4:F8)-MIN(F4:F8))/(0.5*(MAX(F4:F8)+MIN(F4:F8)))*100%</f>
        <v>0.009448818897637719</v>
      </c>
    </row>
    <row r="10" spans="8:8" s="2" ht="22.05" customFormat="1" customHeight="1"/>
    <row r="11" spans="8:8" s="2" ht="22.05" customFormat="1" customHeight="1">
      <c r="A11" s="4" t="s">
        <v>22</v>
      </c>
      <c r="B11" s="4"/>
      <c r="C11" s="4"/>
      <c r="D11" s="4"/>
      <c r="E11" s="4"/>
      <c r="F11" s="4"/>
      <c r="G11" s="4"/>
    </row>
    <row r="12" spans="8:8" s="2" ht="22.05" customFormat="1" customHeight="1">
      <c r="A12" s="5" t="s">
        <v>0</v>
      </c>
      <c r="B12" s="6"/>
      <c r="C12" s="5" t="s">
        <v>43</v>
      </c>
      <c r="D12" s="35">
        <v>0.04</v>
      </c>
      <c r="E12" s="5" t="s">
        <v>42</v>
      </c>
      <c r="F12" s="31">
        <v>7.62</v>
      </c>
      <c r="G12" s="36"/>
    </row>
    <row r="13" spans="8:8" s="2" ht="22.05" customFormat="1" customHeight="1">
      <c r="A13" s="5" t="s">
        <v>38</v>
      </c>
      <c r="B13" s="6">
        <v>0.1</v>
      </c>
      <c r="C13" s="37" t="s">
        <v>29</v>
      </c>
      <c r="D13" s="37" t="s">
        <v>28</v>
      </c>
      <c r="E13" s="37" t="s">
        <v>30</v>
      </c>
      <c r="F13" s="37" t="s">
        <v>31</v>
      </c>
      <c r="G13" s="38" t="s">
        <v>32</v>
      </c>
    </row>
    <row r="14" spans="8:8" s="2" ht="22.05" customFormat="1" customHeight="1">
      <c r="A14" s="5" t="s">
        <v>26</v>
      </c>
      <c r="B14" s="6">
        <v>1.0</v>
      </c>
      <c r="C14" s="37">
        <f>D12/B13</f>
        <v>0.39999999999999997</v>
      </c>
      <c r="D14" s="37">
        <v>0.9993</v>
      </c>
      <c r="E14" s="37">
        <f>B13/F12</f>
        <v>0.013123359580052493</v>
      </c>
      <c r="F14" s="37">
        <v>4.5254</v>
      </c>
      <c r="G14" s="38">
        <v>1.0</v>
      </c>
    </row>
    <row r="15" spans="8:8" s="2" ht="22.05" customFormat="1" customHeight="1">
      <c r="A15" s="5" t="s">
        <v>12</v>
      </c>
      <c r="B15" s="39" t="s">
        <v>13</v>
      </c>
      <c r="C15" s="5" t="s">
        <v>1</v>
      </c>
      <c r="D15" s="6">
        <v>0.1811</v>
      </c>
      <c r="E15" s="5" t="s">
        <v>14</v>
      </c>
      <c r="F15" s="40">
        <v>18.45</v>
      </c>
      <c r="G15" s="41"/>
    </row>
    <row r="16" spans="8:8" s="2" ht="22.05" customFormat="1" customHeight="1">
      <c r="A16" s="5" t="s">
        <v>11</v>
      </c>
      <c r="B16" s="14" t="s">
        <v>8</v>
      </c>
      <c r="C16" s="14" t="s">
        <v>9</v>
      </c>
      <c r="D16" s="14" t="s">
        <v>10</v>
      </c>
      <c r="E16" s="14" t="s">
        <v>2</v>
      </c>
      <c r="F16" s="14" t="s">
        <v>39</v>
      </c>
      <c r="G16" s="6" t="s">
        <v>40</v>
      </c>
    </row>
    <row r="17" spans="8:8" s="2" ht="22.05" customFormat="1" customHeight="1">
      <c r="A17" s="42" t="s">
        <v>15</v>
      </c>
      <c r="B17" s="43">
        <v>0.6809</v>
      </c>
      <c r="C17" s="44">
        <v>69.43</v>
      </c>
      <c r="D17" s="18">
        <v>69.71</v>
      </c>
      <c r="E17" s="19">
        <f>AVERAGE(C17:D17)</f>
        <v>69.57</v>
      </c>
      <c r="F17" s="20">
        <f>E17/B17*D$12*G$14*D$14*F$14</f>
        <v>18.482108711728593</v>
      </c>
      <c r="G17" s="21">
        <f>F17/B$14</f>
        <v>18.482108711728593</v>
      </c>
    </row>
    <row r="18" spans="8:8" s="2" ht="22.05" customFormat="1" customHeight="1">
      <c r="A18" s="22" t="s">
        <v>16</v>
      </c>
      <c r="B18" s="45">
        <v>0.7559</v>
      </c>
      <c r="C18" s="24">
        <v>77.34</v>
      </c>
      <c r="D18" s="24">
        <v>77.35</v>
      </c>
      <c r="E18" s="44">
        <f>AVERAGE(C18:D18)</f>
        <v>77.345</v>
      </c>
      <c r="F18" s="20">
        <f>E18/B18*D$12*G$14*D$14*F$14</f>
        <v>18.508905995814263</v>
      </c>
      <c r="G18" s="21">
        <f>F18/B$14</f>
        <v>18.508905995814263</v>
      </c>
    </row>
    <row r="19" spans="8:8" s="2" ht="22.05" customFormat="1" customHeight="1">
      <c r="A19" s="22" t="s">
        <v>17</v>
      </c>
      <c r="B19" s="46">
        <v>0.8037</v>
      </c>
      <c r="C19" s="47">
        <v>82.4</v>
      </c>
      <c r="D19" s="48">
        <v>82.5</v>
      </c>
      <c r="E19" s="18">
        <f>AVERAGE(C19:D19)</f>
        <v>82.45</v>
      </c>
      <c r="F19" s="20">
        <f>E19/B19*D$12*G$14*D$14*F$14</f>
        <v>18.55707585113849</v>
      </c>
      <c r="G19" s="21">
        <f>F19/B$14</f>
        <v>18.55707585113849</v>
      </c>
    </row>
    <row r="20" spans="8:8" s="2" ht="22.05" customFormat="1" customHeight="1">
      <c r="A20" s="22" t="s">
        <v>18</v>
      </c>
      <c r="B20" s="49">
        <v>0.8177</v>
      </c>
      <c r="C20" s="50">
        <v>83.81</v>
      </c>
      <c r="D20" s="24">
        <v>83.76</v>
      </c>
      <c r="E20" s="18">
        <f>AVERAGE(C20:D20)</f>
        <v>83.785</v>
      </c>
      <c r="F20" s="20">
        <f>E20/B20*D$12*G$14*D$14*F$14</f>
        <v>18.53468149945946</v>
      </c>
      <c r="G20" s="21">
        <f>F20/B$14</f>
        <v>18.53468149945946</v>
      </c>
    </row>
    <row r="21" spans="8:8" s="2" ht="22.05" customFormat="1" customHeight="1">
      <c r="A21" s="15" t="s">
        <v>19</v>
      </c>
      <c r="B21" s="51">
        <v>0.6643</v>
      </c>
      <c r="C21" s="52">
        <v>68.14</v>
      </c>
      <c r="D21" s="53">
        <v>68.12</v>
      </c>
      <c r="E21" s="18">
        <f>AVERAGE(C21:D21)</f>
        <v>68.13</v>
      </c>
      <c r="F21" s="20">
        <f>E21/B21*D$12*G$14*D$14*F$14</f>
        <v>18.551839900563</v>
      </c>
      <c r="G21" s="21">
        <f>F21/B$14</f>
        <v>18.551839900563</v>
      </c>
    </row>
    <row r="22" spans="8:8" s="2" ht="22.05" customFormat="1" customHeight="1">
      <c r="A22" s="30" t="s">
        <v>33</v>
      </c>
      <c r="B22" s="31"/>
      <c r="C22" s="54">
        <f>AVERAGE(F17:F21)</f>
        <v>18.52692239174076</v>
      </c>
      <c r="D22" s="55"/>
      <c r="E22" s="55"/>
      <c r="F22" s="55"/>
      <c r="G22" s="56"/>
    </row>
    <row r="23" spans="8:8" s="2" ht="22.05" customFormat="1" customHeight="1"/>
    <row r="24" spans="8:8" s="2" ht="22.05" customFormat="1" customHeight="1">
      <c r="A24" s="4" t="s">
        <v>23</v>
      </c>
      <c r="B24" s="4"/>
      <c r="C24" s="4"/>
      <c r="D24" s="4"/>
      <c r="E24" s="4"/>
      <c r="F24" s="4"/>
      <c r="G24" s="4"/>
    </row>
    <row r="25" spans="8:8" s="2" ht="22.05" customFormat="1" customHeight="1">
      <c r="A25" s="5" t="s">
        <v>0</v>
      </c>
      <c r="B25" s="6">
        <v>19.8</v>
      </c>
      <c r="C25" s="5" t="s">
        <v>44</v>
      </c>
      <c r="D25" s="6">
        <v>1.0E-4</v>
      </c>
      <c r="E25" s="5" t="s">
        <v>42</v>
      </c>
      <c r="F25" s="31">
        <v>7.5</v>
      </c>
      <c r="G25" s="36"/>
    </row>
    <row r="26" spans="8:8" s="2" ht="22.05" customFormat="1" customHeight="1">
      <c r="A26" s="5" t="s">
        <v>38</v>
      </c>
      <c r="B26" s="14">
        <v>0.1</v>
      </c>
      <c r="C26" s="37" t="s">
        <v>29</v>
      </c>
      <c r="D26" s="37" t="s">
        <v>28</v>
      </c>
      <c r="E26" s="37" t="s">
        <v>30</v>
      </c>
      <c r="F26" s="37" t="s">
        <v>31</v>
      </c>
      <c r="G26" s="38" t="s">
        <v>32</v>
      </c>
    </row>
    <row r="27" spans="8:8" s="2" ht="22.05" customFormat="1" customHeight="1">
      <c r="A27" s="5" t="s">
        <v>26</v>
      </c>
      <c r="B27" s="6">
        <v>1.0</v>
      </c>
      <c r="C27" s="37">
        <f>D25/B26</f>
        <v>0.001</v>
      </c>
      <c r="D27" s="37">
        <v>1.0</v>
      </c>
      <c r="E27" s="37">
        <f>B26/F25</f>
        <v>0.013333333333333334</v>
      </c>
      <c r="F27" s="37">
        <v>4.5254</v>
      </c>
      <c r="G27" s="38">
        <v>1.0</v>
      </c>
    </row>
    <row r="28" spans="8:8" s="2" ht="22.05" customFormat="1" customHeight="1">
      <c r="A28" s="5" t="s">
        <v>12</v>
      </c>
      <c r="B28" s="14" t="s">
        <v>13</v>
      </c>
      <c r="C28" s="14" t="s">
        <v>1</v>
      </c>
      <c r="D28" s="14">
        <v>4.532</v>
      </c>
      <c r="E28" s="14" t="s">
        <v>20</v>
      </c>
      <c r="F28" s="57">
        <v>70.02</v>
      </c>
      <c r="G28" s="41"/>
    </row>
    <row r="29" spans="8:8" s="2" ht="22.05" customFormat="1" customHeight="1">
      <c r="A29" s="5" t="s">
        <v>11</v>
      </c>
      <c r="B29" s="14" t="s">
        <v>8</v>
      </c>
      <c r="C29" s="14" t="s">
        <v>9</v>
      </c>
      <c r="D29" s="14" t="s">
        <v>10</v>
      </c>
      <c r="E29" s="14" t="s">
        <v>2</v>
      </c>
      <c r="F29" s="58" t="s">
        <v>46</v>
      </c>
      <c r="G29" s="41"/>
    </row>
    <row r="30" spans="8:8" s="2" ht="22.05" customFormat="1" customHeight="1">
      <c r="A30" s="42" t="s">
        <v>15</v>
      </c>
      <c r="B30" s="59">
        <v>4.9</v>
      </c>
      <c r="C30" s="18">
        <v>79.17</v>
      </c>
      <c r="D30" s="18">
        <v>76.29</v>
      </c>
      <c r="E30" s="18">
        <f>AVERAGE(C30:D30)</f>
        <v>77.73</v>
      </c>
      <c r="F30" s="60">
        <f>E30*G$27*D$27*F$27/B30</f>
        <v>71.78762081632654</v>
      </c>
      <c r="G30" s="61"/>
    </row>
    <row r="31" spans="8:8" s="2" ht="22.05" customFormat="1" customHeight="1">
      <c r="A31" s="22" t="s">
        <v>16</v>
      </c>
      <c r="B31" s="62">
        <v>5.011</v>
      </c>
      <c r="C31" s="24">
        <v>80.46</v>
      </c>
      <c r="D31" s="24">
        <v>78.17</v>
      </c>
      <c r="E31" s="24">
        <f>AVERAGE(C31:D31)</f>
        <v>79.315</v>
      </c>
      <c r="F31" s="63">
        <f>E31*G$27*D$27*F$27/B31</f>
        <v>71.62883675912991</v>
      </c>
      <c r="G31" s="64"/>
    </row>
    <row r="32" spans="8:8" s="2" ht="22.05" customFormat="1" customHeight="1">
      <c r="A32" s="30" t="s">
        <v>21</v>
      </c>
      <c r="B32" s="31"/>
      <c r="C32" s="33">
        <f>AVERAGE(F30:G31)</f>
        <v>71.70822878772822</v>
      </c>
      <c r="D32" s="55"/>
      <c r="E32" s="55"/>
      <c r="F32" s="55"/>
      <c r="G32" s="56"/>
    </row>
    <row r="33" spans="8:8" s="2" ht="22.05" customFormat="1" customHeight="1"/>
    <row r="34" spans="8:8" s="2" ht="22.05" customFormat="1" customHeight="1">
      <c r="A34" s="4" t="s">
        <v>24</v>
      </c>
      <c r="B34" s="4"/>
      <c r="C34" s="4"/>
      <c r="D34" s="4"/>
      <c r="E34" s="4"/>
      <c r="F34" s="4"/>
      <c r="G34" s="4"/>
    </row>
    <row r="35" spans="8:8" s="2" ht="22.05" customFormat="1" customHeight="1">
      <c r="A35" s="5" t="s">
        <v>0</v>
      </c>
      <c r="B35" s="65">
        <v>23.0</v>
      </c>
      <c r="C35" s="5" t="s">
        <v>45</v>
      </c>
      <c r="D35" s="6">
        <v>1.85E-5</v>
      </c>
      <c r="E35" s="5" t="s">
        <v>36</v>
      </c>
      <c r="F35" s="31">
        <v>6.0</v>
      </c>
      <c r="G35" s="36"/>
    </row>
    <row r="36" spans="8:8" s="2" ht="22.05" customFormat="1" customHeight="1">
      <c r="A36" s="5" t="s">
        <v>38</v>
      </c>
      <c r="B36" s="14">
        <v>0.1</v>
      </c>
      <c r="C36" s="37" t="s">
        <v>29</v>
      </c>
      <c r="D36" s="37" t="s">
        <v>28</v>
      </c>
      <c r="E36" s="37" t="s">
        <v>30</v>
      </c>
      <c r="F36" s="37" t="s">
        <v>31</v>
      </c>
      <c r="G36" s="38" t="s">
        <v>32</v>
      </c>
    </row>
    <row r="37" spans="8:8" s="2" ht="22.05" customFormat="1" customHeight="1">
      <c r="A37" s="5" t="s">
        <v>26</v>
      </c>
      <c r="B37" s="6">
        <v>0.9785</v>
      </c>
      <c r="C37" s="37">
        <f>D35/B36</f>
        <v>1.8499999999999997E-4</v>
      </c>
      <c r="D37" s="37">
        <v>1.0</v>
      </c>
      <c r="E37" s="37">
        <f>B36/F35</f>
        <v>0.016666666666666666</v>
      </c>
      <c r="F37" s="66">
        <v>4.522</v>
      </c>
      <c r="G37" s="38">
        <v>1.0</v>
      </c>
    </row>
    <row r="38" spans="8:8" s="2" ht="22.05" customFormat="1" customHeight="1">
      <c r="A38" s="5" t="s">
        <v>12</v>
      </c>
      <c r="B38" s="14" t="s">
        <v>13</v>
      </c>
      <c r="C38" s="14" t="s">
        <v>1</v>
      </c>
      <c r="D38" s="14">
        <v>4.532</v>
      </c>
      <c r="E38" s="14" t="s">
        <v>20</v>
      </c>
      <c r="F38" s="57">
        <v>7.62</v>
      </c>
      <c r="G38" s="41"/>
    </row>
    <row r="39" spans="8:8" s="2" ht="22.05" customFormat="1" customHeight="1">
      <c r="A39" s="5" t="s">
        <v>11</v>
      </c>
      <c r="B39" s="14" t="s">
        <v>8</v>
      </c>
      <c r="C39" s="14" t="s">
        <v>9</v>
      </c>
      <c r="D39" s="14" t="s">
        <v>10</v>
      </c>
      <c r="E39" s="14" t="s">
        <v>2</v>
      </c>
      <c r="F39" s="58" t="s">
        <v>47</v>
      </c>
      <c r="G39" s="41"/>
    </row>
    <row r="40" spans="8:8" s="2" ht="22.05" customFormat="1" customHeight="1">
      <c r="A40" s="42" t="s">
        <v>15</v>
      </c>
      <c r="B40" s="67">
        <v>4.944</v>
      </c>
      <c r="C40" s="18">
        <v>8.32</v>
      </c>
      <c r="D40" s="18">
        <v>8.32</v>
      </c>
      <c r="E40" s="18">
        <f>AVERAGE(C40:D40)</f>
        <v>8.32</v>
      </c>
      <c r="F40" s="60">
        <f>E40*G$37*D$37*F$37/B40</f>
        <v>7.609838187702266</v>
      </c>
      <c r="G40" s="61"/>
    </row>
    <row r="41" spans="8:8" s="2" ht="22.05" customFormat="1" customHeight="1">
      <c r="A41" s="22" t="s">
        <v>16</v>
      </c>
      <c r="B41" s="68">
        <v>5.046</v>
      </c>
      <c r="C41" s="24">
        <v>8.49</v>
      </c>
      <c r="D41" s="24">
        <v>8.49</v>
      </c>
      <c r="E41" s="24">
        <f>AVERAGE(C41:D41)</f>
        <v>8.49</v>
      </c>
      <c r="F41" s="63">
        <f>E41*G$37*D$37*F$37/B41</f>
        <v>7.6083590963139125</v>
      </c>
      <c r="G41" s="64"/>
    </row>
    <row r="42" spans="8:8" s="2" ht="22.05" customFormat="1" customHeight="1">
      <c r="A42" s="30" t="s">
        <v>21</v>
      </c>
      <c r="B42" s="31"/>
      <c r="C42" s="33">
        <f>AVERAGE(F40:G41)</f>
        <v>7.609098642008089</v>
      </c>
      <c r="D42" s="55"/>
      <c r="E42" s="55"/>
      <c r="F42" s="55"/>
      <c r="G42" s="56"/>
    </row>
    <row r="43" spans="8:8" s="2" ht="22.05" customFormat="1" customHeight="1"/>
    <row r="44" spans="8:8" s="2" ht="22.05" customFormat="1" customHeight="1">
      <c r="A44" s="4" t="s">
        <v>25</v>
      </c>
      <c r="B44" s="4"/>
      <c r="C44" s="4"/>
      <c r="D44" s="4"/>
      <c r="E44" s="4"/>
      <c r="F44" s="4"/>
      <c r="G44" s="4"/>
    </row>
    <row r="45" spans="8:8" s="2" ht="22.05" customFormat="1" customHeight="1">
      <c r="A45" s="5" t="s">
        <v>0</v>
      </c>
      <c r="B45" s="6">
        <v>19.8</v>
      </c>
      <c r="C45" s="5" t="s">
        <v>41</v>
      </c>
      <c r="D45" s="6">
        <v>0.0012</v>
      </c>
      <c r="E45" s="5" t="s">
        <v>36</v>
      </c>
      <c r="F45" s="31">
        <v>60.0</v>
      </c>
      <c r="G45" s="36"/>
    </row>
    <row r="46" spans="8:8" s="2" ht="22.05" customFormat="1" customHeight="1">
      <c r="A46" s="5" t="s">
        <v>37</v>
      </c>
      <c r="B46" s="14">
        <v>1.0</v>
      </c>
      <c r="C46" s="37" t="s">
        <v>29</v>
      </c>
      <c r="D46" s="37" t="s">
        <v>28</v>
      </c>
      <c r="E46" s="37" t="s">
        <v>30</v>
      </c>
      <c r="F46" s="37" t="s">
        <v>31</v>
      </c>
      <c r="G46" s="38" t="s">
        <v>32</v>
      </c>
    </row>
    <row r="47" spans="8:8" s="2" ht="22.05" customFormat="1" customHeight="1">
      <c r="A47" s="5" t="s">
        <v>26</v>
      </c>
      <c r="B47" s="6">
        <v>0.9785</v>
      </c>
      <c r="C47" s="37">
        <f>D45/B46</f>
        <v>0.0012</v>
      </c>
      <c r="D47" s="37">
        <v>1.0</v>
      </c>
      <c r="E47" s="37">
        <f>B46/F45</f>
        <v>0.016666666666666666</v>
      </c>
      <c r="F47" s="69">
        <v>4.522</v>
      </c>
      <c r="G47" s="38">
        <v>1.0</v>
      </c>
    </row>
    <row r="48" spans="8:8" s="2" ht="22.05" customFormat="1" customHeight="1">
      <c r="A48" s="5" t="s">
        <v>12</v>
      </c>
      <c r="B48" s="14" t="s">
        <v>13</v>
      </c>
      <c r="C48" s="14" t="s">
        <v>1</v>
      </c>
      <c r="D48" s="14">
        <v>4.532</v>
      </c>
      <c r="E48" s="14" t="s">
        <v>20</v>
      </c>
      <c r="F48" s="57">
        <v>1.41</v>
      </c>
      <c r="G48" s="41"/>
    </row>
    <row r="49" spans="8:8" s="2" ht="22.05" customFormat="1" customHeight="1">
      <c r="A49" s="5" t="s">
        <v>11</v>
      </c>
      <c r="B49" s="14" t="s">
        <v>8</v>
      </c>
      <c r="C49" s="14" t="s">
        <v>9</v>
      </c>
      <c r="D49" s="14" t="s">
        <v>10</v>
      </c>
      <c r="E49" s="14" t="s">
        <v>2</v>
      </c>
      <c r="F49" s="58" t="s">
        <v>46</v>
      </c>
      <c r="G49" s="41"/>
    </row>
    <row r="50" spans="8:8" s="2" ht="22.05" customFormat="1" customHeight="1">
      <c r="A50" s="42" t="s">
        <v>15</v>
      </c>
      <c r="B50" s="70">
        <v>4.862</v>
      </c>
      <c r="C50" s="71">
        <v>1.51</v>
      </c>
      <c r="D50" s="72">
        <v>1.51</v>
      </c>
      <c r="E50" s="18">
        <f>AVERAGE(C50:D50)</f>
        <v>1.51</v>
      </c>
      <c r="F50" s="60">
        <f>E50*G$47*D$47*F$47/B50</f>
        <v>1.4044055944055946</v>
      </c>
      <c r="G50" s="61"/>
    </row>
    <row r="51" spans="8:8" s="2" ht="22.05" customFormat="1" customHeight="1">
      <c r="A51" s="22" t="s">
        <v>16</v>
      </c>
      <c r="B51" s="23">
        <v>5.018</v>
      </c>
      <c r="C51" s="24">
        <v>1.56</v>
      </c>
      <c r="D51" s="24">
        <v>1.56</v>
      </c>
      <c r="E51" s="24">
        <f>AVERAGE(C51:D51)</f>
        <v>1.56</v>
      </c>
      <c r="F51" s="63">
        <f>E51*G$47*D$47*F$47/B51</f>
        <v>1.4058031088082903</v>
      </c>
      <c r="G51" s="64"/>
    </row>
    <row r="52" spans="8:8" s="2" ht="22.05" customFormat="1" customHeight="1">
      <c r="A52" s="30" t="s">
        <v>21</v>
      </c>
      <c r="B52" s="31"/>
      <c r="C52" s="33">
        <f>AVERAGE(F50:G51)</f>
        <v>1.4051043516069424</v>
      </c>
      <c r="D52" s="55"/>
      <c r="E52" s="55"/>
      <c r="F52" s="55"/>
      <c r="G52" s="56"/>
    </row>
  </sheetData>
  <mergeCells count="34">
    <mergeCell ref="A52:B52"/>
    <mergeCell ref="F30:G30"/>
    <mergeCell ref="A1:G1"/>
    <mergeCell ref="C42:G42"/>
    <mergeCell ref="E9:F9"/>
    <mergeCell ref="F41:G41"/>
    <mergeCell ref="F2:G2"/>
    <mergeCell ref="F49:G49"/>
    <mergeCell ref="A44:G44"/>
    <mergeCell ref="F29:G29"/>
    <mergeCell ref="A34:G34"/>
    <mergeCell ref="A42:B42"/>
    <mergeCell ref="C52:G52"/>
    <mergeCell ref="F31:G31"/>
    <mergeCell ref="C32:G32"/>
    <mergeCell ref="C22:G22"/>
    <mergeCell ref="C9:D9"/>
    <mergeCell ref="F50:G50"/>
    <mergeCell ref="F45:G45"/>
    <mergeCell ref="A9:B9"/>
    <mergeCell ref="A24:G24"/>
    <mergeCell ref="F35:G35"/>
    <mergeCell ref="F38:G38"/>
    <mergeCell ref="F40:G40"/>
    <mergeCell ref="A32:B32"/>
    <mergeCell ref="A11:G11"/>
    <mergeCell ref="A22:B22"/>
    <mergeCell ref="F48:G48"/>
    <mergeCell ref="F51:G51"/>
    <mergeCell ref="F12:G12"/>
    <mergeCell ref="F15:G15"/>
    <mergeCell ref="F28:G28"/>
    <mergeCell ref="F39:G39"/>
    <mergeCell ref="F25:G25"/>
  </mergeCells>
  <pageMargins left="0.7" right="0.7" top="0.75" bottom="0.75" header="0.3" footer="0.3"/>
  <pageSetup paperSize="9" scale="6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Yundong Zhang</dc:creator>
  <cp:lastModifiedBy>Zhang Yundong</cp:lastModifiedBy>
  <dcterms:created xsi:type="dcterms:W3CDTF">2015-06-05T02:17:20Z</dcterms:created>
  <dcterms:modified xsi:type="dcterms:W3CDTF">2024-03-22T07:53:30Z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eddadc2acf3c49f2ae60e599e6d81024_23</vt:lpwstr>
  </property>
</Properties>
</file>