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>
    <definedName name="RangeCalculation">Sayfa1!$B$2:$B$13</definedName>
  </definedNames>
  <calcPr/>
</workbook>
</file>

<file path=xl/sharedStrings.xml><?xml version="1.0" encoding="utf-8"?>
<sst xmlns="http://schemas.openxmlformats.org/spreadsheetml/2006/main" count="28" uniqueCount="28">
  <si>
    <t>X</t>
  </si>
  <si>
    <t>Y</t>
  </si>
  <si>
    <t>SCATTER PLOT Y vs. X</t>
  </si>
  <si>
    <t>Optional</t>
  </si>
  <si>
    <t>Use the data to calculate the following measures. 
(All measures shown in red)</t>
  </si>
  <si>
    <r>
      <rPr>
        <rFont val="Arial"/>
        <b/>
        <color rgb="FFFF0000"/>
        <sz val="12.0"/>
      </rPr>
      <t xml:space="preserve">COUNT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</si>
  <si>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SUM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</si>
  <si>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MODE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</si>
  <si>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MEDIAN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</si>
  <si>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</si>
  <si>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</si>
  <si>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</si>
  <si>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</si>
  <si>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MIN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</si>
  <si>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Calculation</t>
    </r>
  </si>
  <si>
    <r>
      <rPr>
        <rFont val="Arial"/>
        <b/>
        <color rgb="FFFF0000"/>
        <sz val="12.0"/>
      </rPr>
      <t xml:space="preserve">MAX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</si>
  <si>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Function</t>
    </r>
  </si>
  <si>
    <r>
      <rPr>
        <rFont val="Arial"/>
        <b/>
        <color rgb="FFFF0000"/>
        <sz val="12.0"/>
      </rPr>
      <t xml:space="preserve">RANGE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</si>
  <si>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Q1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</si>
  <si>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Q2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</si>
  <si>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Q3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</si>
  <si>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IQR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</si>
  <si>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</si>
  <si>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</si>
  <si>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</si>
  <si>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</si>
  <si>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SKEWNESS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</si>
  <si>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KURTOSIS </t>
    </r>
    <r>
      <rPr>
        <rFont val="Arial"/>
        <b/>
        <i/>
        <color rgb="FFFF0000"/>
        <sz val="12.0"/>
      </rPr>
      <t>Function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</si>
</sst>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b/>
      <sz val="14.0"/>
      <color rgb="FF000000"/>
      <name val="Arial"/>
    </font>
    <font>
      <b/>
      <sz val="12.0"/>
      <color rgb="FFFF0000"/>
      <name val="Arial"/>
    </font>
    <font>
      <b/>
      <i/>
      <color theme="1"/>
      <name val="Arial"/>
    </font>
    <font>
      <sz val="11.0"/>
      <color theme="1"/>
      <name val="Arial"/>
    </font>
    <font/>
    <font>
      <name val="Arial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  <fill>
      <patternFill patternType="solid">
        <fgColor rgb="FFFFFF94"/>
        <bgColor rgb="FFFFFF94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2" fontId="2" numFmtId="0" xfId="0" applyAlignment="1" applyBorder="1" applyFill="1" applyFont="1">
      <alignment vertical="bottom"/>
    </xf>
    <xf borderId="1" fillId="3" fontId="2" numFmtId="0" xfId="0" applyAlignment="1" applyBorder="1" applyFill="1" applyFont="1">
      <alignment vertical="bottom"/>
    </xf>
    <xf borderId="1" fillId="4" fontId="3" numFmtId="0" xfId="0" applyAlignment="1" applyBorder="1" applyFill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5" fontId="5" numFmtId="0" xfId="0" applyAlignment="1" applyBorder="1" applyFill="1" applyFont="1">
      <alignment horizontal="right" vertical="bottom"/>
    </xf>
    <xf borderId="1" fillId="6" fontId="5" numFmtId="0" xfId="0" applyAlignment="1" applyBorder="1" applyFill="1" applyFont="1">
      <alignment horizontal="right" vertical="bottom"/>
    </xf>
    <xf borderId="1" fillId="0" fontId="1" numFmtId="0" xfId="0" applyBorder="1" applyFont="1"/>
    <xf borderId="2" fillId="0" fontId="1" numFmtId="0" xfId="0" applyBorder="1" applyFont="1"/>
    <xf borderId="3" fillId="0" fontId="6" numFmtId="0" xfId="0" applyBorder="1" applyFont="1"/>
    <xf borderId="4" fillId="0" fontId="6" numFmtId="0" xfId="0" applyBorder="1" applyFont="1"/>
    <xf borderId="1" fillId="5" fontId="1" numFmtId="0" xfId="0" applyAlignment="1" applyBorder="1" applyFont="1">
      <alignment readingOrder="0" vertical="bottom"/>
    </xf>
    <xf borderId="1" fillId="6" fontId="1" numFmtId="0" xfId="0" applyAlignment="1" applyBorder="1" applyFont="1">
      <alignment vertical="bottom"/>
    </xf>
    <xf borderId="1" fillId="5" fontId="1" numFmtId="0" xfId="0" applyAlignment="1" applyBorder="1" applyFont="1">
      <alignment vertical="bottom"/>
    </xf>
    <xf borderId="1" fillId="5" fontId="1" numFmtId="2" xfId="0" applyAlignment="1" applyBorder="1" applyFont="1" applyNumberFormat="1">
      <alignment vertical="bottom"/>
    </xf>
    <xf borderId="1" fillId="6" fontId="1" numFmtId="2" xfId="0" applyAlignment="1" applyBorder="1" applyFont="1" applyNumberFormat="1">
      <alignment vertical="bottom"/>
    </xf>
    <xf borderId="1" fillId="7" fontId="1" numFmtId="0" xfId="0" applyAlignment="1" applyBorder="1" applyFill="1" applyFont="1">
      <alignment vertical="bottom"/>
    </xf>
    <xf borderId="1" fillId="7" fontId="1" numFmtId="2" xfId="0" applyAlignment="1" applyBorder="1" applyFont="1" applyNumberFormat="1">
      <alignment vertical="bottom"/>
    </xf>
    <xf borderId="1" fillId="6" fontId="1" numFmtId="0" xfId="0" applyAlignment="1" applyBorder="1" applyFont="1">
      <alignment readingOrder="0" vertical="bottom"/>
    </xf>
    <xf borderId="1" fillId="6" fontId="1" numFmtId="2" xfId="0" applyAlignment="1" applyBorder="1" applyFont="1" applyNumberFormat="1">
      <alignment readingOrder="0"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Sayfa1!$B$2:$B$13</c:f>
            </c:numRef>
          </c:xVal>
          <c:yVal>
            <c:numRef>
              <c:f>Sayfa1!$C$2:$C$13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52971"/>
        <c:axId val="1514394975"/>
      </c:scatterChart>
      <c:valAx>
        <c:axId val="105065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4394975"/>
      </c:valAx>
      <c:valAx>
        <c:axId val="1514394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652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1</xdr:row>
      <xdr:rowOff>209550</xdr:rowOff>
    </xdr:from>
    <xdr:ext cx="3752850" cy="2324100"/>
    <xdr:graphicFrame>
      <xdr:nvGraphicFramePr>
        <xdr:cNvPr id="1" name="Chart 1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57"/>
    <col customWidth="1" min="2" max="2" width="11.71"/>
    <col customWidth="1" min="5" max="5" width="30.71"/>
  </cols>
  <sheetData>
    <row r="1">
      <c r="A1" s="1"/>
      <c r="B1" s="2" t="s">
        <v>0</v>
      </c>
      <c r="C1" s="3" t="s">
        <v>1</v>
      </c>
      <c r="D1" s="1"/>
      <c r="E1" s="4" t="s">
        <v>2</v>
      </c>
      <c r="F1" s="5" t="s">
        <v>3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1"/>
      <c r="B2" s="7">
        <v>12.0</v>
      </c>
      <c r="C2" s="8">
        <v>77.0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1"/>
      <c r="B3" s="7">
        <v>16.0</v>
      </c>
      <c r="C3" s="8">
        <v>64.0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1"/>
      <c r="B4" s="7">
        <v>18.0</v>
      </c>
      <c r="C4" s="8">
        <v>53.0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1"/>
      <c r="B5" s="7">
        <v>20.0</v>
      </c>
      <c r="C5" s="8">
        <v>21.0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1"/>
      <c r="B6" s="7">
        <v>19.0</v>
      </c>
      <c r="C6" s="8">
        <v>84.0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1"/>
      <c r="B7" s="7">
        <v>7.0</v>
      </c>
      <c r="C7" s="8">
        <v>90.0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9"/>
      <c r="B8" s="7">
        <v>15.0</v>
      </c>
      <c r="C8" s="8">
        <v>26.0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9"/>
      <c r="B9" s="7">
        <v>16.0</v>
      </c>
      <c r="C9" s="8">
        <v>46.0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1"/>
      <c r="B10" s="7">
        <v>12.0</v>
      </c>
      <c r="C10" s="8">
        <v>33.0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10" t="s">
        <v>4</v>
      </c>
      <c r="B11" s="7">
        <v>10.0</v>
      </c>
      <c r="C11" s="8">
        <v>85.0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11"/>
      <c r="B12" s="7">
        <v>9.0</v>
      </c>
      <c r="C12" s="8">
        <v>72.0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12"/>
      <c r="B13" s="7">
        <v>11.0</v>
      </c>
      <c r="C13" s="8">
        <v>46.0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4" t="s">
        <v>5</v>
      </c>
      <c r="B14" s="13">
        <f t="shared" ref="B14:C14" si="1">COUNT(B2:B13)</f>
        <v>12</v>
      </c>
      <c r="C14" s="14">
        <f t="shared" si="1"/>
        <v>12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4" t="s">
        <v>6</v>
      </c>
      <c r="B15" s="15">
        <f t="shared" ref="B15:C15" si="2">SUM(B2:B13)</f>
        <v>165</v>
      </c>
      <c r="C15" s="14">
        <f t="shared" si="2"/>
        <v>697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4" t="s">
        <v>7</v>
      </c>
      <c r="B16" s="15">
        <f t="shared" ref="B16:C16" si="3">MODE(B2:B13)</f>
        <v>12</v>
      </c>
      <c r="C16" s="14">
        <f t="shared" si="3"/>
        <v>46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4" t="s">
        <v>8</v>
      </c>
      <c r="B17" s="16">
        <f t="shared" ref="B17:C17" si="4">MEDIAN(B2:B13)</f>
        <v>13.5</v>
      </c>
      <c r="C17" s="17">
        <f t="shared" si="4"/>
        <v>58.5</v>
      </c>
      <c r="D17" s="6"/>
      <c r="E17" s="1"/>
      <c r="F17" s="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4" t="s">
        <v>9</v>
      </c>
      <c r="B18" s="16">
        <f t="shared" ref="B18:C18" si="5">B15/B14</f>
        <v>13.75</v>
      </c>
      <c r="C18" s="17">
        <f t="shared" si="5"/>
        <v>58.08333333</v>
      </c>
      <c r="D18" s="1"/>
      <c r="E18" s="4" t="s">
        <v>10</v>
      </c>
      <c r="F18" s="18">
        <f>(((B19-B2)*(C19-C2)+(B19-B3)*(C19-C3)+(B19-B4)*(C19-C4)+(B19-B5)*(C19-C5)+(B19-B6)*(C19-C6)+(B19-B7)*(C19-C7)+(B19-B8)*(C19-C8)+(B19-B9)*(C19-C9)+(B19-B10)*(C19-C10)+(B19-B11)*(C19-C11)+(B19-B12)*(C19-C12)+(B19-B13)*(C19-C13))/((B14+C14)/2))</f>
        <v>-42.47916667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4" t="s">
        <v>11</v>
      </c>
      <c r="B19" s="16">
        <f t="shared" ref="B19:C19" si="6">AVERAGE(B2:B13)</f>
        <v>13.75</v>
      </c>
      <c r="C19" s="17">
        <f t="shared" si="6"/>
        <v>58.08333333</v>
      </c>
      <c r="D19" s="1"/>
      <c r="E19" s="4" t="s">
        <v>12</v>
      </c>
      <c r="F19" s="19">
        <f>COVAR(B2:B13,C2:C13)</f>
        <v>-42.47916667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4" t="s">
        <v>13</v>
      </c>
      <c r="B20" s="15">
        <f t="shared" ref="B20:C20" si="7">MIN(B2:B13)</f>
        <v>7</v>
      </c>
      <c r="C20" s="14">
        <f t="shared" si="7"/>
        <v>21</v>
      </c>
      <c r="D20" s="1"/>
      <c r="E20" s="4" t="s">
        <v>14</v>
      </c>
      <c r="F20" s="19">
        <f>(((B19-B2)*(C19-C2)+(B19-B3)*(C19-C3)+(B19-B4)*(C19-C4)+(B19-B5)*(C19-C5)+(B19-B6)*(C19-C6)+(B19-B7)*(C19-C7)+(B19-B8)*(C19-C8)+(B19-B9)*(C19-C9)+(B19-B10)*(C19-C10)+(B19-B11)*(C19-C11)+(B19-B12)*(C19-C12)+(B19-B13)*(C19-C13))/((B14+C14)/2))/(B29*C29)</f>
        <v>-0.4228135726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4" t="s">
        <v>15</v>
      </c>
      <c r="B21" s="15">
        <f t="shared" ref="B21:C21" si="8">MAX(B2:B13)</f>
        <v>20</v>
      </c>
      <c r="C21" s="14">
        <f t="shared" si="8"/>
        <v>90</v>
      </c>
      <c r="D21" s="1"/>
      <c r="E21" s="4" t="s">
        <v>16</v>
      </c>
      <c r="F21" s="19">
        <f>CORREL(B2:B13,C2:C13)</f>
        <v>-0.4612511701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4" t="s">
        <v>17</v>
      </c>
      <c r="B22" s="15">
        <f t="shared" ref="B22:C22" si="9">MAX(B2:B13)-MIN(B2:B13)</f>
        <v>13</v>
      </c>
      <c r="C22" s="20">
        <f t="shared" si="9"/>
        <v>69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4" t="s">
        <v>18</v>
      </c>
      <c r="B23" s="15">
        <f t="shared" ref="B23:C23" si="10">QUARTILE(B2:B13,1)</f>
        <v>10.75</v>
      </c>
      <c r="C23" s="14">
        <f t="shared" si="10"/>
        <v>42.75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4" t="s">
        <v>19</v>
      </c>
      <c r="B24" s="15">
        <f t="shared" ref="B24:C24" si="11">QUARTILE(B2:B13,2)</f>
        <v>13.5</v>
      </c>
      <c r="C24" s="14">
        <f t="shared" si="11"/>
        <v>58.5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4" t="s">
        <v>20</v>
      </c>
      <c r="B25" s="15">
        <f t="shared" ref="B25:C25" si="12">QUARTILE(B2:B13,3)</f>
        <v>16.5</v>
      </c>
      <c r="C25" s="14">
        <f t="shared" si="12"/>
        <v>78.75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4" t="s">
        <v>21</v>
      </c>
      <c r="B26" s="15">
        <f t="shared" ref="B26:C26" si="13">QUARTILE(B2:B13,3)-QUARTILE(B2:B13,1)</f>
        <v>5.75</v>
      </c>
      <c r="C26" s="14">
        <f t="shared" si="13"/>
        <v>36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4" t="s">
        <v>22</v>
      </c>
      <c r="B27" s="16">
        <f t="shared" ref="B27:C27" si="14">((B19-B2)^2+(B19-B3)^2+(B19-B4)^2+(B19-B5)^2+(B19-B6)^2+(B19-B7)^2+(B19-B8)^2+(B19-B9)^2+(B19-B10)^2+(B19-B11)^2+(B19-B12)^2+(B19-B13)^2)/(B14-1)</f>
        <v>17.47727273</v>
      </c>
      <c r="C27" s="21">
        <f t="shared" si="14"/>
        <v>577.5378788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4" t="s">
        <v>23</v>
      </c>
      <c r="B28" s="16">
        <f t="shared" ref="B28:C28" si="15">VAR(B2:B13)</f>
        <v>17.47727273</v>
      </c>
      <c r="C28" s="21">
        <f t="shared" si="15"/>
        <v>577.5378788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4" t="s">
        <v>24</v>
      </c>
      <c r="B29" s="16">
        <f t="shared" ref="B29:C29" si="16">SQRT(((B19-B2)^2+(B19-B3)^2+(B19-B4)^2+(B19-B5)^2+(B19-B6)^2+(B19-B7)^2+(B19-B8)^2+(B19-B9)^2+(B19-B10)^2+(B19-B11)^2+(B19-B12)^2+(B19-B13)^2)/(B14-1))</f>
        <v>4.180582821</v>
      </c>
      <c r="C29" s="21">
        <f t="shared" si="16"/>
        <v>24.03201778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4" t="s">
        <v>25</v>
      </c>
      <c r="B30" s="16">
        <f t="shared" ref="B30:C30" si="17">STDEV(B2:B13)</f>
        <v>4.180582821</v>
      </c>
      <c r="C30" s="17">
        <f t="shared" si="17"/>
        <v>24.03201778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4" t="s">
        <v>26</v>
      </c>
      <c r="B31" s="15">
        <f>skew(B2:B13)</f>
        <v>-0.01287766638</v>
      </c>
      <c r="C31" s="14">
        <f>SKEW(C2:C13)</f>
        <v>-0.191540125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4" t="s">
        <v>27</v>
      </c>
      <c r="B32" s="15">
        <f>kurt(B2:B13)</f>
        <v>-1.183534705</v>
      </c>
      <c r="C32" s="14">
        <f>KURT(C2:C13)</f>
        <v>-1.401790616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22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</sheetData>
  <mergeCells count="1">
    <mergeCell ref="A11:A13"/>
  </mergeCells>
  <drawing r:id="rId1"/>
</worksheet>
</file>