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1"/>
  <workbookPr defaultThemeVersion="166925"/>
  <mc:AlternateContent xmlns:mc="http://schemas.openxmlformats.org/markup-compatibility/2006">
    <mc:Choice Requires="x15">
      <x15ac:absPath xmlns:x15ac="http://schemas.microsoft.com/office/spreadsheetml/2010/11/ac" url="C:\Users\FR CIST\Documents\IMAGEUN_ELina\atlas_quarto\data\"/>
    </mc:Choice>
  </mc:AlternateContent>
  <xr:revisionPtr revIDLastSave="0" documentId="13_ncr:1_{CB3580F4-B4EE-46FC-96A0-B0C52301EBDF}" xr6:coauthVersionLast="36" xr6:coauthVersionMax="36" xr10:uidLastSave="{00000000-0000-0000-0000-000000000000}"/>
  <bookViews>
    <workbookView xWindow="0" yWindow="0" windowWidth="21570" windowHeight="8130" xr2:uid="{00000000-000D-0000-FFFF-FFFF00000000}"/>
  </bookViews>
  <sheets>
    <sheet name="Feuil1" sheetId="1" r:id="rId1"/>
    <sheet name="Feuil2"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100" i="1" l="1"/>
  <c r="S96" i="1"/>
  <c r="S92" i="1"/>
  <c r="S88" i="1"/>
  <c r="S84" i="1"/>
  <c r="S80" i="1"/>
  <c r="S76" i="1"/>
  <c r="S72" i="1"/>
  <c r="S68" i="1"/>
  <c r="S63" i="1"/>
  <c r="Q99" i="1"/>
  <c r="Q91" i="1"/>
  <c r="Q79" i="1"/>
  <c r="Q67" i="1"/>
  <c r="Q86" i="1"/>
  <c r="Q66" i="1"/>
  <c r="S97" i="1"/>
  <c r="S73" i="1"/>
  <c r="Q85" i="1"/>
  <c r="Q77" i="1"/>
  <c r="Q100" i="1"/>
  <c r="Q96" i="1"/>
  <c r="Q92" i="1"/>
  <c r="Q88" i="1"/>
  <c r="Q84" i="1"/>
  <c r="Q80" i="1"/>
  <c r="Q76" i="1"/>
  <c r="Q72" i="1"/>
  <c r="Q68" i="1"/>
  <c r="Q95" i="1"/>
  <c r="Q83" i="1"/>
  <c r="Q71" i="1"/>
  <c r="S66" i="1"/>
  <c r="Q90" i="1"/>
  <c r="Q74" i="1"/>
  <c r="S93" i="1"/>
  <c r="S69" i="1"/>
  <c r="Q81" i="1"/>
  <c r="Q73" i="1"/>
  <c r="S99" i="1"/>
  <c r="S95" i="1"/>
  <c r="S91" i="1"/>
  <c r="S87" i="1"/>
  <c r="S83" i="1"/>
  <c r="S79" i="1"/>
  <c r="S75" i="1"/>
  <c r="S71" i="1"/>
  <c r="S67" i="1"/>
  <c r="Q87" i="1"/>
  <c r="Q75" i="1"/>
  <c r="Q98" i="1"/>
  <c r="Q78" i="1"/>
  <c r="S85" i="1"/>
  <c r="S65" i="1"/>
  <c r="Q97" i="1"/>
  <c r="Q69" i="1"/>
  <c r="S98" i="1"/>
  <c r="S94" i="1"/>
  <c r="S90" i="1"/>
  <c r="S86" i="1"/>
  <c r="S82" i="1"/>
  <c r="S78" i="1"/>
  <c r="S74" i="1"/>
  <c r="S70" i="1"/>
  <c r="Q94" i="1"/>
  <c r="Q82" i="1"/>
  <c r="Q70" i="1"/>
  <c r="S89" i="1"/>
  <c r="S77" i="1"/>
  <c r="Q93" i="1"/>
  <c r="S81" i="1"/>
  <c r="Q89" i="1"/>
  <c r="S64" i="1"/>
  <c r="S17" i="2"/>
  <c r="S9" i="2"/>
  <c r="S62" i="1"/>
  <c r="S54" i="1"/>
  <c r="S46" i="1"/>
  <c r="S38" i="1"/>
  <c r="S30" i="1"/>
  <c r="S22" i="1"/>
  <c r="S37" i="1"/>
  <c r="S21" i="1"/>
  <c r="S6" i="2"/>
  <c r="S43" i="1"/>
  <c r="S27" i="1"/>
  <c r="S58" i="1"/>
  <c r="S26" i="1"/>
  <c r="R4" i="2"/>
  <c r="S33" i="1"/>
  <c r="S56" i="1"/>
  <c r="S48" i="1"/>
  <c r="S10" i="2"/>
  <c r="S16" i="2"/>
  <c r="S8" i="2"/>
  <c r="S61" i="1"/>
  <c r="S53" i="1"/>
  <c r="S45" i="1"/>
  <c r="S29" i="1"/>
  <c r="S20" i="1"/>
  <c r="S51" i="1"/>
  <c r="S5" i="2"/>
  <c r="S34" i="1"/>
  <c r="S57" i="1"/>
  <c r="S17" i="1"/>
  <c r="S32" i="1"/>
  <c r="S31" i="1"/>
  <c r="S15" i="2"/>
  <c r="S7" i="2"/>
  <c r="S60" i="1"/>
  <c r="S52" i="1"/>
  <c r="S44" i="1"/>
  <c r="S36" i="1"/>
  <c r="S28" i="1"/>
  <c r="S59" i="1"/>
  <c r="S35" i="1"/>
  <c r="S19" i="1"/>
  <c r="S50" i="1"/>
  <c r="S42" i="1"/>
  <c r="S12" i="2"/>
  <c r="S41" i="1"/>
  <c r="R3" i="2"/>
  <c r="S24" i="1"/>
  <c r="S39" i="1"/>
  <c r="S14" i="2"/>
  <c r="S49" i="1"/>
  <c r="S40" i="1"/>
  <c r="R2" i="2"/>
  <c r="S13" i="2"/>
  <c r="S18" i="1"/>
  <c r="S25" i="1"/>
  <c r="S16" i="1"/>
  <c r="S55" i="1"/>
  <c r="S23" i="1"/>
  <c r="S11" i="2"/>
  <c r="S47" i="1"/>
</calcChain>
</file>

<file path=xl/sharedStrings.xml><?xml version="1.0" encoding="utf-8"?>
<sst xmlns="http://schemas.openxmlformats.org/spreadsheetml/2006/main" count="1834" uniqueCount="328">
  <si>
    <t>text_ori</t>
  </si>
  <si>
    <t>text_en</t>
  </si>
  <si>
    <t>L’UE est redevenue forte grâce à la guerre en Ukraine. Elle a depuis adopté plus de cohésion dans ses rapports avec son voisinage, surtout au moyen orient elle est devenue plus pragmatique avec la Syrie (début de normalisation) et la Turquie (libre circulation des turques). Toutefois c’est à double tranchant parce qu’avec l’Afrique du Nord et la migration, elle a transmis sa panique à tous les Etats membres et son incapacité à régler cette question. Résultat : l’Italie fait cavalier seul et la Grèce et la Bulgarie et la Pologne sortent un peu du troupeau des défenseurs des droits de l’homme</t>
  </si>
  <si>
    <t>Turkey : badly managed – Turkish were delighted to be accepted in the EU, on the opposite side, the EU members (France) weren’t positive on that. This lead to anti EU stance from both sides – even more now with Russia. EU miscalculated – become so close to have good outcome even if it kept Turkey on the path of acceptation, it would have been a victory for EU concept: a huge opportunity missed.</t>
  </si>
  <si>
    <t>L’ensemble des pays du continent européen avec la Turquie [fait partie de la région européenne] mais pas la Russie ni l’Ukraine, car c’est une pièce majeure de l’empire russe et que culturellement, l’Ukraine a peu de choses en commune avec l’Europe.</t>
  </si>
  <si>
    <t>Also die EU-Kommission begreift heutzutage nahezu alles als Nachbarn. Das kann man so machen. Aber dann müsste man erst mal ein eigenes Verständnis von, oder ein Verständnis von eigener europäischer Souveränität haben. Und das ist noch in den Kinderschuhen. Also natürlich sind die südlichen Anrainerstaaten des Mittelmeers in gewisser Weise Nachbarn. Da gibt es eben auch einen recht regen Güteraustausch. Es gibt hohe Mobilität, zumindest in eine Richtung, zwischen dem Maghreb und Europa. Davon sind einige Länder mehr, historisch bedingt, mehr betroffen als andere. Die Türkei gilt gar nicht offiziell als Nachbarschaftspolitik, sondern als Kandidat für die Mitgliedschaft, auch wenn das real längst eine Chimäre geworden ist. Aber da sind es eben auch die menschlichen Beziehungen und die große türkische Immigration in der dritten Generation mittlerweile. Und bei der Ukraine und Russland kommen schon ganz große Fragezeichen.</t>
  </si>
  <si>
    <t>Wenn ich dann in der Nachbarschaft, dann fällt mir halt der Balkan ein, die Türkei ein, Russland, Nordafrika.[...]  Zu Europa gehört nach meiner Auffassung Russland. Zu Europa gehört nach meiner Auffassung auch die Türkei. Und auch wenn es jetzt Konservative wirklich als Kampfbegriff verwenden, also eben auch die geographische Aufstellung. Aber egal wie man es dreht und wendet, sowohl Russland als auch Türkei sind europäische Länder. [...] Fall von Russland ist es glaub ich schwierig, Russland überhaupt eine Perspektive eines EU-Beitritts zu geben. Aber im Fall von der Türkei ist natürlich anders. Es ist nach wie vor ein Beitrittskandidat und die Verhandlungen laufen, auch wenn sie auf Eis liegen, aber formell laufen sie noch. [...]  Ich glaube nicht, dass die Europäische Union vollendet wäre, ohne Balkan, ohne die Türkei. Ich glaube, wenn die Türkei, ist meine persönliche Einschätzung, wenn die Türkei den Weg, den sie übrigens gemeinsam mit Kroatien begonnen hat, das vergessen viele, wenn sie den Weg gegangen wäre, wenn sie demokratisch geblieben wäre und Demokratie weiter ausgebaut hätte, hätten wir erstens eine stärkere Europäische Union in jederlei Hinsicht,</t>
  </si>
  <si>
    <t>Der Unterschied wäre, dass Europa für mich ein Kontinent ist, wo auch die Türkei dazu gehört, eindeutig. Und die EU ist halt eben dieser Zusammenschluss dieser Länder, wo die Türkei eben nicht dabei ist. [...] Dass man schon relativ viele Bündnisse, auch wenn ich jetzt beispielsweise Türkei und Europa sehe, mit Schengen-Abkommen et cetera, dass man da trotzdem jetzt nicht die EU-Mitgliedschaft aber schon andere Bündnismöglichkeiten auch hatte, Zusammenarbeitsmöglichkeiten hatte. [...]  Also ich glaube, wenn wir jetzt in die Breite gehen, würde ich es begrüßen, wenn die Türkei ein Teil Europas wäre, weil es auch für die Türkei immens wichtig wäre. Weil ich schon Tendenzen sehe, dass die Türkei quasi sich zurück besinnt in alte Zeiten. Und ich glaube schon, dass die Türkei ein sehr sehr modernes Land ist. Und wir sollten die Menschen dabei unterstützen, auch diesen Wandel zu vollziehen. Dann müsste man auch natürlich das Zypernproblem lösen. Also auch Nordzypern wäre, wenn der Süden des Landes Europa ist, warum dann der Norden des Landes nicht europäisch ist und so, das Problem sollte man auch lösen</t>
  </si>
  <si>
    <t>Ja, so an die angrenzenden Staaten östlich natürlich, Ukraine es gibt ja auch den Konflikt mit der Ukraine. Türkei. Ja. […] Aber auch die Türkei ls wichtiger Partner. […] Wie sollte die Beziehung zwischen Großbritannien und Europa dann aussehen oder der EU aussehen? So nach dem Brexit. [...] Also natürlich als Partner sehen. Gar keine Frage, aber es eben dieser Handelshürden existieren egenüber der Türkei auch. Da kann man natürlich Zölle abbauen und so weiter. Aber es ist noch, es muss ein Unterschied geben zwischen EU-Mitgliedsländern und EU-Mitgliedsländer mit EU Drittstaaten. Ansonsten, wenn es diese Vorteile nicht gibt, einer Mitgliedschaft in einer politischen Union. Warum soll man dann Mitglied in einer politischen Union werden?</t>
  </si>
  <si>
    <t>Also das ist genau diese, die Wahrnehmung sowohl in der Gesellschaft als auch in Politik ist, dass die Türkei sich vom Westen trennt, dass die Türkei sich anders orientiert. Was einerseits stimmt, aber das heißt ja nicht, dass ist eine Trennung vom Westen oder Trennung von dem transatlantischen Partner, sondern dass ist Erweiterung der Horizonts. Das ist was Ankara sagt, und das ist auch, was Ankara tut. Das heißt, es ist ja nicht in den letzten fünf Jahren, sondern nach dem Mauerfall, nach der Wende, nach dem Ende des Kalten Kriegs natürlich, musste sich ja diese Middlepowers, so wie die Türkei oder die Grenz- oder Nachbarregionen der ## musste sich ja noch mal orientieren. Und Türkei mit seinem natürlich kräftigem Militär auch als ökonomische Macht, nicht nur als militärische Macht, aber ökonomische Macht in der Region. Also ich sage im Nahen Osten, natürlich sich noch mal orientieren sollte, weil die Türkei hatte nicht mehr diese Südflanke des NATO zu sein oder, also Grenze oder Schutz gegenüber der Sowjetunion, sondern, und da hat es angefangen mit AKP sehen wir ja einen krasseren, dann Vertiefung dieser Politik, aber, also trotz der, also dieser Neo ## Streit, das haben wir wahrscheinlich auch ab und zu in den Signal auch besprochen, Dieser Neo ##, was ich nicht so gerne benutze. Oder dass die Türkei völlig sich zu Osten wendet und Westen ablehnt. Nein, das stimmt nicht. Weil, wenn man auf bestimmten Bereichen anschaut, insbesondere ökonomischem Bereich, die EU ist immer noch der größte Handelspartner.</t>
  </si>
  <si>
    <t>Was ist Europa? Das ist ja erst mal die geographische Definition. Die ist ja auch nicht wirklich eine Zusammenführung, die ist einfach nur da. Wenn man aber Europa mal in den Grenzen denkt, reicht es ja über Kulturkreise hinweg. Also die geographische, das geographische Europa erfasst ja auch noch Teile der Türkei und sozusagen Asiens eigentlich.</t>
  </si>
  <si>
    <t>La Méditerranée, absolument. Et l’Afrique. La Méditerranée, cela va jusqu'à la Méditerranée orientale, ça nous amène aux relations qu’il faut qu’on traite avec la Turquie, indépendamment de l’Otan d’ailleurs.</t>
  </si>
  <si>
    <t>Sachant que pour des raisons X ou Y, certains ne veulent pas, comme le Bélarus, qui n’a pas du tout envie d’intégrer l’euro… Soit nous ne voulons pas : par exemple, beaucoup d’Européens ne veulent pas que la Turquie soit intégrée à l’Europe. Soit c’est impossible, pour des raisons diverses : la Géorgie; l’Ukraine, etc. [...]Sachant que l’on n’est pas les seuls en jeu : chacun a d’autres voisins de l’autre côté. Il faut une politique raisonnée qui s’applique au Maghreb, à la Turquie, à tout ce qu’il y a autour, de la mer Noire et la zone entre mer Noire et mer Baltique à l’Est.</t>
  </si>
  <si>
    <t>Cela veut dire d’une part poursuivre les négociations d’adhésion à l’UE avec celles et ceux auxquels on l’a promis, avec toutes les difficultés que l’on peut rencontrer. Et là encore, éviter que la règle de l’unanimité ne bloque certains processus. Je pense en particulier aux Balkans occidentaux où la Bulgarie met son veto à la poursuite des négociations avec la Macédoine du Nord ; or, l’adhésion de l’Albanie est liée à la Macédoine du Nord ; du coup rien n’avance… [...] Et donc il faut avancer, même si ce n’est pas avec un résultat immédiat. Mais il ne faut pas rompre une négociation, et quand je dis rompre une négociation, je pense en particulier à la Turquie, avec qui les relations sont particulièrement tendues. Mais je crois qu’il ne faut pas confondre la Turquie et le président turc, il faut regarder nos intérêts à moyen et long terme, et il faudra d’une façon ou d’une autre avancer avec la Turquie, sans que son adhésion soit bien évidemment à programmer rapidement. Mais on peut espérer des changements politiques en Turquie, on peut espérer que des démocrates et des progressistes reviennent aux responsabilités. Et dans ces conditions, les termes d’un partenariat avec la Turquie ne seraient plus les mêmes qu’aujourd’hui. Il faut donc laisser ouvertes les pistes de discussions. [...] Enfin, il faut que l’Europe pèse dans ses relations avec la Méditerranée. Il y a eu plusieurs tentatives de partenariats UE-Méditerranée qui, sans avoir totalement échoué, n’ont donné que très peu de résultats. Il faut relancer cela. Avec l’ensemble du pourtour méditerranéen en ayant évidemment des relations bilatérales avec un certain nombre de pays, mais en essayant d’avoir une approche plus globale.</t>
  </si>
  <si>
    <t>La Turquie ne joue pas un rôle cynique comme la Biélorussie, mais elle est dans une situation où elle accueille beaucoup de réfugiés. Ils sont au moins trois millions et quelques, il suffit qu’il y en ait 10% qui veuillent aller en Europe, c’est déjà un sujet. À partir de là, la relation avec la Turquie dépend énormément de cet enjeu.</t>
  </si>
  <si>
    <t>Les pays européens musulmans n’ont rien à y faire dans l’UE. La Turquie est trop grosse pour l’Europe, la crainte irraisonnée du grand remplacement sera toujours là et ça empêchera toujours l’émergence d’une Turquie européenne. La Turquie ferait mieux d’aller voir du côté moyen orient c’est mieux pour elle.</t>
  </si>
  <si>
    <t>The EU has become strong again thanks to the war in Ukraine. Since then, it has adopted a more cohesive approach in its relations with its neighbours, especially in the Middle East. It has become more pragmatic with Syria (the beginning of normalisation) and Turkey (free movement of Turkish nationals). However, this is a double-edged sword, because with North Africa and migration, it has passed on its panic to all the Member States and its inability to resolve this issue. As a result, Italy is going it alone, while Greece, Bulgaria and Poland are falling out of the human rights crowd.</t>
  </si>
  <si>
    <t>European Muslim countries have no place in the EU. Turkey is too big for Europe, the irrational fear of the Great Replacement will always be there and that will always prevent the emergence of a European Turkey. Turkey would be better off looking to the Middle East.</t>
  </si>
  <si>
    <t>All the countries on the European continent, including Turkey, [are part of the European region] but not Russia or Ukraine, because it is a major part of the Russian empire and culturally Ukraine has little in common with Europe.</t>
  </si>
  <si>
    <t>When I think of the neighbourhood, I think of the Balkans, Turkey, Russia, North Africa.[...] In my opinion, Russia belongs to Europe. In my opinion, Turkey is also part of Europe. And even if conservatives are now really using it as a fighting term, that also includes the geographical positioning. But no matter how you look at it, both Russia and Turkey are European countries. [...] In the case of Russia, I think it is difficult to give Russia any prospect of joining the EU. But the case of Turkey is of course different. It is still a candidate country and the negotiations are ongoing, even if they are on hold, but formally they are still ongoing. [...] I do not believe that the European Union would be complete without the Balkans, without Turkey. I believe that if Turkey - this is my personal assessment - if Turkey had followed the path that it started together with Croatia, which many people forget, if it had continued on this path, if it had remained democratic and further developed democracy, we would firstly have a stronger European Union in every respect,</t>
  </si>
  <si>
    <t>Die Länder der Östlichen Partnerschaft, also Belarus, Moldova, Ukraine, Balkan, Türkei. Die würd ich dazuzählen. Russland jetzt nicht unbedingt. Da gehen ja die Meinungen auseinander. Aber ich glaub den Kernfokus würd ich sagen, westlich von Russland</t>
  </si>
  <si>
    <t>The countries of the Eastern Partnership, i.e. Belarus, Moldova, Ukraine, the Balkans and Turkey. I would include them. Not necessarily Russia. Opinions differ on that. But I think the core focus would be west of Russia</t>
  </si>
  <si>
    <t>So the EU Commission sees almost everything as a neighbour these days. You can do that. But then you would first have to have your own understanding of, or an understanding of your own European sovereignty. And that is still in its infancy. So of course the southern Mediterranean countries are neighbours to a certain extent. There is also a fairly lively exchange of goods. There is a high level of mobility, at least in one direction, between the Maghreb and Europe. For historical reasons, some countries are more affected by this than others. Turkey is not even officially considered a neighbourhood policy, but a candidate for membership, even if this has long since become a chimera in reality. But there are also the human relations and the large Turkish immigration in the third generation. And there are already big question marks over Ukraine and Russia.</t>
  </si>
  <si>
    <t>The difference would be that, for me, Europe is a continent where Turkey is clearly part of it. And the EU is just this union of these countries where Turkey is not part of it. [...] That there are already relatively many alliances, even if I look at Turkey and Europe now, for example, with the Schengen Agreement, etc., that there were still not EU membership, but there were other possibilities for alliances, possibilities for cooperation. [...] So I think that if we were to go further, I would welcome it if Turkey were part of Europe, because it would also be immensely important for Turkey. Because I can already see a tendency for Turkey to return to the old days, so to speak. And I do believe that Turkey is a very, very modern country. And we should support the people in bringing about this change. Then, of course, we would also have to solve the Cyprus problem. If the south of the country is European, then why isn't the north of the country European and so on, that problem should also be solved</t>
  </si>
  <si>
    <t>Yes, to the neighbouring states to the east of course, Ukraine there is also the conflict with Ukraine. Turkey. Yes. [...] But Turkey is also an important partner. [...] What should the relationship between the UK and Europe or the EU look like? After Brexit, for example. [...] So of course see it as a partner. There's no question about it, but these trade barriers also exist vis-à-vis Turkey. Of course you can reduce tariffs and so on. But there still has to be a difference between EU member states and EU member states with EU third countries. Otherwise, if there are not these advantages of membership in a political union. Then why become a member of a political union?</t>
  </si>
  <si>
    <t>So this is precisely the perception, both in society and in politics, that Turkey is separating itself from the West, that Turkey is orientating itself differently. Which is true on the one hand, but that does not mean that it is separating from the West or separating from its transatlantic partner, but that it is broadening its horizons. That is what Ankara says, and that is also what Ankara is doing. In other words, it is not in the last five years, but after the fall of the Berlin Wall, after the fall of communism, after the end of the Cold War, of course, these middle powers, such as Turkey or the border or neighbouring regions of the ## had to reorient themselves. And Turkey, with its naturally strong military, also as an economic power, not only as a military power, but as an economic power in the region. So I say in the Middle East, of course, should orientate itself again, because Turkey no longer had to be this southern flank of NATO or, so border or protection against the Soviet Union, but, and there it started with AKP, we see a more blatant, then deepening of this policy, but, so despite the, so this neo ## dispute, we have probably also discussed this from time to time in the signal, this neo ##, which I don't like to use so much. Or that Turkey is completely turning to the East and rejecting the West. No, that's not true. Because if you look at certain areas, especially the economic area,  the EU is still the largest trading partner.</t>
  </si>
  <si>
    <t>What is Europe? First of all, that's the geographical definition. It's not really an amalgamation, it's just there. But if you think of Europe in terms of borders, it extends beyond cultural areas. So the geographical Europe also includes parts of Turkey and Asia, so to speak.</t>
  </si>
  <si>
    <t>The Mediterranean, absolutely. And Africa. The Mediterranean extends all the way to the eastern Mediterranean, which brings us to the relations we need to have with Turkey, independently of NATO.</t>
  </si>
  <si>
    <t>Knowing that for reasons X or Y, some people don't want to, like Belarus, which has no desire whatsoever to join the euro... Either we don't want to: for example, many Europeans don't want Turkey to join Europe. Or it's impossible, for various reasons: Georgia, Ukraine, etc. [...] bearing in mind that we are not the only ones involved: everyone has other neighbours on the other side. We need a reasoned policy that applies to the Maghreb, Turkey and everything around it, from the Black Sea and the area between the Black Sea and the Baltic Sea to the east.</t>
  </si>
  <si>
    <t>On the one hand, this means continuing negotiations on EU membership with those who have been promised it, with all the difficulties that may be encountered. And here again, we must ensure that the unanimity rule does not block certain processes. I'm thinking in particular of the Western Balkans, where Bulgaria has vetoed the continuation of negotiations with Northern Macedonia, and Albania's accession is linked to Northern Macedonia, so nothing is moving forward... [...] So we have to move forward, even if it doesn't produce immediate results. But we must not break off negotiations, and when I say break off negotiations, I'm thinking in particular of Turkey, with whom relations are particularly tense. But I don't think we should confuse Turkey with the Turkish President. We have to look at our medium- and long-term interests, and one way or another we will have to move forward with Turkey, without of course scheduling its accession any time soon. But we can hope for political change in Turkey, we can hope that democrats and progressives will return to power. Under these conditions, the terms of a partnership with Turkey would no longer be the same as they are today. So we need to keep the avenues of discussion open. [...]  Finally, Europe needs to bring its weight to bear in its relations with the Mediterranean. There have been several attempts at EU-Mediterranean partnerships which, while not totally unsuccessful, have produced very few results. This needs to be relaunched. With the whole of the Mediterranean region, obviously by maintaining bilateral relations with a number of countries, but by trying to take a more global approach.</t>
  </si>
  <si>
    <t>Turkey is not playing a cynical role like Belarus, but it is in a situation where it is taking in a lot of refugees. There are at least three million of them, and if just 10% of them want to go to Europe, that's already an issue. From that point on, relations with Turkey depend enormously on this issue.</t>
  </si>
  <si>
    <t>PI_Nationality</t>
  </si>
  <si>
    <t>PI_Gender</t>
  </si>
  <si>
    <t>Date_interview</t>
  </si>
  <si>
    <t>PI_Profession</t>
  </si>
  <si>
    <t>Lang_interview</t>
  </si>
  <si>
    <t>PI_ID</t>
  </si>
  <si>
    <t>TextID</t>
  </si>
  <si>
    <t>Wheris O/N</t>
  </si>
  <si>
    <t>Whatis O/N</t>
  </si>
  <si>
    <t>Tunisia O/N</t>
  </si>
  <si>
    <t>text_fr</t>
  </si>
  <si>
    <t>text_de</t>
  </si>
  <si>
    <t>Turkey O/N</t>
  </si>
  <si>
    <t>France O/N</t>
  </si>
  <si>
    <t>Germany O/N</t>
  </si>
  <si>
    <t>French Ant. O/N</t>
  </si>
  <si>
    <t xml:space="preserve">À quelle(s) macro-région(s) assigneriez-vous alors votre/vos pays ? Monde arabe. Quels pays inclurieze-vous dans cette macro-région? Les pays qui ont la langue arabe comme langu officielle. 1. Décririez-vous ce􏰂e région plutôt comme une région culturelle, poli􏰁que, économique, historique etc. ? Culturelle oui : on a des éléments culturels partagés comme la musique, les films, la langue, la poésie, la littérature </t>
  </si>
  <si>
    <t xml:space="preserve">To which macro-region(s) would you then assign your country(ies)? Arab World. Which countries would you include in this macro-region? Countries that have Arabic as their official language. 1. Would you describe this region more as a cultural, political, economic, historical region, etc.? ? Cultural yes: we have shared cultural elements such as music, films, language, poetry, literature </t>
  </si>
  <si>
    <t xml:space="preserve">The countries of southern Europe bordering the Mediterranean: they are strategic partners for the future because they face and will face the same environmental issues and those linked to climate change. The Mediterranean is a threatened space, if we add to this the question of population movements and migration, collaboration becomes an inevitable thing because the countries will face the same disasters. </t>
  </si>
  <si>
    <t xml:space="preserve">L’UE : c’est l’Allemagne et la France, une vision qui se projette sur la politique interne et externe de l’UE. A titre d’exemple, les anciens pays du bloc de l’est qui ont rejoins l’UE n’ont pas leur mot à dire sur la politique européenne. </t>
  </si>
  <si>
    <t xml:space="preserve">The EU: it is Germany and France, a vision which projects onto the internal and external policy of the EU. For example, the former Eastern Bloc countries which have joined the EU do not have a say in European policy. </t>
  </si>
  <si>
    <t xml:space="preserve">Qu'est-ce que représente l'Europe ? La culture/civilisation judéo-chrétienne. L’économie ou le marché libre mais avec une présence des Etats qui assurent leurs fonctions régaliennes, c’est différent du néolibéralisme sauvage des USA : ce n’est pas l’Etat qui se retire complétement mais ce n’est pas aussi la Chine. En somme c’est une démocratie sociale avec un marché libre </t>
  </si>
  <si>
    <t xml:space="preserve">What does Europe represent? Judeo-Christian culture/civilization. The economy or the free market but with the presence of States which ensure their sovereign functions, it is different from the wild neoliberalism of the USA: it is not the State which withdraws completely but it is not also China . In short, it is a social democracy with a free market. </t>
  </si>
  <si>
    <t xml:space="preserve">La démocratie est un cheval de bataille à exporter aussi hors UE : les droits de l’homme font partie en quelque sorte du messianisme / idéalisme européen </t>
  </si>
  <si>
    <t xml:space="preserve">Democracy is a hobby horse to also be exported outside the EU: human rights are, in a way, part of European messianism/idealism </t>
  </si>
  <si>
    <t>Ma région : région méditerranéenne, c'est à dire l’Italie, la Grèce, le Liban, l'Egypte, la Syrie, Malte, le sud de la France, et le sud de l’Italie</t>
  </si>
  <si>
    <t>My region: Mediterranean region, i.e. Italy, Greece, Lebanon, Egypt, Syria, Malta, southern France, and southern Italy</t>
  </si>
  <si>
    <t xml:space="preserve">Décririez-vous cette région plutôt comme une région culturelle, politique, économique, historique etc. ? Economique : nous vivons tous de la mer que ce soit pour le commerce ou pour la migration </t>
  </si>
  <si>
    <t xml:space="preserve">Would you describe this region more as a cultural, political, economic, historical region, etc.? ? Economic: we all live from the sea whether for trade or migration </t>
  </si>
  <si>
    <t xml:space="preserve">L’histoire commune unit cette région et présente de nombreuses intersec􏰁ons de puis l’époque de Rome, de Carthage et des phéniciens. On retrouve les mêmes tradi􏰁ons et comportements en Tunisie que chez les Italiens, les Maltais. Il y a aussi le tempérament méditerranéen. Il reste que la langue et la religion nous divisent mais on a une histoire et une culture commune. </t>
  </si>
  <si>
    <t xml:space="preserve">The common history unites this region and presents many intersections since the times of Rome, Carthage and the Phoenicians. We find the same traditions and behaviors in Tunisia as among the Italians and the Maltese. There is also the Mediterranean temperament. The fact remains that language and religion divide us but we have a common history and culture. </t>
  </si>
  <si>
    <t>Ma région : Région africaine : Les pays du Maghreb arabe (Mauritanie + Maroc + Algérie + Libye)+ les pays de l’Afrique subsaharienne francophone. C’est une région géographique avant tout, nous avons le Sahara en commun et nous appartenons au même continent.La culture aussi joue un rôle : nous sommes tous francophones, la quasi-majorité ayant été colonisé par la France.</t>
  </si>
  <si>
    <t>My region: African region: The countries of the Arab Maghreb (Mauritania + Morocco + Algeria + Libya) + the countries of French-speaking sub-Saharan Africa. It is above all a geographical region, we have the Sahara in common and we belong to the same continent. Culture also plays a role: we are all French-speaking, almost the majority having been colonized by France.</t>
  </si>
  <si>
    <t xml:space="preserve">Dans notre esprit, l’Europe (comprendre UE) c’est uniquement l’Europe de l’Ouest, la vielle Europe, la où nous autres tunisiens faisons nos études supérieures, celles dont les peuples viennent chez nous en Tunisie en tant que touristes en été. </t>
  </si>
  <si>
    <t xml:space="preserve">In our mind, Europe (read EU) is only Western Europe, old Europe, where we Tunisians do our higher education, those whose people come to us in Tunisia as tourists. in summer. </t>
  </si>
  <si>
    <t>Qu'est-ce que représente l'Europe ? L’Euro : la monnaie européenne unique, l’Allemagne et la France et la poignée de main historique entre Mitterrand et Helmut Kohl, le football, la « Champions League », le visa Schengen et toutes les tracasseries administratives qui viennent avec.</t>
  </si>
  <si>
    <t>What does Europe represent? The Euro: the single European currency, Germany and France and the historic handshake between Mitterrand and Helmut Kohl, football, the “Champions League”, the Schengen visa and all the administrative hassles that come with it.</t>
  </si>
  <si>
    <t>Ma région : Région du Maghreb (Tunisie, avec Libye,Algérie et Maroc)</t>
  </si>
  <si>
    <t>My region: Maghreb region (Tunisia, with Libya, Algeria and Morocco)</t>
  </si>
  <si>
    <t>Il y a toujours eu une tension entre la sentimentalité et le patriotisme vis à vis du Maghreb. Une fois qu'on a dit ça, ça n'empêche pas les jeunes générations d'ête attiré par le Moyen-Orient (le conseil de coopération des états du Golfe). Et par l'Europe toujours aussi, qui compense le sentiment. d'être un ctoyen de seconde zone par les salaires et les opportunités de carrière.</t>
  </si>
  <si>
    <t>There have always been a duality expressed through sen􏰁mentality and patrio􏰁sm toward the Maghreb. That being said, younger genera􏰁on are gravita􏰁ng toward the middle east countries (Gulf Coopera􏰁on Council) and there s􏰁ll a strong gravita􏰁on toward the EU which is over shadowing through salaries, career and opportuni􏰁es the feeling of being second grade ci􏰁zens.</t>
  </si>
  <si>
    <t xml:space="preserve">Ce n'est pas la proximité spatiale, puisque pour une Tunisen il est plus facile d'aller à Palerme qu'à Benghazi. L'UE est plus proche grâce aux vols et aux possibilités. </t>
  </si>
  <si>
    <t xml:space="preserve">Spa􏰁al proximity isn’t there since it’s easier for a Tunisian to go to Palermo than Benghazi. EU is nearer through flights, possibili􏰁es. </t>
  </si>
  <si>
    <t>EU = de la bureaucratie, des procédures. Je crois dans le concept de l'UE, mettre de côté les interférences, instaurer des mesures similares pour le travail, la nourriture, c'est uen bonne chose.Elle aide beaucoup de pays, faire des comparaisons au sein de l'Europe aide l'UE à atteindre ses objectifs. Elle a permis de diminuer la balkanisation de la région.</t>
  </si>
  <si>
    <t xml:space="preserve">Eu = bureaucracy, procedures. I believe in the concept of the EU, pu􏰃ng aside the interferences, standards of labor and food are a good thing. Many countries were helped, benchmarking inside Europe is helping to seed EU’s ideal. It’s helping to less balkanize the region. </t>
  </si>
  <si>
    <t>Ma région : l'Afrique du Nord, de l'Egypte à la Mauritanie. Culturelle et historique ; nos pays se sont influencés les uns les autres tout au long de l’histoire. Il y a aussi un sen􏰅ment d’ami􏰅é naturel qui existe entre les peuples bien que parfois les dirigeants de ces pays soient en froid.</t>
  </si>
  <si>
    <t>My region: North Africa, from Egypt to Mauritania. Cultural and historical; our countries have influenced each other throughout history. There is also a feeling of natural friendship that exists between people although sometimes the leaders of these countries are at odds.</t>
  </si>
  <si>
    <t xml:space="preserve">on reste malheureusement un pré-carré européen. On est trop dépendants du commerce avec eux. Mais eux aussi dépendent de la « vanne à migrants » </t>
  </si>
  <si>
    <t xml:space="preserve">we unfortunately remain a European pre-square. We are too dependent on trade with them. But they too depend on the “migrant valve” </t>
  </si>
  <si>
    <t xml:space="preserve">L’Europe c’est avant tout un con􏰅nent qui est limité à l’ouest par l’atlan􏰅que et à l’est par la Russie et la Turquie, c’est ce que on nous apprend à l’école. L’UE : c’est la par􏰅e moderne, civilisée et militairement et économiquement forte de l’Europe et aussi technologiquement avancée </t>
  </si>
  <si>
    <t xml:space="preserve">Europe is above all a continent which is limited to the west by the Atlantic and to the east by Russia and Turkey, this is what we are taught at school. The EU: it is the modern, civilized and militarily and economically strong part of Europe and also technologically advanced </t>
  </si>
  <si>
    <t xml:space="preserve">L’Europe aide les pays avec qui il y a un intérêt stratégique. Elle essaie du moins mais ce qu’on remarque c’est que plus on est proche géographiquement de l’UE et plus on reçoit d’aide. L’Europe semble toutefois avoir un problème idéologique avec la Turquie et la Grèce. On sent que ce ne sont pas des pays aimés par l’UE. Pour des raisons bien évidemment différentes : La corrup􏰅on pour la Grèce et l’Islam pour la Turquie. </t>
  </si>
  <si>
    <t xml:space="preserve">Europe helps countries with which there is a strategic interest. At least she tries, but what we notice is that the closer we are geographically to the EU, the more help we receive. Europe, however, seems to have an ideological problem with Turkey and Greece. We feel that these are not countries loved by the EU. For obviously different reasons: Corrupvoion for Greece and Islam for Turkey. </t>
  </si>
  <si>
    <t>Ma région : Afrique du Nord. Mauritanie, Maroc, Tunisie, Algérie, Libye</t>
  </si>
  <si>
    <t>My region: North Africa. Mauritania, Morocco, Tunisia, Algeria, Libya</t>
  </si>
  <si>
    <t xml:space="preserve">Qu'est-ce que représente l'Europe ? 1. La culture : une harmonie culturelle entre les pays, ils ont un fond commun comme par exemple la cloche des églises dans les campagnes. 2. Des règles communes imposées par Bruxelles, des normes. 3. La couleur de la peau : blanche/blond (la guerre en Ukraine c’est une guerre de blancs) </t>
  </si>
  <si>
    <t xml:space="preserve">What does Europe represent? 1. Culture: cultural harmony between countries, they have a common background such as the church bell in the countryside. 2. Common rules imposed by Brussels, standards. 3. Skin color: white/blond (the war in Ukraine is a white man’s war) </t>
  </si>
  <si>
    <t xml:space="preserve">L’absence fil conducteur de l’aide EU est un déterminisme stratégique / l’émie􏰆ement c’est une non-stratégie ou non développement, c’est comme si il nous donnent juste pour ne pas crever de faim. </t>
  </si>
  <si>
    <t xml:space="preserve">The absence of a common thread in EU aid is a strategic determinism / fragmentation is a non-strategy or non-development, it's as if they give us just so as not to starve. </t>
  </si>
  <si>
    <t xml:space="preserve">L’Europe a un faible poids, c’est évident. Il est lié aux tradi􏰅ons d’Etat na􏰅on individualistes qui empêche l’UE d’aller plus loin, armée commune, poli􏰅que de défense communes, poli􏰅que étrangère commune. Même au niveau de l’économie, ils se marchent sur les pieds en Chine ou ailleurs. Ils se concurrencent en dehors de quelques secteurs comme l’avia􏰅on. Ils sont viscéralement incapables d’aller plus loin à moins qu’il y ait des régimes pro- européens convergent au niveau de 4-5 pays et les autres se laisseront emporté. Ils sont trop nombreux. </t>
  </si>
  <si>
    <t xml:space="preserve">Europe has a low weight, that’s obvious. It is linked to individualist national state traditions which prevent the EU from going further, common army, common defense policy, common foreign policy. Even at the economic level, they are stepping on each other’s toes in China or elsewhere. They compete outside of a few sectors like aviation. They are viscerally incapable of going further unless there are pro-European regimes converging at the level of 4-5 countries and the others will get carried away. They're too many. </t>
  </si>
  <si>
    <t xml:space="preserve">L’Europe devrait être confinée à l’Europe de l’Ouest + une zone tampon avec des pays à statut différents pour les pays de l’est séparant ne􏰆ement la Russie de l’Europe. </t>
  </si>
  <si>
    <t xml:space="preserve">Europe should be confined to Western Europe + a buffer zone with countries with different statuses for the Eastern countries, neatly separating Russia from Europe. </t>
  </si>
  <si>
    <t>Ma région : Le bassin sud de la Méditerranée, Tunisie, Algérie, Maroc, Lybie, Egypte</t>
  </si>
  <si>
    <t>My region: The southern Mediterranean basin, Tunisia, Algeria, Morocco, Libya, Egypt</t>
  </si>
  <si>
    <t xml:space="preserve">les rela􏰅ons avec l’Europe sont beaucoup plus intenses, on a peu d’intérêts entre nous </t>
  </si>
  <si>
    <t xml:space="preserve">relations with Europe are much more intense, we have few interests between us </t>
  </si>
  <si>
    <t xml:space="preserve">L’UE : c’est la solu􏰅on intelligente pour éviter aux pays européens de se faire la guerre et pour contrer les autres puissances comme la Chine + USA et a􏰉énuer leur hégémonie </t>
  </si>
  <si>
    <t xml:space="preserve">The EU: it is the intelligent solution to prevent European countries from going to war and to counter other powers like China + USA and weaken their hegemony </t>
  </si>
  <si>
    <t xml:space="preserve">On traite avec l’UE en tant que pays isolé avec un complexe d’infériorité en tant que périphérique/satellite de l’UE. Malgré les intérêts pour la TN on le vit mal et il y a beaucoup d’hypocrisie sous le discours de partenariat. C’est comme un riche et un pauvre qui seraient amis. Il y aura toujours un malaise </t>
  </si>
  <si>
    <t xml:space="preserve">We deal with the EU as an isolated country with an inferiority complex as a peripheral/satellite of the EU. Despite the interests in the TN, we see it badly and there is a lot of hypocrisy under the discourse of partnership. It's like a rich man and a poor man who are friends. There will always be discomfort </t>
  </si>
  <si>
    <t>Ma région : La méditerranée centrale (Tunisie, Algérie, Fance, Italie et +/- Libye)</t>
  </si>
  <si>
    <t>My region: The central Mediterranean (Tunisia, Algeria, France, Italy and +/- Libya)</t>
  </si>
  <si>
    <t xml:space="preserve">L’UE c’est une alliance stratégique des pays européens pour se développer en profitant de synergies entre eux et d’un cadre législa􏰅f qui limites la compé􏰅􏰅on infructueuse entre les Etats membres. C’est un mécanisme de défense économique et poli􏰅que pour se forcer à faire bloc et diluer/limiter les individualités pour ne pas se faire « manger » par les autres puissances comme la Russie, les USA et plus récemment la Chine. </t>
  </si>
  <si>
    <t xml:space="preserve">The EU is a strategic alliance of European countries to develop by taking advantage of synergies between them and a legislative framework which limits fruitless competition between member states. It is an economic and political defense mechanism to force oneself to unite and dilute/limit individualities so as not to be “eaten” by other powers like Russia, the USA and more recently China. </t>
  </si>
  <si>
    <t xml:space="preserve">L’Europe représente des idéaux de paix et de droits de l’homme. Bien sûr ça reste des idéaux appliqués en interne, c’est-à-dire pour les citoyens des Etats membres. Dans les rela􏰅ons externes, c’est vrai que l’UE essaie tant bien que mal de garder ces idéaux à l’esprit par rapport aux intérêts des Etats membres les plus influents vis-à- vis de l’extérieur. L’UE c’est un peu le rappel à l’ordre en cas de dérive. Mais ce rôle de gardien des valeurs reste tributaire des personnes élues à la commission européenne et aux tracta􏰅on inter-Etats membres en interne à Bruxelles. </t>
  </si>
  <si>
    <t xml:space="preserve">Europe represents ideals of peace and human rights. Of course these remain ideals applied internally, that is to say for the citizens of the Member States. In external relations, it is true that the EU tries as best it can to keep these ideals in mind in relation to the interests of the most influential member states vis-à-vis the outside world. The EU is a bit of a call to order in the event of deviation. But this role of guardian of values ​​remains dependent on the people elected to the European Commission and inter-member state negotiations internally in Brussels. </t>
  </si>
  <si>
    <t xml:space="preserve">L’UE est redevenue forte grâce à la guerre en Ukraine. Elle a depuis adopté plus de cohésion dans ses rapports avec son voisinage, surtout au moyen orient elle est devenue plus pragma􏰅que avec la Syrie (début de normalisa􏰅on) et la Turquie (libre circula􏰅on des turques). </t>
  </si>
  <si>
    <t xml:space="preserve">The EU has become strong again thanks to the war in Ukraine. It has since adopted more cohesion in its relations with its neighborhood, especially in the Middle East it has become more pragmatic than with Syria (beginning of normalization) and Turkey (free movement of Turkish women). </t>
  </si>
  <si>
    <t>Ma région : le Maghreb, Tunisie, Algérie, Maroc et Mauritanie mais pas la Libye</t>
  </si>
  <si>
    <t>My region: the Maghreb, Tunisia, Algeria, Morocco and Mauritania but not Libya</t>
  </si>
  <si>
    <t>L’UE : c’est avant tout les ins􏰅tu􏰅ons, la commission, Bruxelles, la banque centrale européenne car c’est en eux que réside le pouvoir que leur ont délégué les Etats membres. C’est des banques interconnectées et une monnaie unique perme􏰋ant la libre circula􏰅on de chacun, ça c’est le visage public. Après c’est Frontex, c’est les policiers allemands postés avec des gardes-fron􏰅ères grecs ou Roumains ou polonais pour veiller sur la fron􏰅ère, c’est l’interopérabilité et la coopéra􏰅on entre services des Etats. Mais c’est aussi des normes techniques assurant un minimum de qualité.</t>
  </si>
  <si>
    <t>The EU: it is above all the institutions, the commission, Brussels, the European Central Bank because it is in them that the power delegated to them by the Member States resides. It’s interconnected banks and a single currency allowing the free movement of everyone, that’s the public face. Afterwards it's Frontex, it's the German police officers stationed with Greek or Romanian or Polish border guards to watch over the border, it's interoperability and cooperation between state services. But they are also technical standards ensuring a minimum of quality.</t>
  </si>
  <si>
    <t xml:space="preserve">Pour moi l’Europe c’est un lieu où on se sent réellement citoyen responsable. Il y a de l’ordre et le civisme est une caractéris􏰅que assez répandue en comparaison avec la Tunisie. Les femmes y jouissent de plus de droits et je me sens plus à l’aide quand je suis dans une ville européenne qu’à Tunis en marchant dans la rue. Donc c’est un lieu où on se sent plus libre et où on peut jouir d’ac􏰅vités culturelles et ar􏰅s􏰅ques très diversifiées, les femmes sont plus libres de choisir la carrière sur la famille par exemple et trouver un équilibre. </t>
  </si>
  <si>
    <t xml:space="preserve">For me, Europe is a place where we really feel responsible citizens. There is order and civic-mindedness is a fairly widespread characteristic compared to Tunisia. Women enjoy more rights there and I feel more supported when I am in a European city than in Tunis walking in the street. So it's a place where we feel freer and where we can enjoy very diverse cultural and artistic activities, women are freer to choose career over family for example and find a balance . </t>
  </si>
  <si>
    <t xml:space="preserve">On sent que l’UE veut laver les crimes des anciens colonisateurs en apparaissant comme a partenaire de développement désintéressé. Sauf que l’UE et les intérêts bilatéraux peuvent ne pas coïncider et parfois, l’UE est vic􏰅me d’un mauvais tour des Français ou des italiens qui suscitent la méfiance des pays du sud. </t>
  </si>
  <si>
    <t xml:space="preserve">We feel that the EU wants to wash away the crimes of the former colonizers by appearing as a disinterested development partner. Except that the EU and bilateral interests may not coincide and sometimes, the EU is the victim of a bad trick from the French or the Italians who arouse the distrust of the southern countries. </t>
  </si>
  <si>
    <t>Ma région : Afrique du Nord (Egypte, Libye, Tunisie, Algérie et Maroc)</t>
  </si>
  <si>
    <t>My region: North Africa (Egypt, Libya, Tunisia, Algeria and Morocco)</t>
  </si>
  <si>
    <t xml:space="preserve">L’UE : est une structure de coordina􏰅on entre les Etats membres qui a évolué en un corps puissant et bureaucra􏰅que quasi autonome, du moins à Bruxelles, dans les déléga􏰅ons, c’est autre chose, elles restent sous l’influence des gros Etats membres (FR + ITA+ Allemagne). </t>
  </si>
  <si>
    <t xml:space="preserve">The EU: is a structure of coordination between the Member States which has evolved into a powerful and bureaucratic body which is almost autonomous, at least in Brussels, in the delegations, it is something else, they remain under the influence of large Member States (FR + ITA + Germany). </t>
  </si>
  <si>
    <t xml:space="preserve">L’Europe est un concept afin de créer une sphère de co-propser􏰅é et de co-civilisa􏰅on entre les pays européens. Avant tout c’est censé rendre la vie des gens meilleure tant sur le plan matériel que culturel. </t>
  </si>
  <si>
    <t xml:space="preserve">Europe is a concept to create a sphere of co-property and co-civilization between European countries. Above all, it’s supposed to make people’s lives better, both materially and culturally. </t>
  </si>
  <si>
    <t xml:space="preserve">L’UE doit régler les problèmes sociaux affectant les Etats membres et qui menacent sa survie en tant qu’en􏰅té, je ne pense pas qu’ils aient retenu la leçon du Brexit. L’extension de l’UE est une affaire non prioritaire pour l’instant, mais si le choix me revenait, je penserais plus à la libre circula􏰅on avec le shore nearing qu’à une réelle intégra􏰅on de nouveaux Etats. </t>
  </si>
  <si>
    <t xml:space="preserve">The EU must resolve the social problems affecting member states and which threaten its survival as a state, I don't think they have learned the lesson of Brexit. The extension of the EU is a non-priority matter for the moment, but if the choice were up to me, I would think more about free movement with shore nearing than about a real integration of new states. </t>
  </si>
  <si>
    <t>Ma région : L’Afrique du nord francophone (Algérie, Maroc, Tunisie)</t>
  </si>
  <si>
    <t>My region: French-speaking North Africa (Algeria, Morocco, Tunisia)</t>
  </si>
  <si>
    <t>L’UE : c’est une en􏰅té poli􏰅que à laquelle chaque Etat membre a plus ou moins cédé une par􏰅e de ses préroga􏰅ves et de sa souveraineté pour harmoniser la coexistence. L’UE c’est aussi Bruxelles, on y fait référence pour signifier qu’on parle du cœur poli􏰅que de l’UE : « ça a été décidé par Bruxelles », ça veut dire que ça vient d’en haut.</t>
  </si>
  <si>
    <t>The EU: it is a political entity to which each Member State has more or less ceded part of its prerogatives and its sovereignty to harmonize coexistence. The EU is also Brussels, we refer to it to mean that we are talking about the political heart of the EU: “it was decided by Brussels”, that means it comes from above.</t>
  </si>
  <si>
    <t xml:space="preserve">Qu'est-ce que représente l'Europe ? La libre circula􏰅on des popula􏰅ons et des marchandises est la principale caractéris􏰅que, on dirait un seul pays. C’est vrai que les contrôles aux fron􏰅ères ont repris mais ça c’est à cause des migrants et des trafiquants de drogues et d’armes. En gros il y a une fron􏰅ère commune extérieure et c’est quelque chose de remarquable. L’Europe fait rêver, rien que les possibilités d’emploi, de diver􏰅ssement, de découverte et de voyage. Moi j’ai fait mes études en Europe et ça a été la plus belle période de ma vie. </t>
  </si>
  <si>
    <t xml:space="preserve">What does Europe represent? The free movement of people and goods is the main characteristic, it looks like a single country. It’s true that border controls have resumed, but that’s because of migrants and drug and arms traffickers. Basically there is a common external border and that is something remarkable. Europe is the stuff of dreams, nothing but the possibilities for employment, entertainment, discovery and travel. I studied in Europe and it was the best time of my life. </t>
  </si>
  <si>
    <t xml:space="preserve">L’Europe peur être considéré comme bienfaisante si on la compare avec d’autres grandes puissantes lorsqu’il s’agit de coopéra􏰅on. Toutefois, le fait que l’Europe veuille transférer aussi ses propres valeurs est souvent mal accepté car signifiant automa􏰅quement que les valeurs locales ne valent rien du tout. Je pense à l’Islam, la liberté sexuelle et à la femme, l’UE a pendant longtemps fait un forcing mais qui s’est avéré contreproduc􏰅f sur le long terme. </t>
  </si>
  <si>
    <t xml:space="preserve">Europe can be considered beneficent if we compare it with other major powers when it comes to cooperation. However, the fact that Europe also wants to transfer its own values ​​is often poorly accepted because it automatically means that local values ​​are worthless at all. I am thinking of Islam, sexual freedom and women, the EU has been pushing for a long time but this has proven to be counterproductive in the long term. </t>
  </si>
  <si>
    <t>Ma région : L’espace euro-tunisien (les pays de l'UE et la Tunisie)</t>
  </si>
  <si>
    <t>My region: The Euro-Tunisian area (EU countries and Tunisia)</t>
  </si>
  <si>
    <t>Région Culturelle : Nos jeunes écoutent la même musique coréenne et regardent les mêmes dramas et films américains, la culture est devenue mondialisée, régionPoli􏰀ques : oui de nombreux Etats membres sont des pays alliés de la Tunisie, Historique : il y a la France et l’héritage colonial et il y a des décennies de rapports de coopéra􏰀on avec l’Allemagne et l’Italie, Economique : Oui, l’Europe c’est le principal partenaire commercial de la Tunisie.</t>
  </si>
  <si>
    <t>Cultural Region: Our young people listen to the same Korean music and watch the same American dramas and films, culture has become globalized, Political region: yes, many member states are allied countries of Tunisia, Historical: there is France and the colonial heritage and there are decades of cooperative relations with Germany and Italy, Economic: Yes, Europe is Tunisia's main trading partner.</t>
  </si>
  <si>
    <t>The EU: it is a group of countries with common borders and common interests. They chose to form a union to facilitate exchanges between them.</t>
  </si>
  <si>
    <t>Europe represents for me a part of the life of Tunisians. We all have someone in the family established in Europe and who has the nationality of one of the member countries. Europe offers a second chance to those who go there and this is its main quality and this is what makes it so appealing to Tunisians. That is to say that by working hard you manage to do something with your life.</t>
  </si>
  <si>
    <t>Ma région : La rive sud de la méditerrannée</t>
  </si>
  <si>
    <t>My region: The southern shore of the Mediterranean</t>
  </si>
  <si>
    <t>The EU: is a State above other States which have with difficulty granted it certain powers. The EU has its embassies (delegations) and counts as a state during discussions with external countries such as Tunisia. The EU through the commission has powerful directions that have an impact on neighboring European countries like DGNEAR and DGHOME</t>
  </si>
  <si>
    <t>Des pays à économie forte et libérale avec des rapports entre Etats et peuples basés sur la citoyenneté. Pour moi c’est ce qui définit les na􏰁ons européennes et la base commune sur laquelle repose l’UE. C’est aussi ce qui fait que l’Europe soit la des􏰁na􏰁on privilégiée des migrants du monde en􏰁er.</t>
  </si>
  <si>
    <t>Countries with strong and liberal economies with relationships between states and peoples based on citizenship. For me this is what defines European nations and the common basis on which the EU rests. This is also what makes Europe the preferred destination for migrants from around the world.</t>
  </si>
  <si>
    <t>Ma région : La sphère tunisienne, c’est-à-dire Algérie -Tunisie – Libye seulement, le Maghreb arabe est mort-né, la méditerranée c’est un mythe et nous ne nous considérons pas comme africains en Tunisie.</t>
  </si>
  <si>
    <t>My region: The Tunisian sphere, that is to say Algeria - Tunisia - Libya only, the Arab Maghreb is stillborn, the Mediterranean is a myth and we do not consider ourselves African in Tunisia.</t>
  </si>
  <si>
    <t>The EU: these are core countries which have created a sphere of co-prosperity to which other countries with similar models have been invited. Since then, the EU has been an entity under continuous construction</t>
  </si>
  <si>
    <t>The freedom to travel and use the single currency is huge. The freedom to do higher education wherever you want, Erasmus scholarships. To do training, internships, to attend concerts. Europe is a dream place for young people who are very mobile.</t>
  </si>
  <si>
    <t>Europe is an efficient public transport network and it is also a single market without customs barriers, and there is an instuƟon which works to ensure that integration improves every day by adding mechanisms.</t>
  </si>
  <si>
    <t>L’Europe c’est aussi la patrie des droits de l’homme, là où je pense on respecte le mieux les droits de l’homme, la liberté d’expression et la redevabilité des Etats envers les citoyens</t>
  </si>
  <si>
    <t>Europe is also the homeland of human rights, where I think we best respect human rights, freedom of expression and the accountability of States towards citizens.</t>
  </si>
  <si>
    <t>Ma région : l'Afrique du Nord (Tunisie, Algérie, Maroc, Libye)</t>
  </si>
  <si>
    <t>My region: North Africa (Tunisia, Algeria, Morocco, Libya)</t>
  </si>
  <si>
    <t>The EU: It is a creation of European governments and political parties to coordinate and harmonize a pre-existing common market which required a certain regulation to better prosper. The rest came later and the good thing is that this entity is constantly under construction, for each problem, they invent a new commission and new bureaucratic rules.</t>
  </si>
  <si>
    <t>the EU is the union of democratic regimes which practice democracy in one form or another, presidential, federal, parliamentary monarchy, etc.</t>
  </si>
  <si>
    <t>L’Europe est un partenaire assez neutre avec la Tunisie voire plutôt bienveillant comparé à d’autres...Au moins les buts de l’UE sont clairs et affichés et c’est d’avoir une Tunisie prospère qui garde un maximum de ses enfants auprès d’elle.</t>
  </si>
  <si>
    <t>Europe is a fairly neutral partner with Tunisia, even rather benevolent compared to others...At least the EU's goals are clear and stated and that is to have a prosperous Tunisia which keeps as much of its children with her.</t>
  </si>
  <si>
    <t>Ma région : Méditerranée. Tunisie + tout le nord de l’Afrique + Mali et Niger + Les Etats qui bordent la méditerranée Espagne Grèce - Jordanie</t>
  </si>
  <si>
    <t>My region: Mediterranean. Tunisia + all of northern Africa + Mali and Niger + States bordering the Mediterranean Spain Greece - Jordan</t>
  </si>
  <si>
    <t>The EU: It is a political and economic power with a doomed attempt at a normative and cultural unification, we are pushing the idea of ​​having a common policy which is based on shared values. Attempts to extend these policies are highly contested by sovereignist states who perceive the EU as the minimum state. But the EU remains useful.</t>
  </si>
  <si>
    <t>ARBI Chiraz</t>
  </si>
  <si>
    <t>SOUSSI Arbi</t>
  </si>
  <si>
    <t>HANSEN Alec</t>
  </si>
  <si>
    <t>NASRI Hichem</t>
  </si>
  <si>
    <t>AISSAOUI Mustapha</t>
  </si>
  <si>
    <t>KHOUAJA Hichem</t>
  </si>
  <si>
    <t>OUNI Abel</t>
  </si>
  <si>
    <t>NJEH Fadhila</t>
  </si>
  <si>
    <t>DEMNATI Alaa</t>
  </si>
  <si>
    <t>Aymen Chbak Mohammed</t>
  </si>
  <si>
    <t>BELDI Olfa</t>
  </si>
  <si>
    <t>GAOUI Mouheb</t>
  </si>
  <si>
    <t>WESLAT Waleed</t>
  </si>
  <si>
    <t>Jelloul Neji</t>
  </si>
  <si>
    <t>Consultante ONG</t>
  </si>
  <si>
    <t>Conseiller présidence Rep</t>
  </si>
  <si>
    <t>Conseiller économique</t>
  </si>
  <si>
    <t>Militaire</t>
  </si>
  <si>
    <t>Directeur ministériel</t>
  </si>
  <si>
    <t>Directeur général</t>
  </si>
  <si>
    <t>Officier à l'ambassade</t>
  </si>
  <si>
    <t>Directrice banque</t>
  </si>
  <si>
    <t xml:space="preserve">MEL Officer – ICMPD Malta </t>
  </si>
  <si>
    <t>Avocat</t>
  </si>
  <si>
    <t>Directrice fonctionnaire</t>
  </si>
  <si>
    <t>Directeur ONG</t>
  </si>
  <si>
    <t>Officer ambassade américaine</t>
  </si>
  <si>
    <t>Ministre Education nationale</t>
  </si>
  <si>
    <t>FR</t>
  </si>
  <si>
    <t>F</t>
  </si>
  <si>
    <t>H</t>
  </si>
  <si>
    <t>TUN</t>
  </si>
  <si>
    <t>N</t>
  </si>
  <si>
    <t>O</t>
  </si>
  <si>
    <t xml:space="preserve">Les pays du sud de l’Europe bordant la méditerranée : ce sont des partenaires stratégiques pour le futur car ils font et feront face aux mêmes ques􏰁ons environnementales et celles liées au changement clima􏰁que. La méditerranée est un espace menacé, si on rajoute à cela la ques􏰁on des déplacements de popula􏰁on et la migra􏰁on, la collabora􏰁on devient une chose inévitable car les pays feront face aux mêmes catastrophes. </t>
  </si>
  <si>
    <t>L’UE : c’est un ensemble de pays ayant des frontières communes et des intérêts communs. Ils ont choisi de former une union pour faciliter les échanges entre eux.</t>
  </si>
  <si>
    <t>L’Europe représente pour moi une partie de la vie des tunisiens. On a tous dans la famille quelqu’un établi en Europe et qui a la nationalité d’un des pays membres. L’Europe offre une deuxième chance à ceux qui y vont et c’est sa principale qualité et c’est ce qui fait sont a􏰅rait pour les tunisiens. C’est-à-dire qu’à force de travailler on arrive à faire quelque chose de sa vie.</t>
  </si>
  <si>
    <t>L’UE : ce sont des core countries qui ont créé une sphère de co- prosperité à laquelle ont été invités d’autres pays à modèles similaires. Depuis, l’UE est une entité en construction continue</t>
  </si>
  <si>
    <t>La liberté de voyager et d’utiliser la monnaie unique, c’est énorme. La liberté de faire des études supérieures là où on veut, les bourses Erasmus. De faire des formations, des stages, d’assister à des concerts. L’Europe est un endroit rêvé pour les jeunes qui sont très mobiles.</t>
  </si>
  <si>
    <t>L’Europe c’est un réseau de transport en communs performant et c’est aussi un marché unique sans barrières douanières, et il y a une institution qui œuvre à ce que chaque jour l’intégration s’améliore en ajoutant des mécanismes.</t>
  </si>
  <si>
    <t>L’UE : C’est une création des gouvernements et des partis politiques européens pour coordonner et harmoniser un marché commun préexistant et qui nécessitait une certaine régulation pour mieux prospérer. Le reste est venu après et ce qui est bien c’est que ce􏰃e entité est en constante construction, à chaque problème, ils inventent une nouvelle commission et de nouvelles règles bureaucratiques.</t>
  </si>
  <si>
    <t>l’UE c’est l’union de régimes démocratiques qui pratiquent la démocratie sous une forme ou une autre, présidentielle, fédérale, monarchie parlementaire, etc.</t>
  </si>
  <si>
    <t>L’UE : est un Etat au-dessus d’autres Etats qui lui ont concédé difficilement certains pouvoirs. L’UE a ses ambassades (délégations) et compte comme un Etat lors des discussions avec des pays extérieurs comme la Tunisie. L’UE à travers la commission a des direc􏰁ons puissantes qui ont un impact sur les pays européens du voisinage comme DGNEAR et DGHOME</t>
  </si>
  <si>
    <t>?</t>
  </si>
  <si>
    <t>L’UE : C’est une puissance politique et économique avec une tentative vouée à l’échec d’une unifica􏰁on norma􏰁ve et culturelle, on pousse l’idée d’avoir une poli􏰁que commune qui repose sur des valeurs partagées. Les tenta􏰁ves d’étendre ces poli􏰁ques sont très contestées par les états souverainistes qui perçoivent l’UE comme le minimum d’Etat. Mais l’UE ça reste u􏰁le.</t>
  </si>
  <si>
    <t>PI_IDLONG</t>
  </si>
  <si>
    <t>Fonctionnaire</t>
  </si>
  <si>
    <t>ONG</t>
  </si>
  <si>
    <t>ERTUG Ismail</t>
  </si>
  <si>
    <t>GER</t>
  </si>
  <si>
    <t>Politique</t>
  </si>
  <si>
    <t>DE</t>
  </si>
  <si>
    <t>Anonyme</t>
  </si>
  <si>
    <t>BOTSCH Andreas</t>
  </si>
  <si>
    <t>TASLEDEN Arif</t>
  </si>
  <si>
    <t>AKSOY Asli</t>
  </si>
  <si>
    <t>TUR</t>
  </si>
  <si>
    <t>VASSILIADIS Michael</t>
  </si>
  <si>
    <t>POUZYREFF Natalia</t>
  </si>
  <si>
    <t>FRA</t>
  </si>
  <si>
    <t>PETIT Frédéric</t>
  </si>
  <si>
    <t>MARIE Didier</t>
  </si>
  <si>
    <t>LECONTE Jean-Yves</t>
  </si>
  <si>
    <t>MASSÉGLIA Denis</t>
  </si>
  <si>
    <t>Député LRM</t>
  </si>
  <si>
    <t>(L'Europe est une région que ) je ne dirais pas forcément historique, puisque l’histoire nous a montré à quel point l’Europe s’est divisée et déchirée. Je parlerais plutôt d’économique et de culturelle.</t>
  </si>
  <si>
    <t>(Europe is a region that) I would not necessarily say historical, since history has shown us to what extent Europe has been divided and torn apart. I would rather talk about economic and cultural region.")</t>
  </si>
  <si>
    <t xml:space="preserve">La valeur la plus partagée par les pays qui composent l’UE, et que l’Europe peut donc porter le plus, c’est l’écologie. On a encore beaucoup de progrès à faire, et on est loin d’atteindre nos objectifs, mais si on compare avec d’autres pays on voit qu’en termes d’émissions de CO2 dégagés en moyenne par habitant, on est largement mieux que les Etats-Unis par exemple. </t>
  </si>
  <si>
    <t>"The  most shared value by the countries that make up the EU, and which Europe can therefore carry the most, is ecology. We still have a lot of progress to make, and we are far from achieving our objectives, but if we compare with other countries we see that in terms of CO2 emissions released on average per inhabitant, we are much better than the United States for example. ")</t>
  </si>
  <si>
    <t xml:space="preserve">Aujourd’hui, l’UE est un marché assez ouvert, où, pour caricaturer, chacun peut entrer et faire ce qu’il veut. Alors que les entreprises européennes n’ont pas forcément la réciprocité, par exemple sur l’accès aux marchés public, aux Etats- Unis d’une part et en Chine d’autre part. </t>
  </si>
  <si>
    <r>
      <rPr>
        <sz val="12"/>
        <color theme="1"/>
        <rFont val="Calibri"/>
      </rPr>
      <t xml:space="preserve">Aujourd’hui, l’Europe est un territoire qui attire beaucoup de personnes de par le monde. Il y fait bon vivre, </t>
    </r>
    <r>
      <rPr>
        <i/>
        <sz val="12"/>
        <color theme="1"/>
        <rFont val="Calibri"/>
      </rPr>
      <t>(malgré ce que disent quelques personnes le samedi dans la rue, on est plutôt dans une démocratie)</t>
    </r>
    <r>
      <rPr>
        <sz val="12"/>
        <color theme="1"/>
        <rFont val="Calibri"/>
      </rPr>
      <t xml:space="preserve">. Ceux qui habitent dans des dictatures voient en l’Europe un eldorado. </t>
    </r>
  </si>
  <si>
    <t>Sénateur PS</t>
  </si>
  <si>
    <t xml:space="preserve">Lorsqu’on parle d’Europe aujourd’hui, on parle des 27 états membres. C’est une construction politique autour d’un ensemble de valeurs : démocratie, respect des droits de l’homme, liberté d’échanges, de personnes, de biens, de capitaux, multilatéralisme. Des données qui rassemblent ces 27 autour d’un projet politique, économique et social. Cela, c’est l’Union européenne. </t>
  </si>
  <si>
    <t xml:space="preserve">Il faut que l’Europe ne soit pas exclusivement une Europe commerciale apôtre du libre- échange, mais aussi une Europe puissance qui cherche à faire progresser les valeurs qui sont les nôtres </t>
  </si>
  <si>
    <t xml:space="preserve">Les aspects positifs, c’est la paix, la prospérité et la capacité collective de résilience. La paix puisque l’Europe n’a jamais connu une période de paix aussi longue depuis plusieurs siècles. C’est quand même à souligner, même si les gens l’oublient ! C’était d’ailleurs sa vocation première : lorsque les pères fondateurs de l’Europe se sont engagés, leur objectif était d’avoir une paix durable, et en cela, ils ont réussi. </t>
  </si>
  <si>
    <t xml:space="preserve">le premier élément qui est reproché régulièrement à l’UE, c’est la bureaucratie. Pour toucher d’assez près les questions européennes, je peux constater que ce n’est pas un mensonge. Le poids de la bureaucratie bruxelloise est énorme et il y a vraiment besoin de revoir ce mode de fonctionnement, qui passe par un certain nombre d’évolutions politiques que j’évoquais tout à l’heure : le poids respectif des institutions européennes, les modes de désignation, et une sorte de supranationalité qui doit être assumée. </t>
  </si>
  <si>
    <t>JERRETIE Christophe</t>
  </si>
  <si>
    <t>Député MoDem</t>
  </si>
  <si>
    <t xml:space="preserve">L’UE, c’est une instance. C’est une organisation politico-économique et administrative, par définition. </t>
  </si>
  <si>
    <t xml:space="preserve">Les plus négatifs ? L’Europe, c’est trop complexe sur la partie Union européenne, la partie administrative. Et il n’y a pas de président, pas de chef. Or, il faut un chef quand on a une union. Sur le positif, l’Europe c’est quand même la paix. La deuxième chose, c’est la stabilité socio-économique.  </t>
  </si>
  <si>
    <t>LECOMTE Jean-Yves</t>
  </si>
  <si>
    <t xml:space="preserve">L’UE c’est une entité juridique, c’est un accord entre différents états membres avec des procédures de décisions, des règles mises en commun, un certain nombre de politiques qu’on a choisi de développer ensemble, avec l’existence d’une citoyenneté commune - dont on pourrait beaucoup parler... C’est un espace de prise de décisions pour un certain nombre de choses. Je dirais même - c’est un débat sur l’UE - que fondamentalement, c’est une espèce de nation en devenir, mais qui ne s’assume pas. </t>
  </si>
  <si>
    <t>L’une des principales forces qu’on a c’est que l’économie européenne, le marché européen, est l’un des plus importants du monde. Je n’ai pas exactement ’éléments de comparaison avec les Etats-Unis et la Chine en tête...Mais ça fait partie des marchés qui peuvent peser sur un certain nombre de règles</t>
  </si>
  <si>
    <t xml:space="preserve">C’est une zone où l’on peut vivre une citoyenneté de manière autonome. Vous ne dépendez pas d’une communauté, d’un sous-groupe ; vous n’existez pas par rapport à une communauté mais par rapport à vous-même. </t>
  </si>
  <si>
    <t xml:space="preserve">L’Union européenne, ce sont des ennemis héréditaires qui ont décidé de passer outre leurs différends. L’UE est une définition géopolitique, ce n’est pas une définition géographique. </t>
  </si>
  <si>
    <t xml:space="preserve">On commence à être repérés là-dessus, sur l’environnement, la démocratie, la citoyenneté, l’état de droit... On est même attaqués là-dessus. Je pense que l’UE a bien mis tout cela au cœur de sa visibilité internationale. </t>
  </si>
  <si>
    <t xml:space="preserve">Je préfère parler d’Union européenne. Les aspects les plus positifs c’est la paix, des projets qui se mettent en oeuvre du côté économique, comme le Green Deal - on est le seul groupe, le seul bloc mondial à avoir ce genre d’objectifs et les moyens de le faire. Il faut donc continuer, c’est très très bien. </t>
  </si>
  <si>
    <t xml:space="preserve">Elle a du mal à se reconnaître comme une puissance, pourtant c’est une puissance économique, la première au monde. C’est une puissance qui a du mal à conjuguer puissance et pacifisme, c’est le problème. </t>
  </si>
  <si>
    <t xml:space="preserve">L’Europe, c’est la libre-circulation des biens et des individus. Avec les flux aussi, les flux d’étudiants - même s’il y a encore des choses à faire pour reconnaître tous les diplômes de façon mutuelle... </t>
  </si>
  <si>
    <t>LAVARDE Christine</t>
  </si>
  <si>
    <t>Sénateur LR</t>
  </si>
  <si>
    <t xml:space="preserve">nous n’avons du poids que quand c’est l’UE qui tape du poing </t>
  </si>
  <si>
    <t xml:space="preserve">Les rares industries qui étaient complètement européennes dès le début, même si elles sont saucissonnées, c’est Airbus, Ariane, mais ce sont vraiment des exceptions pour une chaîne de production globalement découpée hors des frontières de l’UE. </t>
  </si>
  <si>
    <t>GONTARD Guillaume</t>
  </si>
  <si>
    <t>Sénateur EELV</t>
  </si>
  <si>
    <t xml:space="preserve">L’UE a été créée à la base sur des questions économiques, d’échanges et de commerce. Notre fonctionnement fait qu’on a des textes en commun sur les relations économiques. </t>
  </si>
  <si>
    <t>je dirais que dans un premier lieu c’est la puissance économique, on est reconnus comme tels. (…)Mais politiquement, c’est vu aussi comme un espace démocratique, sur la question des droits de l’homme.</t>
  </si>
  <si>
    <t>FERNIQUE Jacques</t>
  </si>
  <si>
    <t xml:space="preserve">Ce sont les traités qui constituent l’Europe, pour parler de façon très juridique. Et c’est notamment cela le souci. Il y a un décalage entre ce qui constitue l'Europe pour les citoyens avec des niveaux, des sentiments d’appartenance différents selon les régions de l’Europe, et la réalité de la machinerie européenne. C’est incompréhensible pour le commun des mortels. </t>
  </si>
  <si>
    <t xml:space="preserve">Je pense que ce qui nous fait avancer, ce sont les crises, même si ce n’est pas très original de le dire, comme la crise Covid. </t>
  </si>
  <si>
    <t>MÉLOT Colette</t>
  </si>
  <si>
    <t xml:space="preserve">L’UE c’est l’Europe des 27. C’est l’Europe qui fonctionne au sein d’une entité, qui est réglementée sur le plan économique notamment. Actuellement, c’est très important de pouvoir compter sur l’UE. </t>
  </si>
  <si>
    <t xml:space="preserve">Je ne vois pas beaucoup d’aspects négatifs. Alors, on peut considérer que les choses ne vont pas assez vite, qu’il y a une perception négative de l’Europe. Mais l’Europe, c’est le progrès, le progrès pour tous les peuples de cette région du monde. </t>
  </si>
  <si>
    <t>COMTE Jean</t>
  </si>
  <si>
    <t>Journaliste</t>
  </si>
  <si>
    <t>Après ce n’est pas si mal que cela. On dit beaucoup que l’UE c’est le bazar. Mais sur l’Ukraine, la réponse européenne était assez rapide, assez ferme, des paquets de sanctions ont été adoptés en une semaine ou deux maximum - même si l’actuel traîne un petit peu... Cela avance quand même.</t>
  </si>
  <si>
    <t xml:space="preserve">je pense à certains aspects sur la citoyenneté européenne : Erasmus, la possibilité de se déplacer et travailler librement en Europe... </t>
  </si>
  <si>
    <t xml:space="preserve">Négatif : la démocratie et la transparence pourraient être améliorées. Le système pourrait gagner à être plus européen - il reste très marqué par les enjeux nationaux. Et puis l’aspect social est un peu trop négligé par l’UE, notamment sur la mise en place de l’euro. Réformer collège des commissaires serait une bonne chose. </t>
  </si>
  <si>
    <t>HUBERT Anna</t>
  </si>
  <si>
    <t xml:space="preserve">À Bruxelles, il y a une bulle de correspondants, assez nombreux, on est tous dans le même quartier européen. C’est sans doute différent par rapport à des correspondants plus éloignés. </t>
  </si>
  <si>
    <t xml:space="preserve">il faut dans un premier temps se renforcer à 27 pour qu’à 27 on ait un bloc qui marche bien, qui soit beaucoup plus unifié, et ce sera beaucoup plus facile ensuite d’avoir des décisions d’élargissements qui demandent l’unanimité. </t>
  </si>
  <si>
    <t xml:space="preserve">Oui, on a Erasmus, une espèce d’intégration de politique agricole commune, un marché commun, ce qui pèse dans la mondialisation. Mais si on n’a pas un autre pendant à ce soft power, la diplomatie, et le côté hard power, la défense, je pense que ça manque et qu’on va avoir un gros problème de crédibilité. </t>
  </si>
  <si>
    <t xml:space="preserve">BAUDONNET </t>
  </si>
  <si>
    <t xml:space="preserve">En revanche, le fonctionnement des institutions européennes, cela c’est vraiment le grand flou. À la décharge de mes confrères, c’est quand même très compliqué. Il y a un calendrier qui fait qu’on ne sait jamais trop quand parler d’une directive européenne, par exemple - est-ce qu’on le fait quand la commission la propose, quand le Parlement la vote, quand les trois institutions se sont mises d’accord...? C’est quand même un peu complexe, et puis c’est long. </t>
  </si>
  <si>
    <t xml:space="preserve">Dans l’état actuel du fonctionnement européen, si les traités ne sont pas réformés, si les choses ne sont pas remises à plat et que ça puisse fonctionner... À Bruxelles on s’en rend compte : l’Europe, c’est le compromis. </t>
  </si>
  <si>
    <t xml:space="preserve">En négatif, l’UE est quand même plus l’UE des entreprises que des citoyens. C’est quelque chose que j’ai pas mal vécu en étant à l’étranger. L’Europe du quotidien, même quand on est Européen dans un pays voisin, il y a pleins de choses qui ne fonctionnent pas et qui ne facilitent pas l’installation. L’Europe des citoyens ne marche pas très bien. </t>
  </si>
  <si>
    <t>GALLICHER Bertrand</t>
  </si>
  <si>
    <t xml:space="preserve">Je pense qu’il faut en parallèle mieux faire fonctionner le noyau dur de l’Europe, c’est-à-dire les États fondateurs, en multipliant les systèmes de fonctionnement plus proches, avec des partenariats entre des groupes de pays </t>
  </si>
  <si>
    <t xml:space="preserve">Je pense que l’image positive de l’Europe dans le monde s’accompagne d’une image de faiblesse voire d’’extrême faiblesse. C’est la raison pour laquelle, et on le voit avec les événements récents, il est nécessaire que l’Europe se fasse respecter et se fasse entendre, et surtout s’en donne les moyens, notamment sur le plan de la défense. </t>
  </si>
  <si>
    <t xml:space="preserve">Enfin, l’Europe s’est construite avec des objectifs extrêmement vertueux : plus jamais la guerre, avec la Communauté du charbon et de l’acier... Mais elle s’est quand même construite dans l’opacité, et avec des élus - je pense au Parlement européen - qui parfois avaient un passé qu’il aurait mieux valu regarder de près... L’Europe a beaucoup été, et est encore beaucoup, une vache à lait pour un certain nombre de gens. </t>
  </si>
  <si>
    <t>Und für mich ist die EU eindeutig, also wertebasiert. Ganz eindeutig. Also dass da gewisse Säulen da sind, auf die wir uns halt eben verständigt haben, ob wir nun mal die, wie auch Sie wissen es ja selbst, also ob die, das eine oder der eine oder andere Mitgliedsland versucht, das irgendwie anders auszulegen. Aber im Grunde genommen sind das ja letztendlich Säulen, auf die wir uns verständigt haben. Und diese Werte sind einfach meiner Meinung nach sehr wichtig.</t>
  </si>
  <si>
    <t>Darüber hinaus natürlich wissen wir es, heute wissen wir das, dass Europa oder das die Europäische Union auch ein politisches Projekt war. Es gab den politischen Willen, die Auseinandersetzungen und aber auch die unterschiedlichen Meinungen, die es in der Vergangenheit immer wieder gegeben hat, beiseite zu legen und daraus ein Konstrukt zu machen, wo man enger zusammenarbeitet und versucht, immer mit einer Stimme zu sprechen.</t>
  </si>
  <si>
    <t xml:space="preserve"> Es gibt diesen europäischen Raum, der geografisch einfach existiert und der ja auch immer mehr oder in vielen Bereichen deckungsgleich wird mit der Europäischen Union, weil sie ja wächst. In der Regel wächst, manchmal wird es auch kleiner, aber in der Regel wächst sie. Also insofern haben wir natürlich mehrfach semantisch einfach mal diesen Anspruch oder diesen Gedanken, diesen Kontinent Europa irgendwie zusammenzuführen oder zu bündeln, so möchte ich es mal sagen.</t>
  </si>
  <si>
    <t xml:space="preserve"> Ich glaube sicherlich kann man historische Ansätze finden, warum das Konstrukt Sinn macht oder warum es eine historische Zugehörigkeit gibt, es gibt ja auch durchaus eine europäische Geschichte, auch wenn die vielfältig ist und auch anders wahrgenommen wird und es auch unterschiedliche Erinnerungskulturen gibt, nichtsdestotrotz kann man schon eine gemeinsame europäische Geschichte zeichnen.</t>
  </si>
  <si>
    <t>Alors que l’Europe c’est plutôt un concept, à la fois géographique et culturel. Par exemple, si on pense à la Croatie, c’est pour moi un pays européen sans être un pays de l’Union. Quand je visite la Croatie, j’ai pas du tout la même impression que quand je visite un pays d’Afrique. Je me sens dans une culture proche de la mienne. J’ai l’impression qu’on partage des valeurs, ou en tous cas un socle culturel commun.</t>
  </si>
  <si>
    <t>Es ist aktuell definitiv eine politische und eine wirtschaftliche Region. Es ist auch historisch und kulturell, aber abgeschwächt zu dem wirtschaftlich und politisch.</t>
  </si>
  <si>
    <t>Europa per se ist natürlich zunächst ein geographisches Gebilde und bestimmt meiner Meinung nach von der gemeinsamen Geschichte auf jeden Fall.</t>
  </si>
  <si>
    <t>I suppose I would describe it as a deeply historical, a historical relationship.</t>
  </si>
  <si>
    <t>Aber ich glaube tatsächlich, so ein bisschen, das was die Grundlage mal war, ist tatsächlich dieses christlich abendländische Weltbild, wobei ich das nicht so sehr religiös meine, als vielmehr etwas, was gewisse Menschenrechte angeht, was gewisse Grundwerte, dieses Grundwerte Verständnis angeht.</t>
  </si>
  <si>
    <t>Sehr viel ist wahrscheinlich kulturell, aber nicht nur. Also ich denke, das wird auch politisch und wirtschaftlich halt auch unterstützt, weil es auch interessant ist, natürlich für Unternehmen in dieser Großregion dann auch aktiv zu sein.</t>
  </si>
  <si>
    <t>Was dann auch gleichzeitig wieder historisch ist, wenn Sie natürlich die Industrialisierung, Urbanisierung und so weiter angucken ist natürlich da die Blue Banana und so weiter, (...), ist glaube ich auch geografisch eine große Übereinstimmung</t>
  </si>
  <si>
    <t>Die kulturelle Ebene ist für mich da eher zweitrangig, weil das Schöne oder das Schöne an der Europäischen Union ist eigentlich die kulturelle Vielfalt, die es gibt, also eine europäische Kultur erkenn ich auch innerhalb der Europäischen Union nicht.</t>
  </si>
  <si>
    <t>L’Europe, c’est un continent, donc par définition cela peut être un continent physique</t>
  </si>
  <si>
    <t>EN</t>
  </si>
  <si>
    <t>Et pour moi, l'UE est claire, c'est-à-dire basée sur des valeurs. Très clairement. Il y a donc certains piliers sur lesquels nous nous sommes mis d'accord, que nous essayions d'interpréter différemment, comme vous le savez vous-même, c'est-à-dire que l'un ou l'autre des États membres essaie de le faire. Mais au fond, ce sont les piliers sur lesquels nous nous sommes mis d'accord. Et ces valeurs sont à mon avis très importantes.</t>
  </si>
  <si>
    <t>And for me, the EU is unambiguous, i.e. value-based. Quite clearly. So there are certain pillars that we have agreed on, whether we, as you yourself know, try to interpret them differently in one way or another. But basically, at the end of the day, these are the pillars on which we have agreed. And in my opinion, these values are simply very important.</t>
  </si>
  <si>
    <t>GHERMAN Roman</t>
  </si>
  <si>
    <t>Whereas Europe is more of a concept, both geographical and cultural. For example, if you think of Croatia, for me it's a European country without being an EU country. When I visit Croatia, I don't get the same impression as when I visit a country in Africa. I feel I'm in a culture close to my own. I have the impression that we share values, or at least a common cultural base.</t>
  </si>
  <si>
    <t>Während Europa eher ein Konzept ist, sowohl geografisch als auch kulturell. Wenn man zum Beispiel an Kroatien denkt, ist es für mich ein europäisches Land, ohne ein Land der Union zu sein. Wenn ich Kroatien besuche, habe ich ein ganz anderes Gefühl, als wenn ich ein Land in Afrika besuche. Ich fühle mich in einer Kultur, die meiner eigenen sehr nahe ist. Ich habe das Gefühl, dass wir gemeinsame Werte oder zumindest eine gemeinsame kulturelle Grundlage teilen.</t>
  </si>
  <si>
    <t>ZORN Armand</t>
  </si>
  <si>
    <t>En outre, nous savons bien sûr, nous le savons aujourd'hui, que l'Europe ou l'Union européenne était également un projet politique. Il y a eu une volonté politique de mettre de côté les querelles et les divergences d'opinion qui ont toujours existé par le passé et d'en faire une construction où l'on travaille plus étroitement ensemble et où l'on essaie de parler toujours d'une seule voix.</t>
  </si>
  <si>
    <t>In addition, of course, we know, today we know, that Europe or the European Union was also a political project. There was the political will to put aside the disputes and also the different opinions that have always existed in the past and to turn it into a construct where people work more closely together and always try to speak with one voice.</t>
  </si>
  <si>
    <t>KIRCHHOF Arno</t>
  </si>
  <si>
    <t>Diplomate</t>
  </si>
  <si>
    <t>It is currently definitely a political and economic region. It is also historical and cultural, but to a lesser extent economic and political.</t>
  </si>
  <si>
    <t>C'est actuellement une région politique et économique. Elle est également historique et culturelle, mais dans une moindre mesure économique et politique.</t>
  </si>
  <si>
    <t>OTT Juliane</t>
  </si>
  <si>
    <t>Une grande partie est probablement culturelle, mais pas seulement. Je pense que c'est aussi soutenu politiquement et économiquement, parce que c'est intéressant pour les entreprises d'être actives dans cette Grande Région.</t>
  </si>
  <si>
    <t>A lot of it is probably cultural, but not only. So I think this is also supported politically and economically because it is also interesting for companies to be active in this large region.</t>
  </si>
  <si>
    <t>JÄGER Marc</t>
  </si>
  <si>
    <t>BAHRKE Johannes</t>
  </si>
  <si>
    <t>Europe per se is, of course, first and foremost a geographical entity and, in my opinion, is definitely defined by its shared history.</t>
  </si>
  <si>
    <t>L'Europe en soi est bien sûr d'abord une entité géographique et détermine à mon avis de l'histoire commune en tout cas.</t>
  </si>
  <si>
    <t>BOSCHEN Andreas</t>
  </si>
  <si>
    <t>Ce qui est en même temps historique, si vous regardez bien sûr l'industrialisation, l'urbanisation et ainsi de suite, il y a bien sûr la banane bleue et ainsi de suite, (...), je pense qu'il y a aussi une grande concordance géographique.</t>
  </si>
  <si>
    <t>Which at the same time is also historical, if you look at industrialisation, urbanisation and so on, the Blue Banana and so on, (...), I think there is also a great deal of geographical similarity</t>
  </si>
  <si>
    <t>Europe is a continent, so by definition it can be a physical continent.</t>
  </si>
  <si>
    <t>Europa ist ein Kontinent, also kann es per Definition ein physischer Kontinent sein</t>
  </si>
  <si>
    <t xml:space="preserve"> Je pense qu'on peut certainement trouver des approches historiques pour expliquer pourquoi cette construction a un sens ou pourquoi il y a une appartenance historique, il y a bien une histoire européenne, même si elle est multiple et perçue différemment et qu'il y a aussi différentes cultures de la mémoire, on peut néanmoins dessiner une histoire européenne commune.</t>
  </si>
  <si>
    <t xml:space="preserve"> I think you can certainly find historical approaches as to why the construct makes sense or why there is a historical affiliation, there is certainly a European history, even if it is diverse and is also perceived differently and there are also different cultures of remembrance, nevertheless you can already draw a common European history.</t>
  </si>
  <si>
    <t>NIRL</t>
  </si>
  <si>
    <t>taylor Chris</t>
  </si>
  <si>
    <t>Unknown</t>
  </si>
  <si>
    <t>Ich würde es wohl als eine zutiefst historische Beziehung bezeichnen, eine historische Beziehung.</t>
  </si>
  <si>
    <t>Je suppose que je décrirais cela comme une relation profondément historique, une relation historique.</t>
  </si>
  <si>
    <t>non traduit</t>
  </si>
  <si>
    <t>nicht übersetzt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</si>
</sst>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yyyy"/>
    <numFmt numFmtId="165" formatCode="dd/mm/yy"/>
    <numFmt numFmtId="166" formatCode="[$-F800]dddd\,\ mmmm\ dd\,\ yyyy"/>
  </numFmts>
  <fonts count="12">
    <font>
      <sz val="11"/>
      <color theme="1"/>
      <name val="Calibri"/>
      <family val="2"/>
      <scheme val="minor"/>
    </font>
    <font>
      <sz val="11"/>
      <color rgb="FF000000"/>
      <name val="Calibri"/>
      <family val="2"/>
      <scheme val="minor"/>
    </font>
    <font>
      <sz val="9"/>
      <color rgb="FF333333"/>
      <name val="Arial"/>
      <family val="2"/>
    </font>
    <font>
      <sz val="11"/>
      <color rgb="FF000000"/>
      <name val="Times New Roman"/>
      <family val="1"/>
    </font>
    <font>
      <b/>
      <sz val="11"/>
      <color theme="1"/>
      <name val="Calibri"/>
      <family val="2"/>
      <scheme val="minor"/>
    </font>
    <font>
      <sz val="12"/>
      <color rgb="FF000000"/>
      <name val="Calibri"/>
      <family val="2"/>
      <scheme val="minor"/>
    </font>
    <font>
      <sz val="12"/>
      <color rgb="FF000000"/>
      <name val="Calibri-1-400"/>
    </font>
    <font>
      <sz val="12"/>
      <color rgb="FF000000"/>
      <name val="Calibri"/>
      <family val="2"/>
    </font>
    <font>
      <sz val="12"/>
      <color rgb="FF000000"/>
      <name val="Calibri"/>
      <scheme val="minor"/>
    </font>
    <font>
      <sz val="12"/>
      <color theme="1"/>
      <name val="Calibri"/>
    </font>
    <font>
      <i/>
      <sz val="12"/>
      <color theme="1"/>
      <name val="Calibri"/>
    </font>
    <font>
      <sz val="12"/>
      <color rgb="FF333333"/>
      <name val="Calibri"/>
      <scheme val="minor"/>
    </font>
  </fonts>
  <fills count="7">
    <fill>
      <patternFill patternType="none"/>
    </fill>
    <fill>
      <patternFill patternType="gray125"/>
    </fill>
    <fill>
      <patternFill patternType="solid">
        <fgColor theme="9" tint="0.79998168889431442"/>
        <bgColor indexed="64"/>
      </patternFill>
    </fill>
    <fill>
      <patternFill patternType="solid">
        <fgColor theme="5" tint="0.79998168889431442"/>
        <bgColor indexed="64"/>
      </patternFill>
    </fill>
    <fill>
      <patternFill patternType="solid">
        <fgColor theme="8"/>
        <bgColor indexed="64"/>
      </patternFill>
    </fill>
    <fill>
      <patternFill patternType="solid">
        <fgColor theme="4" tint="0.79998168889431442"/>
        <bgColor indexed="64"/>
      </patternFill>
    </fill>
    <fill>
      <patternFill patternType="solid">
        <fgColor rgb="FFFFFFFF"/>
        <bgColor rgb="FFFFFFFF"/>
      </patternFill>
    </fill>
  </fills>
  <borders count="1">
    <border>
      <left/>
      <right/>
      <top/>
      <bottom/>
      <diagonal/>
    </border>
  </borders>
  <cellStyleXfs count="1">
    <xf numFmtId="0" fontId="0" fillId="0" borderId="0"/>
  </cellStyleXfs>
  <cellXfs count="44">
    <xf numFmtId="0" fontId="0" fillId="0" borderId="0" xfId="0"/>
    <xf numFmtId="0" fontId="0" fillId="0" borderId="0" xfId="0" applyAlignment="1">
      <alignment wrapText="1"/>
    </xf>
    <xf numFmtId="0" fontId="1" fillId="0" borderId="0" xfId="0" applyFont="1" applyAlignment="1">
      <alignment wrapText="1"/>
    </xf>
    <xf numFmtId="0" fontId="1" fillId="0" borderId="0" xfId="0" applyFont="1" applyAlignment="1">
      <alignment vertical="center" wrapText="1"/>
    </xf>
    <xf numFmtId="0" fontId="2" fillId="0" borderId="0" xfId="0" applyFont="1" applyAlignment="1">
      <alignment vertical="center" wrapText="1"/>
    </xf>
    <xf numFmtId="0" fontId="3" fillId="0" borderId="0" xfId="0" applyFont="1" applyAlignment="1">
      <alignment vertical="center" wrapText="1"/>
    </xf>
    <xf numFmtId="0" fontId="4" fillId="2" borderId="0" xfId="0" applyFont="1" applyFill="1"/>
    <xf numFmtId="0" fontId="4" fillId="3" borderId="0" xfId="0" applyFont="1" applyFill="1"/>
    <xf numFmtId="0" fontId="0" fillId="3" borderId="0" xfId="0" applyFill="1"/>
    <xf numFmtId="0" fontId="0" fillId="0" borderId="0" xfId="0" applyFont="1" applyFill="1" applyAlignment="1">
      <alignment wrapText="1"/>
    </xf>
    <xf numFmtId="0" fontId="0" fillId="0" borderId="0" xfId="0" applyFont="1" applyFill="1"/>
    <xf numFmtId="0" fontId="0" fillId="5" borderId="0" xfId="0" applyFill="1"/>
    <xf numFmtId="0" fontId="0" fillId="5" borderId="0" xfId="0" applyFill="1" applyAlignment="1">
      <alignment wrapText="1"/>
    </xf>
    <xf numFmtId="0" fontId="5" fillId="0" borderId="0" xfId="0" applyFont="1" applyAlignment="1">
      <alignment wrapText="1"/>
    </xf>
    <xf numFmtId="0" fontId="5" fillId="0" borderId="0" xfId="0" applyFont="1"/>
    <xf numFmtId="0" fontId="6" fillId="0" borderId="0" xfId="0" applyFont="1" applyAlignment="1"/>
    <xf numFmtId="0" fontId="7" fillId="0" borderId="0" xfId="0" applyFont="1" applyAlignment="1"/>
    <xf numFmtId="164" fontId="5" fillId="0" borderId="0" xfId="0" applyNumberFormat="1" applyFont="1"/>
    <xf numFmtId="165" fontId="7" fillId="0" borderId="0" xfId="0" applyNumberFormat="1" applyFont="1" applyAlignment="1">
      <alignment horizontal="right"/>
    </xf>
    <xf numFmtId="0" fontId="4" fillId="4" borderId="0" xfId="0" applyFont="1" applyFill="1" applyAlignment="1">
      <alignment horizontal="center"/>
    </xf>
    <xf numFmtId="0" fontId="0" fillId="4" borderId="0" xfId="0" applyFill="1" applyAlignment="1">
      <alignment horizontal="center"/>
    </xf>
    <xf numFmtId="0" fontId="4" fillId="2" borderId="0" xfId="0" applyFont="1" applyFill="1" applyAlignment="1">
      <alignment horizontal="center"/>
    </xf>
    <xf numFmtId="0" fontId="0" fillId="0" borderId="0" xfId="0" applyAlignment="1">
      <alignment horizontal="center"/>
    </xf>
    <xf numFmtId="0" fontId="0" fillId="5" borderId="0" xfId="0" applyFill="1" applyAlignment="1">
      <alignment horizontal="center"/>
    </xf>
    <xf numFmtId="14" fontId="0" fillId="0" borderId="0" xfId="0" applyNumberFormat="1"/>
    <xf numFmtId="0" fontId="0" fillId="0" borderId="0" xfId="0" applyFont="1"/>
    <xf numFmtId="164" fontId="0" fillId="0" borderId="0" xfId="0" applyNumberFormat="1" applyFont="1"/>
    <xf numFmtId="0" fontId="0" fillId="0" borderId="0" xfId="0" applyFont="1" applyAlignment="1">
      <alignment wrapText="1"/>
    </xf>
    <xf numFmtId="0" fontId="0" fillId="0" borderId="0" xfId="0" applyFont="1" applyAlignment="1">
      <alignment vertical="center" wrapText="1"/>
    </xf>
    <xf numFmtId="0" fontId="0" fillId="3" borderId="0" xfId="0" applyFill="1" applyAlignment="1">
      <alignment wrapText="1"/>
    </xf>
    <xf numFmtId="0" fontId="0" fillId="4" borderId="0" xfId="0" applyFill="1" applyAlignment="1">
      <alignment horizontal="center" wrapText="1"/>
    </xf>
    <xf numFmtId="0" fontId="4" fillId="2" borderId="0" xfId="0" applyFont="1" applyFill="1" applyAlignment="1">
      <alignment horizontal="center" wrapText="1"/>
    </xf>
    <xf numFmtId="164" fontId="0" fillId="0" borderId="0" xfId="0" applyNumberFormat="1" applyFont="1" applyAlignment="1">
      <alignment wrapText="1"/>
    </xf>
    <xf numFmtId="0" fontId="4" fillId="2" borderId="0" xfId="0" applyFont="1" applyFill="1" applyAlignment="1">
      <alignment wrapText="1"/>
    </xf>
    <xf numFmtId="49" fontId="0" fillId="0" borderId="0" xfId="0" applyNumberFormat="1" applyFont="1" applyAlignment="1">
      <alignment wrapText="1"/>
    </xf>
    <xf numFmtId="0" fontId="8" fillId="6" borderId="0" xfId="0" applyFont="1" applyFill="1" applyAlignment="1">
      <alignment wrapText="1"/>
    </xf>
    <xf numFmtId="14" fontId="4" fillId="2" borderId="0" xfId="0" applyNumberFormat="1" applyFont="1" applyFill="1" applyAlignment="1">
      <alignment wrapText="1"/>
    </xf>
    <xf numFmtId="0" fontId="8" fillId="0" borderId="0" xfId="0" applyFont="1" applyAlignment="1">
      <alignment wrapText="1"/>
    </xf>
    <xf numFmtId="166" fontId="0" fillId="3" borderId="0" xfId="0" applyNumberFormat="1" applyFill="1" applyAlignment="1">
      <alignment wrapText="1"/>
    </xf>
    <xf numFmtId="0" fontId="8" fillId="0" borderId="0" xfId="0" applyFont="1" applyAlignment="1">
      <alignment vertical="center" wrapText="1"/>
    </xf>
    <xf numFmtId="0" fontId="11" fillId="0" borderId="0" xfId="0" applyFont="1" applyAlignment="1">
      <alignment wrapText="1"/>
    </xf>
    <xf numFmtId="0" fontId="1" fillId="0" borderId="0" xfId="0" applyFont="1" applyAlignment="1">
      <alignment vertical="center" wrapText="1"/>
    </xf>
    <xf numFmtId="0" fontId="0" fillId="0" borderId="0" xfId="0"/>
    <xf numFmtId="0" fontId="1"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14"/>
  <sheetViews>
    <sheetView tabSelected="1" zoomScale="70" zoomScaleNormal="70" workbookViewId="0">
      <pane xSplit="1" ySplit="1" topLeftCell="B2" activePane="bottomRight" state="frozen"/>
      <selection pane="topRight" activeCell="B1" sqref="B1"/>
      <selection pane="bottomLeft" activeCell="A2" sqref="A2"/>
      <selection pane="bottomRight" activeCell="C4" sqref="C4"/>
    </sheetView>
  </sheetViews>
  <sheetFormatPr baseColWidth="10" defaultRowHeight="15"/>
  <cols>
    <col min="1" max="1" width="12.140625" style="8" customWidth="1"/>
    <col min="2" max="2" width="19.28515625" style="8" customWidth="1"/>
    <col min="3" max="3" width="31.5703125" style="8" customWidth="1"/>
    <col min="4" max="10" width="12" style="20" customWidth="1"/>
    <col min="11" max="11" width="12.42578125" style="21" customWidth="1"/>
    <col min="12" max="12" width="11.5703125" style="21" customWidth="1"/>
    <col min="13" max="13" width="14.85546875" style="6" customWidth="1"/>
    <col min="14" max="14" width="17.5703125" style="6" customWidth="1"/>
    <col min="15" max="15" width="14.85546875" style="6" customWidth="1"/>
    <col min="16" max="17" width="56.42578125" style="1" customWidth="1"/>
    <col min="18" max="18" width="50.85546875" customWidth="1"/>
    <col min="19" max="19" width="50.7109375" style="1" customWidth="1"/>
  </cols>
  <sheetData>
    <row r="1" spans="1:19">
      <c r="A1" s="7" t="s">
        <v>37</v>
      </c>
      <c r="B1" s="7" t="s">
        <v>36</v>
      </c>
      <c r="C1" s="7" t="s">
        <v>206</v>
      </c>
      <c r="D1" s="19" t="s">
        <v>38</v>
      </c>
      <c r="E1" s="19" t="s">
        <v>39</v>
      </c>
      <c r="F1" s="19" t="s">
        <v>40</v>
      </c>
      <c r="G1" s="19" t="s">
        <v>43</v>
      </c>
      <c r="H1" s="19" t="s">
        <v>44</v>
      </c>
      <c r="I1" s="20" t="s">
        <v>46</v>
      </c>
      <c r="J1" s="19" t="s">
        <v>45</v>
      </c>
      <c r="K1" s="21" t="s">
        <v>31</v>
      </c>
      <c r="L1" s="21" t="s">
        <v>32</v>
      </c>
      <c r="M1" s="6" t="s">
        <v>34</v>
      </c>
      <c r="N1" s="6" t="s">
        <v>33</v>
      </c>
      <c r="O1" s="6" t="s">
        <v>35</v>
      </c>
      <c r="P1" s="9" t="s">
        <v>0</v>
      </c>
      <c r="Q1" s="9" t="s">
        <v>1</v>
      </c>
      <c r="R1" s="10" t="s">
        <v>41</v>
      </c>
      <c r="S1" s="9" t="s">
        <v>42</v>
      </c>
    </row>
    <row r="2" spans="1:19" ht="165">
      <c r="A2">
        <v>1</v>
      </c>
      <c r="B2">
        <v>7</v>
      </c>
      <c r="C2" t="s">
        <v>167</v>
      </c>
      <c r="D2" s="22" t="s">
        <v>193</v>
      </c>
      <c r="E2" s="22" t="s">
        <v>194</v>
      </c>
      <c r="F2" s="22" t="s">
        <v>193</v>
      </c>
      <c r="G2" s="22" t="s">
        <v>194</v>
      </c>
      <c r="H2" s="22" t="s">
        <v>193</v>
      </c>
      <c r="I2" s="22" t="s">
        <v>193</v>
      </c>
      <c r="J2" s="22" t="s">
        <v>193</v>
      </c>
      <c r="K2" s="22" t="s">
        <v>192</v>
      </c>
      <c r="L2" s="22" t="s">
        <v>191</v>
      </c>
      <c r="M2" s="22" t="s">
        <v>207</v>
      </c>
      <c r="N2" s="24">
        <v>45050</v>
      </c>
      <c r="O2" s="22" t="s">
        <v>189</v>
      </c>
      <c r="P2" s="2" t="s">
        <v>2</v>
      </c>
      <c r="Q2" s="1" t="s">
        <v>16</v>
      </c>
      <c r="R2" t="s">
        <v>326</v>
      </c>
      <c r="S2" s="42" t="s">
        <v>327</v>
      </c>
    </row>
    <row r="3" spans="1:19" ht="90">
      <c r="A3">
        <v>2</v>
      </c>
      <c r="B3" s="14">
        <v>5</v>
      </c>
      <c r="C3" s="14" t="s">
        <v>165</v>
      </c>
      <c r="D3" s="23" t="s">
        <v>194</v>
      </c>
      <c r="E3" s="23" t="s">
        <v>193</v>
      </c>
      <c r="F3" s="23" t="s">
        <v>193</v>
      </c>
      <c r="G3" s="23" t="s">
        <v>194</v>
      </c>
      <c r="H3" s="23" t="s">
        <v>193</v>
      </c>
      <c r="I3" s="23" t="s">
        <v>193</v>
      </c>
      <c r="J3" s="23" t="s">
        <v>193</v>
      </c>
      <c r="K3" s="23" t="s">
        <v>192</v>
      </c>
      <c r="L3" s="23" t="s">
        <v>191</v>
      </c>
      <c r="M3" s="14" t="s">
        <v>207</v>
      </c>
      <c r="N3" s="17">
        <v>44981</v>
      </c>
      <c r="O3" s="11" t="s">
        <v>189</v>
      </c>
      <c r="P3" s="3" t="s">
        <v>15</v>
      </c>
      <c r="Q3" s="1" t="s">
        <v>17</v>
      </c>
      <c r="R3" s="42" t="s">
        <v>326</v>
      </c>
      <c r="S3" s="42" t="s">
        <v>327</v>
      </c>
    </row>
    <row r="4" spans="1:19" ht="105">
      <c r="A4">
        <v>3</v>
      </c>
      <c r="B4" s="14"/>
      <c r="C4" s="14"/>
      <c r="D4" s="23"/>
      <c r="E4" s="23"/>
      <c r="F4" s="23"/>
      <c r="G4" s="23"/>
      <c r="H4" s="23"/>
      <c r="I4" s="23"/>
      <c r="J4" s="23"/>
      <c r="K4" s="23"/>
      <c r="L4" s="23"/>
      <c r="M4" s="14"/>
      <c r="N4" s="17"/>
      <c r="O4" s="11" t="s">
        <v>294</v>
      </c>
      <c r="P4" s="41" t="s">
        <v>3</v>
      </c>
      <c r="Q4" s="43" t="s">
        <v>3</v>
      </c>
      <c r="R4" s="42" t="s">
        <v>326</v>
      </c>
      <c r="S4" s="42" t="s">
        <v>327</v>
      </c>
    </row>
    <row r="5" spans="1:19" ht="75">
      <c r="A5">
        <v>4</v>
      </c>
      <c r="B5" s="14">
        <v>1</v>
      </c>
      <c r="C5" s="14" t="s">
        <v>161</v>
      </c>
      <c r="D5" s="23" t="s">
        <v>194</v>
      </c>
      <c r="E5" s="23" t="s">
        <v>193</v>
      </c>
      <c r="F5" s="23" t="s">
        <v>193</v>
      </c>
      <c r="G5" s="23" t="s">
        <v>193</v>
      </c>
      <c r="H5" s="23" t="s">
        <v>193</v>
      </c>
      <c r="I5" s="23" t="s">
        <v>193</v>
      </c>
      <c r="J5" s="23" t="s">
        <v>193</v>
      </c>
      <c r="K5" s="23" t="s">
        <v>192</v>
      </c>
      <c r="L5" s="23" t="s">
        <v>190</v>
      </c>
      <c r="M5" s="14" t="s">
        <v>208</v>
      </c>
      <c r="N5" s="17">
        <v>44955</v>
      </c>
      <c r="O5" s="11" t="s">
        <v>189</v>
      </c>
      <c r="P5" s="3" t="s">
        <v>4</v>
      </c>
      <c r="Q5" s="1" t="s">
        <v>18</v>
      </c>
      <c r="R5" s="42" t="s">
        <v>326</v>
      </c>
      <c r="S5" s="42" t="s">
        <v>327</v>
      </c>
    </row>
    <row r="6" spans="1:19" ht="285">
      <c r="A6">
        <v>5</v>
      </c>
      <c r="B6">
        <v>15</v>
      </c>
      <c r="C6" t="s">
        <v>209</v>
      </c>
      <c r="D6" s="22" t="s">
        <v>194</v>
      </c>
      <c r="E6" s="22" t="s">
        <v>193</v>
      </c>
      <c r="F6" s="22" t="s">
        <v>193</v>
      </c>
      <c r="G6" s="22" t="s">
        <v>194</v>
      </c>
      <c r="H6" s="22" t="s">
        <v>193</v>
      </c>
      <c r="I6" s="22" t="s">
        <v>193</v>
      </c>
      <c r="J6" s="22" t="s">
        <v>193</v>
      </c>
      <c r="K6" s="22" t="s">
        <v>210</v>
      </c>
      <c r="L6" s="22" t="s">
        <v>191</v>
      </c>
      <c r="M6" s="22" t="s">
        <v>211</v>
      </c>
      <c r="N6" s="24">
        <v>44484</v>
      </c>
      <c r="O6" s="22" t="s">
        <v>212</v>
      </c>
      <c r="P6" s="4" t="s">
        <v>6</v>
      </c>
      <c r="Q6" s="1" t="s">
        <v>19</v>
      </c>
      <c r="R6" s="42" t="s">
        <v>326</v>
      </c>
      <c r="S6" s="42" t="s">
        <v>327</v>
      </c>
    </row>
    <row r="7" spans="1:19" ht="225">
      <c r="A7">
        <v>7</v>
      </c>
      <c r="B7">
        <v>16</v>
      </c>
      <c r="C7" t="s">
        <v>214</v>
      </c>
      <c r="D7" s="22" t="s">
        <v>194</v>
      </c>
      <c r="E7" s="22" t="s">
        <v>193</v>
      </c>
      <c r="F7" s="22" t="s">
        <v>193</v>
      </c>
      <c r="G7" s="22" t="s">
        <v>194</v>
      </c>
      <c r="H7" s="22" t="s">
        <v>193</v>
      </c>
      <c r="I7" s="22" t="s">
        <v>193</v>
      </c>
      <c r="J7" s="22" t="s">
        <v>193</v>
      </c>
      <c r="K7" s="22" t="s">
        <v>210</v>
      </c>
      <c r="L7" s="22" t="s">
        <v>191</v>
      </c>
      <c r="M7" s="22" t="s">
        <v>211</v>
      </c>
      <c r="N7" s="24">
        <v>44524</v>
      </c>
      <c r="O7" s="22" t="s">
        <v>212</v>
      </c>
      <c r="P7" s="4" t="s">
        <v>5</v>
      </c>
      <c r="Q7" s="1" t="s">
        <v>22</v>
      </c>
      <c r="R7" s="42" t="s">
        <v>326</v>
      </c>
      <c r="S7" s="42" t="s">
        <v>327</v>
      </c>
    </row>
    <row r="8" spans="1:19" ht="255">
      <c r="A8">
        <v>8</v>
      </c>
      <c r="B8">
        <v>17</v>
      </c>
      <c r="C8" t="s">
        <v>215</v>
      </c>
      <c r="D8" s="22" t="s">
        <v>194</v>
      </c>
      <c r="E8" s="22" t="s">
        <v>193</v>
      </c>
      <c r="F8" s="22" t="s">
        <v>193</v>
      </c>
      <c r="G8" s="22" t="s">
        <v>194</v>
      </c>
      <c r="H8" s="22" t="s">
        <v>193</v>
      </c>
      <c r="I8" s="22" t="s">
        <v>193</v>
      </c>
      <c r="J8" s="22" t="s">
        <v>193</v>
      </c>
      <c r="K8" s="22" t="s">
        <v>210</v>
      </c>
      <c r="L8" s="22" t="s">
        <v>191</v>
      </c>
      <c r="M8" s="22" t="s">
        <v>211</v>
      </c>
      <c r="N8" s="24">
        <v>44543</v>
      </c>
      <c r="O8" s="22" t="s">
        <v>212</v>
      </c>
      <c r="P8" s="4" t="s">
        <v>7</v>
      </c>
      <c r="Q8" s="1" t="s">
        <v>23</v>
      </c>
      <c r="R8" s="42" t="s">
        <v>326</v>
      </c>
      <c r="S8" s="42" t="s">
        <v>327</v>
      </c>
    </row>
    <row r="9" spans="1:19" ht="180">
      <c r="A9">
        <v>9</v>
      </c>
      <c r="B9">
        <v>18</v>
      </c>
      <c r="C9" t="s">
        <v>216</v>
      </c>
      <c r="D9" s="22" t="s">
        <v>194</v>
      </c>
      <c r="E9" s="22" t="s">
        <v>193</v>
      </c>
      <c r="F9" s="22" t="s">
        <v>193</v>
      </c>
      <c r="G9" s="22" t="s">
        <v>194</v>
      </c>
      <c r="H9" s="22" t="s">
        <v>193</v>
      </c>
      <c r="I9" s="22" t="s">
        <v>193</v>
      </c>
      <c r="J9" s="22" t="s">
        <v>193</v>
      </c>
      <c r="K9" s="22" t="s">
        <v>217</v>
      </c>
      <c r="L9" s="22" t="s">
        <v>191</v>
      </c>
      <c r="M9" s="22" t="s">
        <v>204</v>
      </c>
      <c r="N9" s="24">
        <v>44571</v>
      </c>
      <c r="O9" s="22" t="s">
        <v>212</v>
      </c>
      <c r="P9" s="4" t="s">
        <v>8</v>
      </c>
      <c r="Q9" s="1" t="s">
        <v>24</v>
      </c>
      <c r="R9" s="42" t="s">
        <v>326</v>
      </c>
      <c r="S9" s="42" t="s">
        <v>327</v>
      </c>
    </row>
    <row r="10" spans="1:19" ht="375">
      <c r="A10">
        <v>10</v>
      </c>
      <c r="B10">
        <v>18</v>
      </c>
      <c r="C10" t="s">
        <v>216</v>
      </c>
      <c r="D10" s="22" t="s">
        <v>194</v>
      </c>
      <c r="E10" s="22" t="s">
        <v>194</v>
      </c>
      <c r="F10" s="22" t="s">
        <v>193</v>
      </c>
      <c r="G10" s="22" t="s">
        <v>194</v>
      </c>
      <c r="H10" s="22" t="s">
        <v>193</v>
      </c>
      <c r="I10" s="22" t="s">
        <v>193</v>
      </c>
      <c r="J10" s="22" t="s">
        <v>193</v>
      </c>
      <c r="K10" s="22" t="s">
        <v>217</v>
      </c>
      <c r="L10" s="22" t="s">
        <v>191</v>
      </c>
      <c r="M10" s="22" t="s">
        <v>204</v>
      </c>
      <c r="N10" s="24">
        <v>44571</v>
      </c>
      <c r="O10" s="22" t="s">
        <v>212</v>
      </c>
      <c r="P10" s="4" t="s">
        <v>9</v>
      </c>
      <c r="Q10" s="1" t="s">
        <v>25</v>
      </c>
      <c r="R10" s="42" t="s">
        <v>326</v>
      </c>
      <c r="S10" s="42" t="s">
        <v>327</v>
      </c>
    </row>
    <row r="11" spans="1:19" ht="75">
      <c r="A11">
        <v>11</v>
      </c>
      <c r="B11">
        <v>19</v>
      </c>
      <c r="C11" t="s">
        <v>218</v>
      </c>
      <c r="D11" s="22" t="s">
        <v>194</v>
      </c>
      <c r="E11" s="22" t="s">
        <v>193</v>
      </c>
      <c r="F11" s="22" t="s">
        <v>193</v>
      </c>
      <c r="G11" s="22" t="s">
        <v>194</v>
      </c>
      <c r="H11" s="22" t="s">
        <v>193</v>
      </c>
      <c r="I11" s="22" t="s">
        <v>193</v>
      </c>
      <c r="J11" s="22" t="s">
        <v>193</v>
      </c>
      <c r="K11" s="22" t="s">
        <v>210</v>
      </c>
      <c r="L11" s="22" t="s">
        <v>191</v>
      </c>
      <c r="M11" s="22" t="s">
        <v>208</v>
      </c>
      <c r="N11" s="24">
        <v>44637</v>
      </c>
      <c r="O11" s="22" t="s">
        <v>212</v>
      </c>
      <c r="P11" s="4" t="s">
        <v>10</v>
      </c>
      <c r="Q11" s="1" t="s">
        <v>26</v>
      </c>
      <c r="R11" s="42" t="s">
        <v>326</v>
      </c>
      <c r="S11" s="42" t="s">
        <v>327</v>
      </c>
    </row>
    <row r="12" spans="1:19" ht="60">
      <c r="A12">
        <v>12</v>
      </c>
      <c r="B12">
        <v>20</v>
      </c>
      <c r="C12" t="s">
        <v>219</v>
      </c>
      <c r="D12" s="22" t="s">
        <v>194</v>
      </c>
      <c r="E12" s="22" t="s">
        <v>193</v>
      </c>
      <c r="F12" s="22" t="s">
        <v>193</v>
      </c>
      <c r="G12" s="22" t="s">
        <v>194</v>
      </c>
      <c r="H12" s="22" t="s">
        <v>193</v>
      </c>
      <c r="I12" s="22" t="s">
        <v>193</v>
      </c>
      <c r="J12" s="22" t="s">
        <v>193</v>
      </c>
      <c r="K12" s="22" t="s">
        <v>220</v>
      </c>
      <c r="L12" s="22" t="s">
        <v>190</v>
      </c>
      <c r="M12" s="22" t="s">
        <v>211</v>
      </c>
      <c r="N12" s="24">
        <v>44599</v>
      </c>
      <c r="O12" s="22" t="s">
        <v>189</v>
      </c>
      <c r="P12" s="5" t="s">
        <v>11</v>
      </c>
      <c r="Q12" s="1" t="s">
        <v>27</v>
      </c>
      <c r="R12" s="42" t="s">
        <v>326</v>
      </c>
      <c r="S12" s="42" t="s">
        <v>327</v>
      </c>
    </row>
    <row r="13" spans="1:19" ht="150">
      <c r="A13">
        <v>13</v>
      </c>
      <c r="B13">
        <v>21</v>
      </c>
      <c r="C13" t="s">
        <v>221</v>
      </c>
      <c r="D13" s="22" t="s">
        <v>194</v>
      </c>
      <c r="E13" s="22" t="s">
        <v>193</v>
      </c>
      <c r="F13" s="22" t="s">
        <v>193</v>
      </c>
      <c r="G13" s="22" t="s">
        <v>194</v>
      </c>
      <c r="H13" s="22" t="s">
        <v>193</v>
      </c>
      <c r="I13" s="22" t="s">
        <v>193</v>
      </c>
      <c r="J13" s="22" t="s">
        <v>193</v>
      </c>
      <c r="K13" s="22" t="s">
        <v>220</v>
      </c>
      <c r="L13" s="22" t="s">
        <v>191</v>
      </c>
      <c r="M13" s="22" t="s">
        <v>211</v>
      </c>
      <c r="N13" s="24">
        <v>44599</v>
      </c>
      <c r="O13" s="22" t="s">
        <v>189</v>
      </c>
      <c r="P13" s="5" t="s">
        <v>12</v>
      </c>
      <c r="Q13" s="1" t="s">
        <v>28</v>
      </c>
      <c r="R13" s="42" t="s">
        <v>326</v>
      </c>
      <c r="S13" s="42" t="s">
        <v>327</v>
      </c>
    </row>
    <row r="14" spans="1:19" ht="409.5">
      <c r="A14">
        <v>14</v>
      </c>
      <c r="B14">
        <v>22</v>
      </c>
      <c r="C14" t="s">
        <v>222</v>
      </c>
      <c r="D14" s="22" t="s">
        <v>194</v>
      </c>
      <c r="E14" s="22" t="s">
        <v>193</v>
      </c>
      <c r="F14" s="22" t="s">
        <v>193</v>
      </c>
      <c r="G14" s="22" t="s">
        <v>194</v>
      </c>
      <c r="H14" s="22" t="s">
        <v>193</v>
      </c>
      <c r="I14" s="22" t="s">
        <v>193</v>
      </c>
      <c r="J14" s="22" t="s">
        <v>193</v>
      </c>
      <c r="K14" s="22" t="s">
        <v>220</v>
      </c>
      <c r="L14" s="22" t="s">
        <v>191</v>
      </c>
      <c r="M14" s="22" t="s">
        <v>211</v>
      </c>
      <c r="N14" s="24">
        <v>44580</v>
      </c>
      <c r="O14" s="22" t="s">
        <v>189</v>
      </c>
      <c r="P14" s="5" t="s">
        <v>13</v>
      </c>
      <c r="Q14" s="1" t="s">
        <v>29</v>
      </c>
      <c r="R14" s="42" t="s">
        <v>326</v>
      </c>
      <c r="S14" s="42" t="s">
        <v>327</v>
      </c>
    </row>
    <row r="15" spans="1:19" ht="90">
      <c r="A15">
        <v>15</v>
      </c>
      <c r="B15">
        <v>23</v>
      </c>
      <c r="C15" t="s">
        <v>223</v>
      </c>
      <c r="D15" s="22" t="s">
        <v>194</v>
      </c>
      <c r="E15" s="22" t="s">
        <v>193</v>
      </c>
      <c r="F15" s="22" t="s">
        <v>193</v>
      </c>
      <c r="G15" s="22" t="s">
        <v>194</v>
      </c>
      <c r="H15" s="22" t="s">
        <v>193</v>
      </c>
      <c r="I15" s="22" t="s">
        <v>193</v>
      </c>
      <c r="J15" s="22" t="s">
        <v>193</v>
      </c>
      <c r="K15" s="22" t="s">
        <v>220</v>
      </c>
      <c r="L15" s="22" t="s">
        <v>191</v>
      </c>
      <c r="M15" s="22" t="s">
        <v>211</v>
      </c>
      <c r="N15" s="24">
        <v>44594</v>
      </c>
      <c r="O15" s="22" t="s">
        <v>189</v>
      </c>
      <c r="P15" s="5" t="s">
        <v>14</v>
      </c>
      <c r="Q15" s="1" t="s">
        <v>30</v>
      </c>
      <c r="R15" s="42" t="s">
        <v>326</v>
      </c>
      <c r="S15" s="42" t="s">
        <v>327</v>
      </c>
    </row>
    <row r="16" spans="1:19" s="11" customFormat="1" ht="141.75">
      <c r="A16">
        <v>16</v>
      </c>
      <c r="B16" s="14">
        <v>1</v>
      </c>
      <c r="C16" s="14" t="s">
        <v>161</v>
      </c>
      <c r="D16" s="23" t="s">
        <v>194</v>
      </c>
      <c r="E16" s="23" t="s">
        <v>193</v>
      </c>
      <c r="F16" s="23" t="s">
        <v>194</v>
      </c>
      <c r="G16" s="23" t="s">
        <v>193</v>
      </c>
      <c r="H16" s="23" t="s">
        <v>193</v>
      </c>
      <c r="I16" s="23" t="s">
        <v>193</v>
      </c>
      <c r="J16" s="23" t="s">
        <v>193</v>
      </c>
      <c r="K16" s="23" t="s">
        <v>192</v>
      </c>
      <c r="L16" s="23" t="s">
        <v>190</v>
      </c>
      <c r="M16" s="14" t="s">
        <v>175</v>
      </c>
      <c r="N16" s="17">
        <v>44955</v>
      </c>
      <c r="O16" s="11" t="s">
        <v>189</v>
      </c>
      <c r="P16" s="12" t="s">
        <v>47</v>
      </c>
      <c r="Q16" s="12" t="s">
        <v>48</v>
      </c>
      <c r="R16" s="42" t="s">
        <v>326</v>
      </c>
      <c r="S16" s="13" t="str">
        <f ca="1">IFERROR(__xludf.DUMMYFUNCTION("GOOGLETRANSLATE(D2,""fr"",""de"")"),"Welcher(n) Makroregion(en) würden Sie dann Ihr(e) Land(e) zuordnen? Arabische Welt. Welche Länder würden Sie in diese Makroregion einbeziehen? Länder, in denen Arabisch die Amtssprache ist. 1. Würden Sie diese Region eher als kulturelle, politische, wirts"&amp;"chaftliche, historische Region usw. beschreiben? ? Kulturell ja: Wir haben gemeinsame kulturelle Elemente wie Musik, Filme, Sprache, Poesie, Literatur ")</f>
        <v xml:space="preserve">Welcher(n) Makroregion(en) würden Sie dann Ihr(e) Land(e) zuordnen? Arabische Welt. Welche Länder würden Sie in diese Makroregion einbeziehen? Länder, in denen Arabisch die Amtssprache ist. 1. Würden Sie diese Region eher als kulturelle, politische, wirtschaftliche, historische Region usw. beschreiben? ? Kulturell ja: Wir haben gemeinsame kulturelle Elemente wie Musik, Filme, Sprache, Poesie, Literatur </v>
      </c>
    </row>
    <row r="17" spans="1:19" s="11" customFormat="1" ht="78.75">
      <c r="A17">
        <v>18</v>
      </c>
      <c r="B17" s="14">
        <v>1</v>
      </c>
      <c r="C17" s="14" t="s">
        <v>161</v>
      </c>
      <c r="D17" s="23" t="s">
        <v>194</v>
      </c>
      <c r="E17" s="23" t="s">
        <v>194</v>
      </c>
      <c r="F17" s="23" t="s">
        <v>193</v>
      </c>
      <c r="G17" s="23" t="s">
        <v>193</v>
      </c>
      <c r="H17" s="23" t="s">
        <v>193</v>
      </c>
      <c r="I17" s="23" t="s">
        <v>193</v>
      </c>
      <c r="J17" s="23" t="s">
        <v>193</v>
      </c>
      <c r="K17" s="23" t="s">
        <v>192</v>
      </c>
      <c r="L17" s="23" t="s">
        <v>190</v>
      </c>
      <c r="M17" s="14" t="s">
        <v>175</v>
      </c>
      <c r="N17" s="17">
        <v>44955</v>
      </c>
      <c r="O17" s="11" t="s">
        <v>189</v>
      </c>
      <c r="P17" s="12" t="s">
        <v>50</v>
      </c>
      <c r="Q17" s="12" t="s">
        <v>51</v>
      </c>
      <c r="R17" s="42" t="s">
        <v>326</v>
      </c>
      <c r="S17" s="13" t="str">
        <f ca="1">IFERROR(__xludf.DUMMYFUNCTION("GOOGLETRANSLATE(D4,""fr"",""de"")"),"Die EU: Das sind Deutschland und Frankreich, eine Vision, die sich auf die Innen- und Außenpolitik der EU auswirkt. Beispielsweise haben die ehemaligen Ostblockstaaten, die der EU beigetreten sind, kein Mitspracherecht in der Europapolitik. ")</f>
        <v xml:space="preserve">Die EU: Das sind Deutschland und Frankreich, eine Vision, die sich auf die Innen- und Außenpolitik der EU auswirkt. Beispielsweise haben die ehemaligen Ostblockstaaten, die der EU beigetreten sind, kein Mitspracherecht in der Europapolitik. </v>
      </c>
    </row>
    <row r="18" spans="1:19" s="11" customFormat="1" ht="116.1" customHeight="1">
      <c r="A18">
        <v>19</v>
      </c>
      <c r="B18" s="14">
        <v>1</v>
      </c>
      <c r="C18" s="14" t="s">
        <v>161</v>
      </c>
      <c r="D18" s="23" t="s">
        <v>193</v>
      </c>
      <c r="E18" s="23" t="s">
        <v>194</v>
      </c>
      <c r="F18" s="23" t="s">
        <v>193</v>
      </c>
      <c r="G18" s="23" t="s">
        <v>193</v>
      </c>
      <c r="H18" s="23" t="s">
        <v>193</v>
      </c>
      <c r="I18" s="23" t="s">
        <v>193</v>
      </c>
      <c r="J18" s="23" t="s">
        <v>193</v>
      </c>
      <c r="K18" s="23" t="s">
        <v>192</v>
      </c>
      <c r="L18" s="23" t="s">
        <v>190</v>
      </c>
      <c r="M18" s="14" t="s">
        <v>175</v>
      </c>
      <c r="N18" s="17">
        <v>44955</v>
      </c>
      <c r="O18" s="11" t="s">
        <v>189</v>
      </c>
      <c r="P18" s="12" t="s">
        <v>52</v>
      </c>
      <c r="Q18" s="12" t="s">
        <v>53</v>
      </c>
      <c r="R18" s="42" t="s">
        <v>326</v>
      </c>
      <c r="S18" s="13" t="str">
        <f ca="1">IFERROR(__xludf.DUMMYFUNCTION("GOOGLETRANSLATE(D5,""fr"",""de"")"),"Was repräsentiert Europa? Jüdisch-christliche Kultur/Zivilisation. Die Wirtschaft oder der freie Markt, aber mit der Präsenz von Staaten, die ihre souveränen Funktionen sicherstellen, unterscheidet sich vom wilden Neoliberalismus der USA: Es ist nicht der"&amp;" Staat, der sich vollständig zurückzieht, aber es ist auch nicht China. Kurz gesagt, es ist eine Sozialdemokratie mit einem freien Markt. ")</f>
        <v xml:space="preserve">Was repräsentiert Europa? Jüdisch-christliche Kultur/Zivilisation. Die Wirtschaft oder der freie Markt, aber mit der Präsenz von Staaten, die ihre souveränen Funktionen sicherstellen, unterscheidet sich vom wilden Neoliberalismus der USA: Es ist nicht der Staat, der sich vollständig zurückzieht, aber es ist auch nicht China. Kurz gesagt, es ist eine Sozialdemokratie mit einem freien Markt. </v>
      </c>
    </row>
    <row r="19" spans="1:19" s="11" customFormat="1" ht="63">
      <c r="A19">
        <v>20</v>
      </c>
      <c r="B19" s="14">
        <v>1</v>
      </c>
      <c r="C19" s="14" t="s">
        <v>161</v>
      </c>
      <c r="D19" s="23" t="s">
        <v>193</v>
      </c>
      <c r="E19" s="23" t="s">
        <v>194</v>
      </c>
      <c r="F19" s="23" t="s">
        <v>193</v>
      </c>
      <c r="G19" s="23" t="s">
        <v>193</v>
      </c>
      <c r="H19" s="23" t="s">
        <v>193</v>
      </c>
      <c r="I19" s="23" t="s">
        <v>193</v>
      </c>
      <c r="J19" s="23" t="s">
        <v>193</v>
      </c>
      <c r="K19" s="23" t="s">
        <v>192</v>
      </c>
      <c r="L19" s="23" t="s">
        <v>190</v>
      </c>
      <c r="M19" s="14" t="s">
        <v>175</v>
      </c>
      <c r="N19" s="17">
        <v>44955</v>
      </c>
      <c r="O19" s="11" t="s">
        <v>189</v>
      </c>
      <c r="P19" s="12" t="s">
        <v>54</v>
      </c>
      <c r="Q19" s="12" t="s">
        <v>55</v>
      </c>
      <c r="R19" s="42" t="s">
        <v>326</v>
      </c>
      <c r="S19" s="13" t="str">
        <f ca="1">IFERROR(__xludf.DUMMYFUNCTION("GOOGLETRANSLATE(D6,""fr"",""de"")"),"Demokratie ist ein Steckenpferd, das auch außerhalb der EU exportiert werden kann: Menschenrechte sind gewissermaßen Teil des europäischen Messianismus/Idealismus ")</f>
        <v xml:space="preserve">Demokratie ist ein Steckenpferd, das auch außerhalb der EU exportiert werden kann: Menschenrechte sind gewissermaßen Teil des europäischen Messianismus/Idealismus </v>
      </c>
    </row>
    <row r="20" spans="1:19" s="11" customFormat="1" ht="141.75">
      <c r="A20">
        <v>23</v>
      </c>
      <c r="B20" s="14">
        <v>2</v>
      </c>
      <c r="C20" s="14" t="s">
        <v>162</v>
      </c>
      <c r="D20" s="23" t="s">
        <v>194</v>
      </c>
      <c r="E20" s="23" t="s">
        <v>194</v>
      </c>
      <c r="F20" s="23" t="s">
        <v>194</v>
      </c>
      <c r="G20" s="23" t="s">
        <v>193</v>
      </c>
      <c r="H20" s="23" t="s">
        <v>193</v>
      </c>
      <c r="I20" s="23" t="s">
        <v>193</v>
      </c>
      <c r="J20" s="23" t="s">
        <v>193</v>
      </c>
      <c r="K20" s="23" t="s">
        <v>192</v>
      </c>
      <c r="L20" s="23" t="s">
        <v>191</v>
      </c>
      <c r="M20" s="14" t="s">
        <v>176</v>
      </c>
      <c r="N20" s="17">
        <v>44958</v>
      </c>
      <c r="O20" s="11" t="s">
        <v>189</v>
      </c>
      <c r="P20" s="12" t="s">
        <v>60</v>
      </c>
      <c r="Q20" s="12" t="s">
        <v>61</v>
      </c>
      <c r="R20" s="42" t="s">
        <v>326</v>
      </c>
      <c r="S20" s="13" t="str">
        <f ca="1">IFERROR(__xludf.DUMMYFUNCTION("GOOGLETRANSLATE(D9,""fr"",""de"")"),"Die gemeinsame Geschichte verbindet diese Region und weist viele Schnittpunkte seit der Zeit Roms, Karthagos und der Phönizier auf. Wir finden in Tunesien die gleichen Traditionen und Verhaltensweisen wie bei den Italienern und Maltesern. Hinzu kommt das "&amp;"mediterrane Temperament. Es bleibt die Tatsache, dass Sprache und Religion uns trennen, wir aber eine gemeinsame Geschichte und Kultur haben. ")</f>
        <v xml:space="preserve">Die gemeinsame Geschichte verbindet diese Region und weist viele Schnittpunkte seit der Zeit Roms, Karthagos und der Phönizier auf. Wir finden in Tunesien die gleichen Traditionen und Verhaltensweisen wie bei den Italienern und Maltesern. Hinzu kommt das mediterrane Temperament. Es bleibt die Tatsache, dass Sprache und Religion uns trennen, wir aber eine gemeinsame Geschichte und Kultur haben. </v>
      </c>
    </row>
    <row r="21" spans="1:19" s="11" customFormat="1" ht="141.75">
      <c r="A21">
        <v>24</v>
      </c>
      <c r="B21" s="14">
        <v>2</v>
      </c>
      <c r="C21" s="14" t="s">
        <v>162</v>
      </c>
      <c r="D21" s="23" t="s">
        <v>193</v>
      </c>
      <c r="E21" s="23" t="s">
        <v>193</v>
      </c>
      <c r="F21" s="23" t="s">
        <v>194</v>
      </c>
      <c r="G21" s="23" t="s">
        <v>193</v>
      </c>
      <c r="H21" s="23" t="s">
        <v>193</v>
      </c>
      <c r="I21" s="23" t="s">
        <v>193</v>
      </c>
      <c r="J21" s="23" t="s">
        <v>193</v>
      </c>
      <c r="K21" s="23" t="s">
        <v>192</v>
      </c>
      <c r="L21" s="23" t="s">
        <v>191</v>
      </c>
      <c r="M21" s="14" t="s">
        <v>176</v>
      </c>
      <c r="N21" s="17">
        <v>44958</v>
      </c>
      <c r="O21" s="11" t="s">
        <v>189</v>
      </c>
      <c r="P21" s="12" t="s">
        <v>62</v>
      </c>
      <c r="Q21" s="12" t="s">
        <v>63</v>
      </c>
      <c r="R21" s="42" t="s">
        <v>326</v>
      </c>
      <c r="S21" s="13" t="str">
        <f ca="1">IFERROR(__xludf.DUMMYFUNCTION("GOOGLETRANSLATE(D10,""fr"",""de"")"),"Meine Region: Afrikanische Region: Die Länder des Arabischen Maghreb (Mauretanien + Marokko + Algerien + Libyen) + die Länder des französischsprachigen Afrikas südlich der Sahara. Es ist vor allem eine geografische Region, wir haben die Sahara gemeinsam u"&amp;"nd wir gehören zum selben Kontinent. Auch die Kultur spielt eine Rolle: Wir sind alle französischsprachig, fast die Mehrheit wurde von Frankreich kolonisiert.")</f>
        <v>Meine Region: Afrikanische Region: Die Länder des Arabischen Maghreb (Mauretanien + Marokko + Algerien + Libyen) + die Länder des französischsprachigen Afrikas südlich der Sahara. Es ist vor allem eine geografische Region, wir haben die Sahara gemeinsam und wir gehören zum selben Kontinent. Auch die Kultur spielt eine Rolle: Wir sind alle französischsprachig, fast die Mehrheit wurde von Frankreich kolonisiert.</v>
      </c>
    </row>
    <row r="22" spans="1:19" s="11" customFormat="1" ht="78.75">
      <c r="A22">
        <v>25</v>
      </c>
      <c r="B22" s="14">
        <v>2</v>
      </c>
      <c r="C22" s="14" t="s">
        <v>162</v>
      </c>
      <c r="D22" s="23" t="s">
        <v>194</v>
      </c>
      <c r="E22" s="23" t="s">
        <v>193</v>
      </c>
      <c r="F22" s="23" t="s">
        <v>193</v>
      </c>
      <c r="G22" s="23" t="s">
        <v>193</v>
      </c>
      <c r="H22" s="23" t="s">
        <v>193</v>
      </c>
      <c r="I22" s="23" t="s">
        <v>193</v>
      </c>
      <c r="J22" s="23" t="s">
        <v>193</v>
      </c>
      <c r="K22" s="23" t="s">
        <v>192</v>
      </c>
      <c r="L22" s="23" t="s">
        <v>191</v>
      </c>
      <c r="M22" s="14" t="s">
        <v>176</v>
      </c>
      <c r="N22" s="17">
        <v>44958</v>
      </c>
      <c r="O22" s="11" t="s">
        <v>189</v>
      </c>
      <c r="P22" s="12" t="s">
        <v>64</v>
      </c>
      <c r="Q22" s="12" t="s">
        <v>65</v>
      </c>
      <c r="R22" s="42" t="s">
        <v>326</v>
      </c>
      <c r="S22" s="13" t="str">
        <f ca="1">IFERROR(__xludf.DUMMYFUNCTION("GOOGLETRANSLATE(D11,""fr"",""de"")"),"In unseren Augen ist Europa (sprich EU) nur Westeuropa, das alte Europa, wo wir Tunesier unsere höhere Ausbildung machen, diejenigen, deren Menschen im Sommer als Touristen zu uns nach Tunesien kommen. ")</f>
        <v xml:space="preserve">In unseren Augen ist Europa (sprich EU) nur Westeuropa, das alte Europa, wo wir Tunesier unsere höhere Ausbildung machen, diejenigen, deren Menschen im Sommer als Touristen zu uns nach Tunesien kommen. </v>
      </c>
    </row>
    <row r="23" spans="1:19" s="11" customFormat="1" ht="94.5">
      <c r="A23">
        <v>26</v>
      </c>
      <c r="B23" s="14">
        <v>2</v>
      </c>
      <c r="C23" s="14" t="s">
        <v>162</v>
      </c>
      <c r="D23" s="23" t="s">
        <v>193</v>
      </c>
      <c r="E23" s="23" t="s">
        <v>194</v>
      </c>
      <c r="F23" s="23" t="s">
        <v>193</v>
      </c>
      <c r="G23" s="23" t="s">
        <v>193</v>
      </c>
      <c r="H23" s="23" t="s">
        <v>193</v>
      </c>
      <c r="I23" s="23" t="s">
        <v>193</v>
      </c>
      <c r="J23" s="23" t="s">
        <v>193</v>
      </c>
      <c r="K23" s="23" t="s">
        <v>192</v>
      </c>
      <c r="L23" s="23" t="s">
        <v>191</v>
      </c>
      <c r="M23" s="14" t="s">
        <v>176</v>
      </c>
      <c r="N23" s="17">
        <v>44958</v>
      </c>
      <c r="O23" s="11" t="s">
        <v>189</v>
      </c>
      <c r="P23" s="12" t="s">
        <v>66</v>
      </c>
      <c r="Q23" s="12" t="s">
        <v>67</v>
      </c>
      <c r="R23" s="42" t="s">
        <v>326</v>
      </c>
      <c r="S23" s="13" t="str">
        <f ca="1">IFERROR(__xludf.DUMMYFUNCTION("GOOGLETRANSLATE(D12,""fr"",""de"")"),"Was repräsentiert Europa? Der Euro: die einheitliche europäische Währung, Deutschland und Frankreich und der historische Händedruck zwischen Mitterrand und Helmut Kohl, Fußball, die „Champions League“, das Schengen-Visum und der ganze Verwaltungsaufwand, "&amp;"der damit einhergeht.")</f>
        <v>Was repräsentiert Europa? Der Euro: die einheitliche europäische Währung, Deutschland und Frankreich und der historische Händedruck zwischen Mitterrand und Helmut Kohl, Fußball, die „Champions League“, das Schengen-Visum und der ganze Verwaltungsaufwand, der damit einhergeht.</v>
      </c>
    </row>
    <row r="24" spans="1:19" s="11" customFormat="1" ht="141.75">
      <c r="A24">
        <v>28</v>
      </c>
      <c r="B24" s="14">
        <v>3</v>
      </c>
      <c r="C24" s="14" t="s">
        <v>163</v>
      </c>
      <c r="D24" s="23" t="s">
        <v>193</v>
      </c>
      <c r="E24" s="23" t="s">
        <v>194</v>
      </c>
      <c r="F24" s="23" t="s">
        <v>193</v>
      </c>
      <c r="G24" s="23" t="s">
        <v>193</v>
      </c>
      <c r="H24" s="23" t="s">
        <v>193</v>
      </c>
      <c r="I24" s="23" t="s">
        <v>193</v>
      </c>
      <c r="J24" s="23" t="s">
        <v>193</v>
      </c>
      <c r="K24" s="23" t="s">
        <v>192</v>
      </c>
      <c r="L24" s="23" t="s">
        <v>191</v>
      </c>
      <c r="M24" s="14" t="s">
        <v>177</v>
      </c>
      <c r="N24" s="17">
        <v>44970</v>
      </c>
      <c r="O24" s="11" t="s">
        <v>189</v>
      </c>
      <c r="P24" s="12" t="s">
        <v>70</v>
      </c>
      <c r="Q24" s="12" t="s">
        <v>71</v>
      </c>
      <c r="R24" s="42" t="s">
        <v>326</v>
      </c>
      <c r="S24" s="13" t="str">
        <f ca="1">IFERROR(__xludf.DUMMYFUNCTION("GOOGLETRANSLATE(D14,""fr"",""de"")"),"Es gab schon immer eine Spannung zwischen Sentimentalität und Patriotismus gegenüber dem Maghreb. Nachdem wir das gesagt haben, hindert das nicht die jüngeren Generationen daran, vom Nahen Osten (dem Kooperationsrat der Golfstaaten) angezogen zu werden. U"&amp;"nd immer auch von Europa, was das Gefühl ausgleicht. in Bezug auf Gehälter und Karrierechancen ein Bürger zweiter Klasse zu sein.")</f>
        <v>Es gab schon immer eine Spannung zwischen Sentimentalität und Patriotismus gegenüber dem Maghreb. Nachdem wir das gesagt haben, hindert das nicht die jüngeren Generationen daran, vom Nahen Osten (dem Kooperationsrat der Golfstaaten) angezogen zu werden. Und immer auch von Europa, was das Gefühl ausgleicht. in Bezug auf Gehälter und Karrierechancen ein Bürger zweiter Klasse zu sein.</v>
      </c>
    </row>
    <row r="25" spans="1:19" s="11" customFormat="1" ht="110.25">
      <c r="A25">
        <v>30</v>
      </c>
      <c r="B25" s="14">
        <v>3</v>
      </c>
      <c r="C25" s="14" t="s">
        <v>163</v>
      </c>
      <c r="D25" s="23" t="s">
        <v>193</v>
      </c>
      <c r="E25" s="23" t="s">
        <v>194</v>
      </c>
      <c r="F25" s="23" t="s">
        <v>193</v>
      </c>
      <c r="G25" s="23" t="s">
        <v>193</v>
      </c>
      <c r="H25" s="23" t="s">
        <v>193</v>
      </c>
      <c r="I25" s="23" t="s">
        <v>193</v>
      </c>
      <c r="J25" s="23" t="s">
        <v>193</v>
      </c>
      <c r="K25" s="23" t="s">
        <v>192</v>
      </c>
      <c r="L25" s="23" t="s">
        <v>191</v>
      </c>
      <c r="M25" s="14" t="s">
        <v>177</v>
      </c>
      <c r="N25" s="17">
        <v>44970</v>
      </c>
      <c r="O25" s="11" t="s">
        <v>189</v>
      </c>
      <c r="P25" s="12" t="s">
        <v>74</v>
      </c>
      <c r="Q25" s="12" t="s">
        <v>75</v>
      </c>
      <c r="R25" s="42" t="s">
        <v>326</v>
      </c>
      <c r="S25" s="13" t="str">
        <f ca="1">IFERROR(__xludf.DUMMYFUNCTION("GOOGLETRANSLATE(D16,""fr"",""de"")"),"EU = Bürokratie, Verfahren. Ich glaube an das Konzept der EU, Einmischung beiseite zu lassen und ähnliche Maßnahmen für Arbeit und Ernährung einzuführen, das ist eine gute Sache. Es hilft vielen Ländern, Vergleiche innerhalb Europas anzustellen, hilft der"&amp;" EU, ihre Ziele zu erreichen. Dadurch konnte die Balkanisierung der Region verringert werden.")</f>
        <v>EU = Bürokratie, Verfahren. Ich glaube an das Konzept der EU, Einmischung beiseite zu lassen und ähnliche Maßnahmen für Arbeit und Ernährung einzuführen, das ist eine gute Sache. Es hilft vielen Ländern, Vergleiche innerhalb Europas anzustellen, hilft der EU, ihre Ziele zu erreichen. Dadurch konnte die Balkanisierung der Region verringert werden.</v>
      </c>
    </row>
    <row r="26" spans="1:19" s="11" customFormat="1" ht="47.25">
      <c r="A26">
        <v>32</v>
      </c>
      <c r="B26" s="14">
        <v>4</v>
      </c>
      <c r="C26" s="14" t="s">
        <v>164</v>
      </c>
      <c r="D26" s="23" t="s">
        <v>194</v>
      </c>
      <c r="E26" s="23" t="s">
        <v>194</v>
      </c>
      <c r="F26" s="23" t="s">
        <v>194</v>
      </c>
      <c r="G26" s="23" t="s">
        <v>193</v>
      </c>
      <c r="H26" s="23" t="s">
        <v>193</v>
      </c>
      <c r="I26" s="23" t="s">
        <v>193</v>
      </c>
      <c r="J26" s="23" t="s">
        <v>193</v>
      </c>
      <c r="K26" s="23" t="s">
        <v>192</v>
      </c>
      <c r="L26" s="23" t="s">
        <v>191</v>
      </c>
      <c r="M26" s="14" t="s">
        <v>178</v>
      </c>
      <c r="N26" s="17">
        <v>44992</v>
      </c>
      <c r="O26" s="11" t="s">
        <v>189</v>
      </c>
      <c r="P26" s="12" t="s">
        <v>78</v>
      </c>
      <c r="Q26" s="12" t="s">
        <v>79</v>
      </c>
      <c r="R26" s="42" t="s">
        <v>326</v>
      </c>
      <c r="S26" s="13" t="str">
        <f ca="1">IFERROR(__xludf.DUMMYFUNCTION("GOOGLETRANSLATE(D18,""fr"",""de"")"),"Wir bleiben leider ein europäischer Vorplatz. Wir sind zu abhängig vom Handel mit ihnen. Aber auch sie sind auf das „Migrant-Ventil“ angewiesen ")</f>
        <v xml:space="preserve">Wir bleiben leider ein europäischer Vorplatz. Wir sind zu abhängig vom Handel mit ihnen. Aber auch sie sind auf das „Migrant-Ventil“ angewiesen </v>
      </c>
    </row>
    <row r="27" spans="1:19" s="11" customFormat="1" ht="94.5">
      <c r="A27">
        <v>33</v>
      </c>
      <c r="B27" s="14">
        <v>4</v>
      </c>
      <c r="C27" s="14" t="s">
        <v>164</v>
      </c>
      <c r="D27" s="23" t="s">
        <v>194</v>
      </c>
      <c r="E27" s="23" t="s">
        <v>194</v>
      </c>
      <c r="F27" s="23" t="s">
        <v>194</v>
      </c>
      <c r="G27" s="23" t="s">
        <v>193</v>
      </c>
      <c r="H27" s="23" t="s">
        <v>193</v>
      </c>
      <c r="I27" s="23" t="s">
        <v>193</v>
      </c>
      <c r="J27" s="23" t="s">
        <v>193</v>
      </c>
      <c r="K27" s="23" t="s">
        <v>192</v>
      </c>
      <c r="L27" s="23" t="s">
        <v>191</v>
      </c>
      <c r="M27" s="14" t="s">
        <v>178</v>
      </c>
      <c r="N27" s="17">
        <v>44992</v>
      </c>
      <c r="O27" s="11" t="s">
        <v>189</v>
      </c>
      <c r="P27" s="12" t="s">
        <v>80</v>
      </c>
      <c r="Q27" s="12" t="s">
        <v>81</v>
      </c>
      <c r="R27" s="42" t="s">
        <v>326</v>
      </c>
      <c r="S27" s="13" t="str">
        <f ca="1">IFERROR(__xludf.DUMMYFUNCTION("GOOGLETRANSLATE(D19,""fr"",""de"")"),"Europa ist vor allem ein Kontinent, der im Westen durch den Atlantik und im Osten durch Russland und die Türkei begrenzt wird, das wird uns in der Schule beigebracht. Die EU: Sie ist der moderne, zivilisierte und militärisch und wirtschaftlich starke Teil"&amp;" Europas und auch technologisch fortschrittlich ")</f>
        <v xml:space="preserve">Europa ist vor allem ein Kontinent, der im Westen durch den Atlantik und im Osten durch Russland und die Türkei begrenzt wird, das wird uns in der Schule beigebracht. Die EU: Sie ist der moderne, zivilisierte und militärisch und wirtschaftlich starke Teil Europas und auch technologisch fortschrittlich </v>
      </c>
    </row>
    <row r="28" spans="1:19" s="11" customFormat="1" ht="31.5">
      <c r="A28">
        <v>35</v>
      </c>
      <c r="B28" s="14">
        <v>5</v>
      </c>
      <c r="C28" s="14" t="s">
        <v>165</v>
      </c>
      <c r="D28" s="23" t="s">
        <v>193</v>
      </c>
      <c r="E28" s="23" t="s">
        <v>193</v>
      </c>
      <c r="F28" s="23" t="s">
        <v>194</v>
      </c>
      <c r="G28" s="23" t="s">
        <v>193</v>
      </c>
      <c r="H28" s="23" t="s">
        <v>193</v>
      </c>
      <c r="I28" s="23" t="s">
        <v>193</v>
      </c>
      <c r="J28" s="23" t="s">
        <v>193</v>
      </c>
      <c r="K28" s="23" t="s">
        <v>192</v>
      </c>
      <c r="L28" s="23" t="s">
        <v>191</v>
      </c>
      <c r="M28" s="14" t="s">
        <v>179</v>
      </c>
      <c r="N28" s="17">
        <v>44981</v>
      </c>
      <c r="O28" s="11" t="s">
        <v>189</v>
      </c>
      <c r="P28" s="12" t="s">
        <v>84</v>
      </c>
      <c r="Q28" s="12" t="s">
        <v>85</v>
      </c>
      <c r="R28" s="42" t="s">
        <v>326</v>
      </c>
      <c r="S28" s="13" t="str">
        <f ca="1">IFERROR(__xludf.DUMMYFUNCTION("GOOGLETRANSLATE(D21,""fr"",""de"")"),"Meine Region: Nordafrika. Mauretanien, Marokko, Tunesien, Algerien, Libyen")</f>
        <v>Meine Region: Nordafrika. Mauretanien, Marokko, Tunesien, Algerien, Libyen</v>
      </c>
    </row>
    <row r="29" spans="1:19" s="11" customFormat="1" ht="110.25">
      <c r="A29">
        <v>36</v>
      </c>
      <c r="B29" s="14">
        <v>5</v>
      </c>
      <c r="C29" s="14" t="s">
        <v>165</v>
      </c>
      <c r="D29" s="23" t="s">
        <v>193</v>
      </c>
      <c r="E29" s="23" t="s">
        <v>194</v>
      </c>
      <c r="F29" s="23" t="s">
        <v>193</v>
      </c>
      <c r="G29" s="23" t="s">
        <v>193</v>
      </c>
      <c r="H29" s="23" t="s">
        <v>193</v>
      </c>
      <c r="I29" s="23" t="s">
        <v>193</v>
      </c>
      <c r="J29" s="23" t="s">
        <v>193</v>
      </c>
      <c r="K29" s="23" t="s">
        <v>192</v>
      </c>
      <c r="L29" s="23" t="s">
        <v>191</v>
      </c>
      <c r="M29" s="14" t="s">
        <v>179</v>
      </c>
      <c r="N29" s="17">
        <v>44981</v>
      </c>
      <c r="O29" s="11" t="s">
        <v>189</v>
      </c>
      <c r="P29" s="12" t="s">
        <v>86</v>
      </c>
      <c r="Q29" s="12" t="s">
        <v>87</v>
      </c>
      <c r="R29" s="42" t="s">
        <v>326</v>
      </c>
      <c r="S29" s="13" t="str">
        <f ca="1">IFERROR(__xludf.DUMMYFUNCTION("GOOGLETRANSLATE(D22,""fr"",""de"")"),"Was repräsentiert Europa? 1. Kultur: kulturelle Harmonie zwischen Ländern, sie haben einen gemeinsamen Hintergrund, wie zum Beispiel die Kirchenglocke auf dem Land. 2. Von Brüssel auferlegte gemeinsame Regeln, Standards. 3. Hautfarbe: weiß/blond (der Krie"&amp;"g in der Ukraine ist ein Krieg der Weißen) ")</f>
        <v xml:space="preserve">Was repräsentiert Europa? 1. Kultur: kulturelle Harmonie zwischen Ländern, sie haben einen gemeinsamen Hintergrund, wie zum Beispiel die Kirchenglocke auf dem Land. 2. Von Brüssel auferlegte gemeinsame Regeln, Standards. 3. Hautfarbe: weiß/blond (der Krieg in der Ukraine ist ein Krieg der Weißen) </v>
      </c>
    </row>
    <row r="30" spans="1:19" s="11" customFormat="1" ht="220.5">
      <c r="A30">
        <v>38</v>
      </c>
      <c r="B30" s="14">
        <v>5</v>
      </c>
      <c r="C30" s="14" t="s">
        <v>165</v>
      </c>
      <c r="D30" s="23" t="s">
        <v>193</v>
      </c>
      <c r="E30" s="23" t="s">
        <v>194</v>
      </c>
      <c r="F30" s="23" t="s">
        <v>193</v>
      </c>
      <c r="G30" s="23" t="s">
        <v>193</v>
      </c>
      <c r="H30" s="23" t="s">
        <v>193</v>
      </c>
      <c r="I30" s="23" t="s">
        <v>193</v>
      </c>
      <c r="J30" s="23" t="s">
        <v>193</v>
      </c>
      <c r="K30" s="23" t="s">
        <v>192</v>
      </c>
      <c r="L30" s="23" t="s">
        <v>191</v>
      </c>
      <c r="M30" s="14" t="s">
        <v>179</v>
      </c>
      <c r="N30" s="17">
        <v>44981</v>
      </c>
      <c r="O30" s="11" t="s">
        <v>189</v>
      </c>
      <c r="P30" s="12" t="s">
        <v>90</v>
      </c>
      <c r="Q30" s="12" t="s">
        <v>91</v>
      </c>
      <c r="R30" s="42" t="s">
        <v>326</v>
      </c>
      <c r="S30" s="13" t="str">
        <f ca="1">IFERROR(__xludf.DUMMYFUNCTION("GOOGLETRANSLATE(D24,""fr"",""de"")"),"Europa hat ein geringes Gewicht, das ist klar. Es ist mit individualistischen nationalstaatlichen Traditionen verbunden, die die EU daran hindern, weiter zu gehen: eine gemeinsame Armee, eine gemeinsame Verteidigungspolitik, eine gemeinsame Außenpolitik. "&amp;"Selbst auf wirtschaftlicher Ebene treten sie sich in China oder anderswo gegenseitig auf die Füße. Sie konkurrieren außerhalb einiger weniger Sektoren wie der Luftfahrt. Sie sind absolut nicht in der Lage, weiter zu gehen, es sei denn, es gibt proeuropäis"&amp;"che Regime, die auf der Ebene von vier bis fünf Ländern zusammenwachsen, und die anderen lassen sich mitreißen. Es sind zu viele. ")</f>
        <v xml:space="preserve">Europa hat ein geringes Gewicht, das ist klar. Es ist mit individualistischen nationalstaatlichen Traditionen verbunden, die die EU daran hindern, weiter zu gehen: eine gemeinsame Armee, eine gemeinsame Verteidigungspolitik, eine gemeinsame Außenpolitik. Selbst auf wirtschaftlicher Ebene treten sie sich in China oder anderswo gegenseitig auf die Füße. Sie konkurrieren außerhalb einiger weniger Sektoren wie der Luftfahrt. Sie sind absolut nicht in der Lage, weiter zu gehen, es sei denn, es gibt proeuropäische Regime, die auf der Ebene von vier bis fünf Ländern zusammenwachsen, und die anderen lassen sich mitreißen. Es sind zu viele. </v>
      </c>
    </row>
    <row r="31" spans="1:19" s="11" customFormat="1" ht="63">
      <c r="A31">
        <v>39</v>
      </c>
      <c r="B31" s="14">
        <v>5</v>
      </c>
      <c r="C31" s="14" t="s">
        <v>165</v>
      </c>
      <c r="D31" s="23" t="s">
        <v>194</v>
      </c>
      <c r="E31" s="23" t="s">
        <v>193</v>
      </c>
      <c r="F31" s="23" t="s">
        <v>193</v>
      </c>
      <c r="G31" s="23" t="s">
        <v>193</v>
      </c>
      <c r="H31" s="23" t="s">
        <v>193</v>
      </c>
      <c r="I31" s="23" t="s">
        <v>193</v>
      </c>
      <c r="J31" s="23" t="s">
        <v>193</v>
      </c>
      <c r="K31" s="23" t="s">
        <v>192</v>
      </c>
      <c r="L31" s="23" t="s">
        <v>191</v>
      </c>
      <c r="M31" s="14" t="s">
        <v>179</v>
      </c>
      <c r="N31" s="17">
        <v>44981</v>
      </c>
      <c r="O31" s="11" t="s">
        <v>189</v>
      </c>
      <c r="P31" s="12" t="s">
        <v>92</v>
      </c>
      <c r="Q31" s="12" t="s">
        <v>93</v>
      </c>
      <c r="R31" s="42" t="s">
        <v>326</v>
      </c>
      <c r="S31" s="13" t="str">
        <f ca="1">IFERROR(__xludf.DUMMYFUNCTION("GOOGLETRANSLATE(D25,""fr"",""de"")"),"Europa sollte auf Westeuropa beschränkt werden + eine Pufferzone mit Ländern mit unterschiedlichem Status für die östlichen Länder, die Russland sauber von Europa trennt. ")</f>
        <v xml:space="preserve">Europa sollte auf Westeuropa beschränkt werden + eine Pufferzone mit Ländern mit unterschiedlichem Status für die östlichen Länder, die Russland sauber von Europa trennt. </v>
      </c>
    </row>
    <row r="32" spans="1:19" s="11" customFormat="1" ht="31.5">
      <c r="A32">
        <v>40</v>
      </c>
      <c r="B32" s="14">
        <v>6</v>
      </c>
      <c r="C32" s="14" t="s">
        <v>166</v>
      </c>
      <c r="D32" s="23" t="s">
        <v>193</v>
      </c>
      <c r="E32" s="23" t="s">
        <v>193</v>
      </c>
      <c r="F32" s="23" t="s">
        <v>194</v>
      </c>
      <c r="G32" s="23" t="s">
        <v>193</v>
      </c>
      <c r="H32" s="23" t="s">
        <v>193</v>
      </c>
      <c r="I32" s="23" t="s">
        <v>193</v>
      </c>
      <c r="J32" s="23" t="s">
        <v>193</v>
      </c>
      <c r="K32" s="23" t="s">
        <v>192</v>
      </c>
      <c r="L32" s="23" t="s">
        <v>191</v>
      </c>
      <c r="M32" s="14" t="s">
        <v>180</v>
      </c>
      <c r="N32" s="17">
        <v>45047</v>
      </c>
      <c r="O32" s="11" t="s">
        <v>189</v>
      </c>
      <c r="P32" s="12" t="s">
        <v>94</v>
      </c>
      <c r="Q32" s="12" t="s">
        <v>95</v>
      </c>
      <c r="R32" s="42" t="s">
        <v>326</v>
      </c>
      <c r="S32" s="13" t="str">
        <f ca="1">IFERROR(__xludf.DUMMYFUNCTION("GOOGLETRANSLATE(D26,""fr"",""de"")"),"Meine Region: Das südliche Mittelmeerbecken, Tunesien, Algerien, Marokko, Libyen, Ägypten")</f>
        <v>Meine Region: Das südliche Mittelmeerbecken, Tunesien, Algerien, Marokko, Libyen, Ägypten</v>
      </c>
    </row>
    <row r="33" spans="1:19" s="11" customFormat="1" ht="78.75">
      <c r="A33">
        <v>42</v>
      </c>
      <c r="B33" s="14">
        <v>6</v>
      </c>
      <c r="C33" s="14" t="s">
        <v>166</v>
      </c>
      <c r="D33" s="23" t="s">
        <v>193</v>
      </c>
      <c r="E33" s="23" t="s">
        <v>194</v>
      </c>
      <c r="F33" s="23" t="s">
        <v>193</v>
      </c>
      <c r="G33" s="23" t="s">
        <v>193</v>
      </c>
      <c r="H33" s="23" t="s">
        <v>193</v>
      </c>
      <c r="I33" s="23" t="s">
        <v>193</v>
      </c>
      <c r="J33" s="23" t="s">
        <v>193</v>
      </c>
      <c r="K33" s="23" t="s">
        <v>192</v>
      </c>
      <c r="L33" s="23" t="s">
        <v>191</v>
      </c>
      <c r="M33" s="14" t="s">
        <v>180</v>
      </c>
      <c r="N33" s="17">
        <v>45047</v>
      </c>
      <c r="O33" s="11" t="s">
        <v>189</v>
      </c>
      <c r="P33" s="12" t="s">
        <v>98</v>
      </c>
      <c r="Q33" s="12" t="s">
        <v>99</v>
      </c>
      <c r="R33" s="42" t="s">
        <v>326</v>
      </c>
      <c r="S33" s="13" t="str">
        <f ca="1">IFERROR(__xludf.DUMMYFUNCTION("GOOGLETRANSLATE(D28,""fr"",""de"")"),"Die EU: Sie ist die intelligente Lösung, um zu verhindern, dass europäische Länder in den Krieg ziehen, und um anderen Mächten wie China und den USA entgegenzuwirken und deren Hegemonie zu schwächen ")</f>
        <v xml:space="preserve">Die EU: Sie ist die intelligente Lösung, um zu verhindern, dass europäische Länder in den Krieg ziehen, und um anderen Mächten wie China und den USA entgegenzuwirken und deren Hegemonie zu schwächen </v>
      </c>
    </row>
    <row r="34" spans="1:19" s="11" customFormat="1" ht="173.25">
      <c r="A34">
        <v>45</v>
      </c>
      <c r="B34" s="14">
        <v>7</v>
      </c>
      <c r="C34" s="14" t="s">
        <v>167</v>
      </c>
      <c r="D34" s="23" t="s">
        <v>193</v>
      </c>
      <c r="E34" s="23" t="s">
        <v>194</v>
      </c>
      <c r="F34" s="23" t="s">
        <v>193</v>
      </c>
      <c r="G34" s="23" t="s">
        <v>193</v>
      </c>
      <c r="H34" s="23" t="s">
        <v>193</v>
      </c>
      <c r="I34" s="23" t="s">
        <v>193</v>
      </c>
      <c r="J34" s="23" t="s">
        <v>193</v>
      </c>
      <c r="K34" s="23" t="s">
        <v>192</v>
      </c>
      <c r="L34" s="23" t="s">
        <v>191</v>
      </c>
      <c r="M34" s="14" t="s">
        <v>181</v>
      </c>
      <c r="N34" s="17">
        <v>45050</v>
      </c>
      <c r="O34" s="11" t="s">
        <v>189</v>
      </c>
      <c r="P34" s="12" t="s">
        <v>104</v>
      </c>
      <c r="Q34" s="12" t="s">
        <v>105</v>
      </c>
      <c r="R34" s="42" t="s">
        <v>326</v>
      </c>
      <c r="S34" s="13" t="str">
        <f ca="1">IFERROR(__xludf.DUMMYFUNCTION("GOOGLETRANSLATE(D31,""fr"",""de"")"),"Die EU ist ein strategisches Bündnis europäischer Länder, das durch die Nutzung von Synergien zwischen ihnen und einen Rechtsrahmen entwickelt werden soll, der den fruchtlosen Wettbewerb zwischen den Mitgliedstaaten einschränkt. Es handelt sich um einen w"&amp;"irtschaftlichen und politischen Abwehrmechanismus, um sich zu zwingen, die Individualitäten zu vereinen und zu verwässern/zu begrenzen, um nicht von anderen Mächten wie Russland, den USA und neuerdings auch China „gefressen“ zu werden. ")</f>
        <v xml:space="preserve">Die EU ist ein strategisches Bündnis europäischer Länder, das durch die Nutzung von Synergien zwischen ihnen und einen Rechtsrahmen entwickelt werden soll, der den fruchtlosen Wettbewerb zwischen den Mitgliedstaaten einschränkt. Es handelt sich um einen wirtschaftlichen und politischen Abwehrmechanismus, um sich zu zwingen, die Individualitäten zu vereinen und zu verwässern/zu begrenzen, um nicht von anderen Mächten wie Russland, den USA und neuerdings auch China „gefressen“ zu werden. </v>
      </c>
    </row>
    <row r="35" spans="1:19" s="11" customFormat="1" ht="189">
      <c r="A35">
        <v>46</v>
      </c>
      <c r="B35" s="14">
        <v>7</v>
      </c>
      <c r="C35" s="14" t="s">
        <v>167</v>
      </c>
      <c r="D35" s="23" t="s">
        <v>193</v>
      </c>
      <c r="E35" s="23" t="s">
        <v>194</v>
      </c>
      <c r="F35" s="23" t="s">
        <v>193</v>
      </c>
      <c r="G35" s="23" t="s">
        <v>193</v>
      </c>
      <c r="H35" s="23" t="s">
        <v>193</v>
      </c>
      <c r="I35" s="23" t="s">
        <v>193</v>
      </c>
      <c r="J35" s="23" t="s">
        <v>193</v>
      </c>
      <c r="K35" s="23" t="s">
        <v>192</v>
      </c>
      <c r="L35" s="23" t="s">
        <v>191</v>
      </c>
      <c r="M35" s="14" t="s">
        <v>181</v>
      </c>
      <c r="N35" s="17">
        <v>45050</v>
      </c>
      <c r="O35" s="11" t="s">
        <v>189</v>
      </c>
      <c r="P35" s="12" t="s">
        <v>106</v>
      </c>
      <c r="Q35" s="12" t="s">
        <v>107</v>
      </c>
      <c r="R35" s="42" t="s">
        <v>326</v>
      </c>
      <c r="S35" s="13" t="str">
        <f ca="1">IFERROR(__xludf.DUMMYFUNCTION("GOOGLETRANSLATE(D32,""fr"",""de"")"),"Europa vertritt Ideale des Friedens und der Menschenrechte. Natürlich bleiben dies Ideale, die nach innen, also gegenüber den Bürgern der Mitgliedstaaten, gelten. In den Außenbeziehungen versucht die EU zwar so gut es geht, diese Ideale im Verhältnis zu d"&amp;"en Interessen der einflussreichsten Mitgliedsstaaten gegenüber der Außenwelt im Auge zu behalten. Die EU ist bei Abweichungen so etwas wie ein Ordnungsruf. Doch diese Rolle als Hüter der Werte bleibt abhängig von den in die EU-Kommission gewählten Persone"&amp;"n und den innerstaatlichen Verhandlungen in Brüssel. ")</f>
        <v xml:space="preserve">Europa vertritt Ideale des Friedens und der Menschenrechte. Natürlich bleiben dies Ideale, die nach innen, also gegenüber den Bürgern der Mitgliedstaaten, gelten. In den Außenbeziehungen versucht die EU zwar so gut es geht, diese Ideale im Verhältnis zu den Interessen der einflussreichsten Mitgliedsstaaten gegenüber der Außenwelt im Auge zu behalten. Die EU ist bei Abweichungen so etwas wie ein Ordnungsruf. Doch diese Rolle als Hüter der Werte bleibt abhängig von den in die EU-Kommission gewählten Personen und den innerstaatlichen Verhandlungen in Brüssel. </v>
      </c>
    </row>
    <row r="36" spans="1:19" s="11" customFormat="1" ht="110.25">
      <c r="A36">
        <v>47</v>
      </c>
      <c r="B36" s="14">
        <v>7</v>
      </c>
      <c r="C36" s="14" t="s">
        <v>167</v>
      </c>
      <c r="D36" s="23" t="s">
        <v>193</v>
      </c>
      <c r="E36" s="23" t="s">
        <v>194</v>
      </c>
      <c r="F36" s="23" t="s">
        <v>193</v>
      </c>
      <c r="G36" s="23" t="s">
        <v>193</v>
      </c>
      <c r="H36" s="23" t="s">
        <v>193</v>
      </c>
      <c r="I36" s="23" t="s">
        <v>193</v>
      </c>
      <c r="J36" s="23" t="s">
        <v>193</v>
      </c>
      <c r="K36" s="23" t="s">
        <v>192</v>
      </c>
      <c r="L36" s="23" t="s">
        <v>191</v>
      </c>
      <c r="M36" s="14" t="s">
        <v>181</v>
      </c>
      <c r="N36" s="17">
        <v>45050</v>
      </c>
      <c r="O36" s="11" t="s">
        <v>189</v>
      </c>
      <c r="P36" s="12" t="s">
        <v>108</v>
      </c>
      <c r="Q36" s="12" t="s">
        <v>109</v>
      </c>
      <c r="R36" s="42" t="s">
        <v>326</v>
      </c>
      <c r="S36" s="13" t="str">
        <f ca="1">IFERROR(__xludf.DUMMYFUNCTION("GOOGLETRANSLATE(D33,""fr"",""de"")"),"Durch den Krieg in der Ukraine ist die EU wieder stark geworden. Mittlerweile ist es in seinen Beziehungen zu seiner Nachbarschaft kohärenter geworden, insbesondere im Nahen Osten ist es pragmatischer geworden als zu Syrien (Beginn der Normalisierung) und"&amp;" der Türkei (Freizügigkeit türkischer Frauen). ")</f>
        <v xml:space="preserve">Durch den Krieg in der Ukraine ist die EU wieder stark geworden. Mittlerweile ist es in seinen Beziehungen zu seiner Nachbarschaft kohärenter geworden, insbesondere im Nahen Osten ist es pragmatischer geworden als zu Syrien (Beginn der Normalisierung) und der Türkei (Freizügigkeit türkischer Frauen). </v>
      </c>
    </row>
    <row r="37" spans="1:19" s="11" customFormat="1" ht="31.5">
      <c r="A37">
        <v>48</v>
      </c>
      <c r="B37" s="14">
        <v>8</v>
      </c>
      <c r="C37" s="14" t="s">
        <v>168</v>
      </c>
      <c r="D37" s="23" t="s">
        <v>193</v>
      </c>
      <c r="E37" s="23" t="s">
        <v>193</v>
      </c>
      <c r="F37" s="23" t="s">
        <v>194</v>
      </c>
      <c r="G37" s="23" t="s">
        <v>193</v>
      </c>
      <c r="H37" s="23" t="s">
        <v>193</v>
      </c>
      <c r="I37" s="23" t="s">
        <v>193</v>
      </c>
      <c r="J37" s="23" t="s">
        <v>193</v>
      </c>
      <c r="K37" s="23" t="s">
        <v>192</v>
      </c>
      <c r="L37" s="23" t="s">
        <v>190</v>
      </c>
      <c r="M37" s="14" t="s">
        <v>182</v>
      </c>
      <c r="N37" s="17">
        <v>45056</v>
      </c>
      <c r="O37" s="11" t="s">
        <v>189</v>
      </c>
      <c r="P37" s="12" t="s">
        <v>110</v>
      </c>
      <c r="Q37" s="12" t="s">
        <v>111</v>
      </c>
      <c r="R37" s="42" t="s">
        <v>326</v>
      </c>
      <c r="S37" s="13" t="str">
        <f ca="1">IFERROR(__xludf.DUMMYFUNCTION("GOOGLETRANSLATE(D34,""fr"",""de"")"),"Meine Region: Maghreb, Tunesien, Algerien, Marokko und Mauretanien, aber nicht Libyen")</f>
        <v>Meine Region: Maghreb, Tunesien, Algerien, Marokko und Mauretanien, aber nicht Libyen</v>
      </c>
    </row>
    <row r="38" spans="1:19" s="11" customFormat="1" ht="220.5">
      <c r="A38">
        <v>49</v>
      </c>
      <c r="B38" s="14">
        <v>8</v>
      </c>
      <c r="C38" s="14" t="s">
        <v>168</v>
      </c>
      <c r="D38" s="23" t="s">
        <v>193</v>
      </c>
      <c r="E38" s="23" t="s">
        <v>194</v>
      </c>
      <c r="F38" s="23" t="s">
        <v>193</v>
      </c>
      <c r="G38" s="23" t="s">
        <v>193</v>
      </c>
      <c r="H38" s="23" t="s">
        <v>193</v>
      </c>
      <c r="I38" s="23" t="s">
        <v>193</v>
      </c>
      <c r="J38" s="23" t="s">
        <v>193</v>
      </c>
      <c r="K38" s="23" t="s">
        <v>192</v>
      </c>
      <c r="L38" s="23" t="s">
        <v>190</v>
      </c>
      <c r="M38" s="14" t="s">
        <v>182</v>
      </c>
      <c r="N38" s="17">
        <v>45056</v>
      </c>
      <c r="O38" s="11" t="s">
        <v>189</v>
      </c>
      <c r="P38" s="12" t="s">
        <v>112</v>
      </c>
      <c r="Q38" s="12" t="s">
        <v>113</v>
      </c>
      <c r="R38" s="42" t="s">
        <v>326</v>
      </c>
      <c r="S38" s="13" t="str">
        <f ca="1">IFERROR(__xludf.DUMMYFUNCTION("GOOGLETRANSLATE(D35,""fr"",""de"")"),"Die EU: Das sind vor allem die Institutionen, die Kommission, Brüssel, die Europäische Zentralbank, denn bei ihnen liegt die ihnen von den Mitgliedstaaten übertragene Macht. Verbundene Banken und eine einheitliche Währung ermöglichen die Freizügigkeit all"&amp;"er, das ist das öffentliche Gesicht. Danach ist es Frontex, es sind die deutschen Polizisten, die zusammen mit griechischen, rumänischen oder polnischen Grenzschutzbeamten die Grenze überwachen, es ist die Interoperabilität und Zusammenarbeit zwischen sta"&amp;"atlichen Diensten. Es handelt sich aber auch um technische Standards, die ein Mindestmaß an Qualität gewährleisten.")</f>
        <v>Die EU: Das sind vor allem die Institutionen, die Kommission, Brüssel, die Europäische Zentralbank, denn bei ihnen liegt die ihnen von den Mitgliedstaaten übertragene Macht. Verbundene Banken und eine einheitliche Währung ermöglichen die Freizügigkeit aller, das ist das öffentliche Gesicht. Danach ist es Frontex, es sind die deutschen Polizisten, die zusammen mit griechischen, rumänischen oder polnischen Grenzschutzbeamten die Grenze überwachen, es ist die Interoperabilität und Zusammenarbeit zwischen staatlichen Diensten. Es handelt sich aber auch um technische Standards, die ein Mindestmaß an Qualität gewährleisten.</v>
      </c>
    </row>
    <row r="39" spans="1:19" s="11" customFormat="1" ht="204.75">
      <c r="A39">
        <v>50</v>
      </c>
      <c r="B39" s="14">
        <v>8</v>
      </c>
      <c r="C39" s="14" t="s">
        <v>168</v>
      </c>
      <c r="D39" s="23" t="s">
        <v>193</v>
      </c>
      <c r="E39" s="23" t="s">
        <v>194</v>
      </c>
      <c r="F39" s="23" t="s">
        <v>193</v>
      </c>
      <c r="G39" s="23" t="s">
        <v>193</v>
      </c>
      <c r="H39" s="23" t="s">
        <v>193</v>
      </c>
      <c r="I39" s="23" t="s">
        <v>193</v>
      </c>
      <c r="J39" s="23" t="s">
        <v>193</v>
      </c>
      <c r="K39" s="23" t="s">
        <v>192</v>
      </c>
      <c r="L39" s="23" t="s">
        <v>190</v>
      </c>
      <c r="M39" s="14" t="s">
        <v>182</v>
      </c>
      <c r="N39" s="17">
        <v>45056</v>
      </c>
      <c r="O39" s="11" t="s">
        <v>189</v>
      </c>
      <c r="P39" s="12" t="s">
        <v>114</v>
      </c>
      <c r="Q39" s="12" t="s">
        <v>115</v>
      </c>
      <c r="R39" s="42" t="s">
        <v>326</v>
      </c>
      <c r="S39" s="13" t="str">
        <f ca="1">IFERROR(__xludf.DUMMYFUNCTION("GOOGLETRANSLATE(D36,""fr"",""de"")"),"Für mich ist Europa ein Ort, an dem wir uns wirklich als verantwortungsbewusste Bürger fühlen. Es herrscht Ordnung und Bürgersinn ist im Vergleich zu Tunesien ein weit verbreitetes Merkmal. Frauen genießen dort mehr Rechte und ich fühle mich in einer euro"&amp;"päischen Stadt mehr unterstützt als in Tunis, wenn ich auf der Straße laufe. Es ist also ein Ort, an dem wir uns freier fühlen und an dem wir sehr vielfältige kulturelle und künstlerische Aktivitäten genießen können. Frauen haben beispielsweise die Freihe"&amp;"it, sich für den Beruf statt für die Familie zu entscheiden und einen Ausgleich zu finden. ")</f>
        <v xml:space="preserve">Für mich ist Europa ein Ort, an dem wir uns wirklich als verantwortungsbewusste Bürger fühlen. Es herrscht Ordnung und Bürgersinn ist im Vergleich zu Tunesien ein weit verbreitetes Merkmal. Frauen genießen dort mehr Rechte und ich fühle mich in einer europäischen Stadt mehr unterstützt als in Tunis, wenn ich auf der Straße laufe. Es ist also ein Ort, an dem wir uns freier fühlen und an dem wir sehr vielfältige kulturelle und künstlerische Aktivitäten genießen können. Frauen haben beispielsweise die Freiheit, sich für den Beruf statt für die Familie zu entscheiden und einen Ausgleich zu finden. </v>
      </c>
    </row>
    <row r="40" spans="1:19" s="11" customFormat="1" ht="31.5">
      <c r="A40">
        <v>52</v>
      </c>
      <c r="B40" s="14">
        <v>9</v>
      </c>
      <c r="C40" s="14" t="s">
        <v>169</v>
      </c>
      <c r="D40" s="23" t="s">
        <v>193</v>
      </c>
      <c r="E40" s="23" t="s">
        <v>193</v>
      </c>
      <c r="F40" s="23" t="s">
        <v>194</v>
      </c>
      <c r="G40" s="23" t="s">
        <v>193</v>
      </c>
      <c r="H40" s="23" t="s">
        <v>193</v>
      </c>
      <c r="I40" s="23" t="s">
        <v>193</v>
      </c>
      <c r="J40" s="23" t="s">
        <v>193</v>
      </c>
      <c r="K40" s="23" t="s">
        <v>192</v>
      </c>
      <c r="L40" s="23" t="s">
        <v>191</v>
      </c>
      <c r="M40" s="14" t="s">
        <v>183</v>
      </c>
      <c r="N40" s="17">
        <v>45069</v>
      </c>
      <c r="O40" s="11" t="s">
        <v>189</v>
      </c>
      <c r="P40" s="12" t="s">
        <v>118</v>
      </c>
      <c r="Q40" s="12" t="s">
        <v>119</v>
      </c>
      <c r="R40" s="42" t="s">
        <v>326</v>
      </c>
      <c r="S40" s="13" t="str">
        <f ca="1">IFERROR(__xludf.DUMMYFUNCTION("GOOGLETRANSLATE(D38,""fr"",""de"")"),"Meine Region: Nordafrika (Ägypten, Libyen, Tunesien, Algerien und Marokko)")</f>
        <v>Meine Region: Nordafrika (Ägypten, Libyen, Tunesien, Algerien und Marokko)</v>
      </c>
    </row>
    <row r="41" spans="1:19" s="11" customFormat="1" ht="110.25">
      <c r="A41">
        <v>53</v>
      </c>
      <c r="B41" s="14">
        <v>9</v>
      </c>
      <c r="C41" s="14" t="s">
        <v>169</v>
      </c>
      <c r="D41" s="23" t="s">
        <v>193</v>
      </c>
      <c r="E41" s="23" t="s">
        <v>194</v>
      </c>
      <c r="F41" s="23" t="s">
        <v>193</v>
      </c>
      <c r="G41" s="23" t="s">
        <v>193</v>
      </c>
      <c r="H41" s="23" t="s">
        <v>193</v>
      </c>
      <c r="I41" s="23" t="s">
        <v>193</v>
      </c>
      <c r="J41" s="23" t="s">
        <v>193</v>
      </c>
      <c r="K41" s="23" t="s">
        <v>192</v>
      </c>
      <c r="L41" s="23" t="s">
        <v>191</v>
      </c>
      <c r="M41" s="14" t="s">
        <v>183</v>
      </c>
      <c r="N41" s="17">
        <v>45069</v>
      </c>
      <c r="O41" s="11" t="s">
        <v>189</v>
      </c>
      <c r="P41" s="12" t="s">
        <v>120</v>
      </c>
      <c r="Q41" s="12" t="s">
        <v>121</v>
      </c>
      <c r="R41" s="42" t="s">
        <v>326</v>
      </c>
      <c r="S41" s="13" t="str">
        <f ca="1">IFERROR(__xludf.DUMMYFUNCTION("GOOGLETRANSLATE(D39,""fr"",""de"")"),"Die EU: ist eine Struktur der Koordinierung zwischen den Mitgliedstaaten, die sich zu einem mächtigen und bürokratischen Gremium entwickelt hat, das zumindest in Brüssel nahezu autonom ist. In den Delegationen ist es etwas anderes, sie bleiben unter dem E"&amp;"influss großer Mitgliedstaaten ( FR + ITA + Deutschland). ")</f>
        <v xml:space="preserve">Die EU: ist eine Struktur der Koordinierung zwischen den Mitgliedstaaten, die sich zu einem mächtigen und bürokratischen Gremium entwickelt hat, das zumindest in Brüssel nahezu autonom ist. In den Delegationen ist es etwas anderes, sie bleiben unter dem Einfluss großer Mitgliedstaaten ( FR + ITA + Deutschland). </v>
      </c>
    </row>
    <row r="42" spans="1:19" s="11" customFormat="1" ht="78.75">
      <c r="A42">
        <v>54</v>
      </c>
      <c r="B42" s="14">
        <v>9</v>
      </c>
      <c r="C42" s="14" t="s">
        <v>169</v>
      </c>
      <c r="D42" s="23" t="s">
        <v>193</v>
      </c>
      <c r="E42" s="23" t="s">
        <v>194</v>
      </c>
      <c r="F42" s="23" t="s">
        <v>193</v>
      </c>
      <c r="G42" s="23" t="s">
        <v>193</v>
      </c>
      <c r="H42" s="23" t="s">
        <v>193</v>
      </c>
      <c r="I42" s="23" t="s">
        <v>193</v>
      </c>
      <c r="J42" s="23" t="s">
        <v>193</v>
      </c>
      <c r="K42" s="23" t="s">
        <v>192</v>
      </c>
      <c r="L42" s="23" t="s">
        <v>191</v>
      </c>
      <c r="M42" s="14" t="s">
        <v>183</v>
      </c>
      <c r="N42" s="17">
        <v>45069</v>
      </c>
      <c r="O42" s="11" t="s">
        <v>189</v>
      </c>
      <c r="P42" s="12" t="s">
        <v>122</v>
      </c>
      <c r="Q42" s="12" t="s">
        <v>123</v>
      </c>
      <c r="R42" s="42" t="s">
        <v>326</v>
      </c>
      <c r="S42" s="13" t="str">
        <f ca="1">IFERROR(__xludf.DUMMYFUNCTION("GOOGLETRANSLATE(D40,""fr"",""de"")"),"Europa ist ein Konzept zur Schaffung einer Sphäre des gemeinsamen Eigentums und der gemeinsamen Zivilisation zwischen europäischen Ländern. Es soll vor allem das Leben der Menschen materiell und kulturell verbessern. ")</f>
        <v xml:space="preserve">Europa ist ein Konzept zur Schaffung einer Sphäre des gemeinsamen Eigentums und der gemeinsamen Zivilisation zwischen europäischen Ländern. Es soll vor allem das Leben der Menschen materiell und kulturell verbessern. </v>
      </c>
    </row>
    <row r="43" spans="1:19" s="11" customFormat="1" ht="31.5">
      <c r="A43">
        <v>56</v>
      </c>
      <c r="B43" s="14">
        <v>10</v>
      </c>
      <c r="C43" s="14" t="s">
        <v>170</v>
      </c>
      <c r="D43" s="23" t="s">
        <v>193</v>
      </c>
      <c r="E43" s="23" t="s">
        <v>194</v>
      </c>
      <c r="F43" s="23" t="s">
        <v>194</v>
      </c>
      <c r="G43" s="23" t="s">
        <v>193</v>
      </c>
      <c r="H43" s="23" t="s">
        <v>193</v>
      </c>
      <c r="I43" s="23" t="s">
        <v>193</v>
      </c>
      <c r="J43" s="23" t="s">
        <v>193</v>
      </c>
      <c r="K43" s="23" t="s">
        <v>192</v>
      </c>
      <c r="L43" s="23" t="s">
        <v>191</v>
      </c>
      <c r="M43" s="14" t="s">
        <v>184</v>
      </c>
      <c r="N43" s="17">
        <v>45071</v>
      </c>
      <c r="O43" s="11" t="s">
        <v>189</v>
      </c>
      <c r="P43" s="12" t="s">
        <v>126</v>
      </c>
      <c r="Q43" s="12" t="s">
        <v>127</v>
      </c>
      <c r="R43" s="42" t="s">
        <v>326</v>
      </c>
      <c r="S43" s="13" t="str">
        <f ca="1">IFERROR(__xludf.DUMMYFUNCTION("GOOGLETRANSLATE(D42,""fr"",""de"")"),"Meine Region: Französischsprachiges Nordafrika (Algerien, Marokko, Tunesien)")</f>
        <v>Meine Region: Französischsprachiges Nordafrika (Algerien, Marokko, Tunesien)</v>
      </c>
    </row>
    <row r="44" spans="1:19" s="11" customFormat="1" ht="126">
      <c r="A44">
        <v>57</v>
      </c>
      <c r="B44" s="14">
        <v>10</v>
      </c>
      <c r="C44" s="14" t="s">
        <v>170</v>
      </c>
      <c r="D44" s="23" t="s">
        <v>193</v>
      </c>
      <c r="E44" s="23" t="s">
        <v>194</v>
      </c>
      <c r="F44" s="23" t="s">
        <v>193</v>
      </c>
      <c r="G44" s="23" t="s">
        <v>193</v>
      </c>
      <c r="H44" s="23" t="s">
        <v>193</v>
      </c>
      <c r="I44" s="23" t="s">
        <v>193</v>
      </c>
      <c r="J44" s="23" t="s">
        <v>193</v>
      </c>
      <c r="K44" s="23" t="s">
        <v>192</v>
      </c>
      <c r="L44" s="23" t="s">
        <v>191</v>
      </c>
      <c r="M44" s="14" t="s">
        <v>184</v>
      </c>
      <c r="N44" s="17">
        <v>45071</v>
      </c>
      <c r="O44" s="11" t="s">
        <v>189</v>
      </c>
      <c r="P44" s="12" t="s">
        <v>128</v>
      </c>
      <c r="Q44" s="12" t="s">
        <v>129</v>
      </c>
      <c r="R44" s="42" t="s">
        <v>326</v>
      </c>
      <c r="S44" s="13" t="str">
        <f ca="1">IFERROR(__xludf.DUMMYFUNCTION("GOOGLETRANSLATE(D43,""fr"",""de"")"),"Die EU: Sie ist eine politische Einheit, an die jeder Mitgliedstaat mehr oder weniger einen Teil seiner Vorrechte und seiner Souveränität zur Harmonisierung des Zusammenlebens abgetreten hat. Die EU ist auch Brüssel, wir meinen damit, dass wir über das po"&amp;"litische Herz der EU sprechen: „Es wurde von Brüssel beschlossen“, das heißt, es kommt von oben.")</f>
        <v>Die EU: Sie ist eine politische Einheit, an die jeder Mitgliedstaat mehr oder weniger einen Teil seiner Vorrechte und seiner Souveränität zur Harmonisierung des Zusammenlebens abgetreten hat. Die EU ist auch Brüssel, wir meinen damit, dass wir über das politische Herz der EU sprechen: „Es wurde von Brüssel beschlossen“, das heißt, es kommt von oben.</v>
      </c>
    </row>
    <row r="45" spans="1:19" s="11" customFormat="1" ht="189">
      <c r="A45">
        <v>58</v>
      </c>
      <c r="B45" s="14">
        <v>10</v>
      </c>
      <c r="C45" s="14" t="s">
        <v>170</v>
      </c>
      <c r="D45" s="23" t="s">
        <v>193</v>
      </c>
      <c r="E45" s="23" t="s">
        <v>194</v>
      </c>
      <c r="F45" s="23" t="s">
        <v>193</v>
      </c>
      <c r="G45" s="23" t="s">
        <v>193</v>
      </c>
      <c r="H45" s="23" t="s">
        <v>193</v>
      </c>
      <c r="I45" s="23" t="s">
        <v>193</v>
      </c>
      <c r="J45" s="23" t="s">
        <v>193</v>
      </c>
      <c r="K45" s="23" t="s">
        <v>192</v>
      </c>
      <c r="L45" s="23" t="s">
        <v>191</v>
      </c>
      <c r="M45" s="14" t="s">
        <v>184</v>
      </c>
      <c r="N45" s="17">
        <v>45071</v>
      </c>
      <c r="O45" s="11" t="s">
        <v>189</v>
      </c>
      <c r="P45" s="12" t="s">
        <v>130</v>
      </c>
      <c r="Q45" s="12" t="s">
        <v>131</v>
      </c>
      <c r="R45" s="42" t="s">
        <v>326</v>
      </c>
      <c r="S45" s="13" t="str">
        <f ca="1">IFERROR(__xludf.DUMMYFUNCTION("GOOGLETRANSLATE(D44,""fr"",""de"")"),"Was repräsentiert Europa? Der freie Personen- und Warenverkehr ist das Hauptmerkmal, es sieht aus wie ein einziges Land. Es stimmt, dass die Grenzkontrollen wieder aufgenommen wurden, aber das liegt an Migranten sowie Drogen- und Waffenhändlern. Grundsätz"&amp;"lich gibt es eine gemeinsame Außengrenze und das ist etwas Bemerkenswertes. Europa ist der Stoff zum Träumen, nichts als die Möglichkeiten für Beschäftigung, Unterhaltung, Entdeckungen und Reisen. Ich habe in Europa studiert und es war die beste Zeit mein"&amp;"es Lebens. ")</f>
        <v xml:space="preserve">Was repräsentiert Europa? Der freie Personen- und Warenverkehr ist das Hauptmerkmal, es sieht aus wie ein einziges Land. Es stimmt, dass die Grenzkontrollen wieder aufgenommen wurden, aber das liegt an Migranten sowie Drogen- und Waffenhändlern. Grundsätzlich gibt es eine gemeinsame Außengrenze und das ist etwas Bemerkenswertes. Europa ist der Stoff zum Träumen, nichts als die Möglichkeiten für Beschäftigung, Unterhaltung, Entdeckungen und Reisen. Ich habe in Europa studiert und es war die beste Zeit meines Lebens. </v>
      </c>
    </row>
    <row r="46" spans="1:19" s="11" customFormat="1" ht="157.5">
      <c r="A46">
        <v>59</v>
      </c>
      <c r="B46" s="14">
        <v>10</v>
      </c>
      <c r="C46" s="14" t="s">
        <v>170</v>
      </c>
      <c r="D46" s="23" t="s">
        <v>193</v>
      </c>
      <c r="E46" s="23" t="s">
        <v>194</v>
      </c>
      <c r="F46" s="23" t="s">
        <v>193</v>
      </c>
      <c r="G46" s="23" t="s">
        <v>193</v>
      </c>
      <c r="H46" s="23" t="s">
        <v>193</v>
      </c>
      <c r="I46" s="23" t="s">
        <v>193</v>
      </c>
      <c r="J46" s="23" t="s">
        <v>193</v>
      </c>
      <c r="K46" s="23" t="s">
        <v>192</v>
      </c>
      <c r="L46" s="23" t="s">
        <v>191</v>
      </c>
      <c r="M46" s="14" t="s">
        <v>184</v>
      </c>
      <c r="N46" s="17">
        <v>45071</v>
      </c>
      <c r="O46" s="11" t="s">
        <v>189</v>
      </c>
      <c r="P46" s="12" t="s">
        <v>132</v>
      </c>
      <c r="Q46" s="12" t="s">
        <v>133</v>
      </c>
      <c r="R46" s="42" t="s">
        <v>326</v>
      </c>
      <c r="S46" s="13" t="str">
        <f ca="1">IFERROR(__xludf.DUMMYFUNCTION("GOOGLETRANSLATE(D45,""fr"",""de"")"),"Europa kann als wohlwollend betrachtet werden, wenn man es mit anderen Großmächten vergleicht, wenn es um die Zusammenarbeit geht. Allerdings wird die Tatsache, dass Europa auch seine eigenen Werte übertragen will, oft schlecht akzeptiert, weil es automat"&amp;"isch bedeutet, dass lokale Werte überhaupt nichts wert sind. Ich denke an den Islam, die sexuelle Freiheit und die Frauen, auf die die EU seit langem drängt, die sich aber auf lange Sicht als kontraproduktiv erwiesen haben. ")</f>
        <v xml:space="preserve">Europa kann als wohlwollend betrachtet werden, wenn man es mit anderen Großmächten vergleicht, wenn es um die Zusammenarbeit geht. Allerdings wird die Tatsache, dass Europa auch seine eigenen Werte übertragen will, oft schlecht akzeptiert, weil es automatisch bedeutet, dass lokale Werte überhaupt nichts wert sind. Ich denke an den Islam, die sexuelle Freiheit und die Frauen, auf die die EU seit langem drängt, die sich aber auf lange Sicht als kontraproduktiv erwiesen haben. </v>
      </c>
    </row>
    <row r="47" spans="1:19" s="11" customFormat="1" ht="31.5">
      <c r="A47">
        <v>60</v>
      </c>
      <c r="B47" s="15">
        <v>11</v>
      </c>
      <c r="C47" s="15" t="s">
        <v>171</v>
      </c>
      <c r="D47" s="23" t="s">
        <v>194</v>
      </c>
      <c r="E47" s="23" t="s">
        <v>193</v>
      </c>
      <c r="F47" s="23" t="s">
        <v>194</v>
      </c>
      <c r="G47" s="23" t="s">
        <v>193</v>
      </c>
      <c r="H47" s="23" t="s">
        <v>193</v>
      </c>
      <c r="I47" s="23" t="s">
        <v>193</v>
      </c>
      <c r="J47" s="23" t="s">
        <v>193</v>
      </c>
      <c r="K47" s="23" t="s">
        <v>192</v>
      </c>
      <c r="L47" s="23" t="s">
        <v>190</v>
      </c>
      <c r="M47" s="15" t="s">
        <v>185</v>
      </c>
      <c r="N47" s="18">
        <v>45074</v>
      </c>
      <c r="O47" s="11" t="s">
        <v>189</v>
      </c>
      <c r="P47" s="12" t="s">
        <v>134</v>
      </c>
      <c r="Q47" s="12" t="s">
        <v>135</v>
      </c>
      <c r="R47" s="42" t="s">
        <v>326</v>
      </c>
      <c r="S47" s="13" t="str">
        <f ca="1">IFERROR(__xludf.DUMMYFUNCTION("GOOGLETRANSLATE(D46,""fr"",""de"")"),"Meine Region: Der euro-tunesische Raum (EU-Länder und Tunesien)")</f>
        <v>Meine Region: Der euro-tunesische Raum (EU-Länder und Tunesien)</v>
      </c>
    </row>
    <row r="48" spans="1:19" s="11" customFormat="1" ht="78.75">
      <c r="A48">
        <v>62</v>
      </c>
      <c r="B48" s="15">
        <v>11</v>
      </c>
      <c r="C48" s="15" t="s">
        <v>171</v>
      </c>
      <c r="D48" s="23" t="s">
        <v>193</v>
      </c>
      <c r="E48" s="23" t="s">
        <v>194</v>
      </c>
      <c r="F48" s="23" t="s">
        <v>193</v>
      </c>
      <c r="G48" s="23" t="s">
        <v>193</v>
      </c>
      <c r="H48" s="23" t="s">
        <v>193</v>
      </c>
      <c r="I48" s="23" t="s">
        <v>193</v>
      </c>
      <c r="J48" s="23" t="s">
        <v>193</v>
      </c>
      <c r="K48" s="23" t="s">
        <v>192</v>
      </c>
      <c r="L48" s="23" t="s">
        <v>190</v>
      </c>
      <c r="M48" s="15" t="s">
        <v>185</v>
      </c>
      <c r="N48" s="18">
        <v>45074</v>
      </c>
      <c r="O48" s="11" t="s">
        <v>189</v>
      </c>
      <c r="P48" s="12" t="s">
        <v>196</v>
      </c>
      <c r="Q48" s="12" t="s">
        <v>138</v>
      </c>
      <c r="R48" s="42" t="s">
        <v>326</v>
      </c>
      <c r="S48" s="13" t="str">
        <f ca="1">IFERROR(__xludf.DUMMYFUNCTION("GOOGLETRANSLATE(D48,""fr"",""de"")"),"Die EU: Sie ist eine Gruppe von Ländern mit gemeinsamen Grenzen und gemeinsamen Interessen. Sie beschlossen, eine Gewerkschaft zu gründen, um den Austausch zwischen ihnen zu erleichtern.")</f>
        <v>Die EU: Sie ist eine Gruppe von Ländern mit gemeinsamen Grenzen und gemeinsamen Interessen. Sie beschlossen, eine Gewerkschaft zu gründen, um den Austausch zwischen ihnen zu erleichtern.</v>
      </c>
    </row>
    <row r="49" spans="1:19" s="11" customFormat="1" ht="141.75">
      <c r="A49">
        <v>63</v>
      </c>
      <c r="B49" s="15">
        <v>11</v>
      </c>
      <c r="C49" s="15" t="s">
        <v>171</v>
      </c>
      <c r="D49" s="23" t="s">
        <v>193</v>
      </c>
      <c r="E49" s="23" t="s">
        <v>194</v>
      </c>
      <c r="F49" s="23" t="s">
        <v>193</v>
      </c>
      <c r="G49" s="23" t="s">
        <v>193</v>
      </c>
      <c r="H49" s="23" t="s">
        <v>193</v>
      </c>
      <c r="I49" s="23" t="s">
        <v>193</v>
      </c>
      <c r="J49" s="23" t="s">
        <v>193</v>
      </c>
      <c r="K49" s="23" t="s">
        <v>192</v>
      </c>
      <c r="L49" s="23" t="s">
        <v>190</v>
      </c>
      <c r="M49" s="15" t="s">
        <v>185</v>
      </c>
      <c r="N49" s="18">
        <v>45074</v>
      </c>
      <c r="O49" s="11" t="s">
        <v>189</v>
      </c>
      <c r="P49" s="12" t="s">
        <v>197</v>
      </c>
      <c r="Q49" s="12" t="s">
        <v>139</v>
      </c>
      <c r="R49" s="42" t="s">
        <v>326</v>
      </c>
      <c r="S49" s="13" t="str">
        <f ca="1">IFERROR(__xludf.DUMMYFUNCTION("GOOGLETRANSLATE(D49,""fr"",""de"")"),"Europa ist für mich ein Teil des Lebens der Tunesier. Wir alle haben jemanden in der Familie, der in Europa ansässig ist und die Staatsangehörigkeit eines der Mitgliedsländer besitzt. Europa bietet denjenigen, die dorthin gehen, eine zweite Chance, und da"&amp;"s ist seine Hauptqualität und macht es für die Tunesier so attraktiv. Das heißt, wenn man hart arbeitet, schafft man es, etwas aus seinem Leben zu machen.")</f>
        <v>Europa ist für mich ein Teil des Lebens der Tunesier. Wir alle haben jemanden in der Familie, der in Europa ansässig ist und die Staatsangehörigkeit eines der Mitgliedsländer besitzt. Europa bietet denjenigen, die dorthin gehen, eine zweite Chance, und das ist seine Hauptqualität und macht es für die Tunesier so attraktiv. Das heißt, wenn man hart arbeitet, schafft man es, etwas aus seinem Leben zu machen.</v>
      </c>
    </row>
    <row r="50" spans="1:19" s="11" customFormat="1" ht="15.75">
      <c r="A50">
        <v>64</v>
      </c>
      <c r="B50" s="15">
        <v>11</v>
      </c>
      <c r="C50" s="15" t="s">
        <v>171</v>
      </c>
      <c r="D50" s="23" t="s">
        <v>193</v>
      </c>
      <c r="E50" s="23" t="s">
        <v>193</v>
      </c>
      <c r="F50" s="23" t="s">
        <v>194</v>
      </c>
      <c r="G50" s="23" t="s">
        <v>193</v>
      </c>
      <c r="H50" s="23" t="s">
        <v>193</v>
      </c>
      <c r="I50" s="23" t="s">
        <v>193</v>
      </c>
      <c r="J50" s="23" t="s">
        <v>193</v>
      </c>
      <c r="K50" s="23" t="s">
        <v>192</v>
      </c>
      <c r="L50" s="23" t="s">
        <v>190</v>
      </c>
      <c r="M50" s="15" t="s">
        <v>185</v>
      </c>
      <c r="N50" s="18">
        <v>45121</v>
      </c>
      <c r="O50" s="11" t="s">
        <v>189</v>
      </c>
      <c r="P50" s="12" t="s">
        <v>140</v>
      </c>
      <c r="Q50" s="12" t="s">
        <v>141</v>
      </c>
      <c r="R50" s="42" t="s">
        <v>326</v>
      </c>
      <c r="S50" s="13" t="str">
        <f ca="1">IFERROR(__xludf.DUMMYFUNCTION("GOOGLETRANSLATE(D50,""fr"",""de"")"),"Meine Region: Das Südufer des Mittelmeers")</f>
        <v>Meine Region: Das Südufer des Mittelmeers</v>
      </c>
    </row>
    <row r="51" spans="1:19" s="11" customFormat="1" ht="126">
      <c r="A51">
        <v>65</v>
      </c>
      <c r="B51" s="15">
        <v>11</v>
      </c>
      <c r="C51" s="15" t="s">
        <v>171</v>
      </c>
      <c r="D51" s="23" t="s">
        <v>193</v>
      </c>
      <c r="E51" s="23" t="s">
        <v>194</v>
      </c>
      <c r="F51" s="23" t="s">
        <v>193</v>
      </c>
      <c r="G51" s="23" t="s">
        <v>193</v>
      </c>
      <c r="H51" s="23" t="s">
        <v>193</v>
      </c>
      <c r="I51" s="23" t="s">
        <v>193</v>
      </c>
      <c r="J51" s="23" t="s">
        <v>193</v>
      </c>
      <c r="K51" s="23" t="s">
        <v>192</v>
      </c>
      <c r="L51" s="23" t="s">
        <v>190</v>
      </c>
      <c r="M51" s="15" t="s">
        <v>185</v>
      </c>
      <c r="N51" s="18">
        <v>45121</v>
      </c>
      <c r="O51" s="11" t="s">
        <v>189</v>
      </c>
      <c r="P51" s="12" t="s">
        <v>203</v>
      </c>
      <c r="Q51" s="12" t="s">
        <v>142</v>
      </c>
      <c r="R51" s="42" t="s">
        <v>326</v>
      </c>
      <c r="S51" s="13" t="str">
        <f ca="1">IFERROR(__xludf.DUMMYFUNCTION("GOOGLETRANSLATE(D51,""fr"",""de"")"),"Die EU ist ein Staat, der anderen Staaten überlegen ist, die ihr nur mit Mühe bestimmte Befugnisse übertragen haben. Die EU hat ihre Botschaften (Delegationen) und gilt bei Gesprächen mit externen Ländern wie Tunesien als Staat. Die EU verfügt über die Ko"&amp;"mmission über starke Richtlinien, die Auswirkungen auf europäische Nachbarländer wie DGNEAR und DGHOME haben")</f>
        <v>Die EU ist ein Staat, der anderen Staaten überlegen ist, die ihr nur mit Mühe bestimmte Befugnisse übertragen haben. Die EU hat ihre Botschaften (Delegationen) und gilt bei Gesprächen mit externen Ländern wie Tunesien als Staat. Die EU verfügt über die Kommission über starke Richtlinien, die Auswirkungen auf europäische Nachbarländer wie DGNEAR und DGHOME haben</v>
      </c>
    </row>
    <row r="52" spans="1:19" s="11" customFormat="1" ht="110.25">
      <c r="A52">
        <v>66</v>
      </c>
      <c r="B52" s="15">
        <v>11</v>
      </c>
      <c r="C52" s="15" t="s">
        <v>171</v>
      </c>
      <c r="D52" s="23" t="s">
        <v>193</v>
      </c>
      <c r="E52" s="23" t="s">
        <v>194</v>
      </c>
      <c r="F52" s="23" t="s">
        <v>193</v>
      </c>
      <c r="G52" s="23" t="s">
        <v>193</v>
      </c>
      <c r="H52" s="23" t="s">
        <v>193</v>
      </c>
      <c r="I52" s="23" t="s">
        <v>193</v>
      </c>
      <c r="J52" s="23" t="s">
        <v>193</v>
      </c>
      <c r="K52" s="23" t="s">
        <v>192</v>
      </c>
      <c r="L52" s="23" t="s">
        <v>190</v>
      </c>
      <c r="M52" s="15" t="s">
        <v>185</v>
      </c>
      <c r="N52" s="18">
        <v>45121</v>
      </c>
      <c r="O52" s="11" t="s">
        <v>189</v>
      </c>
      <c r="P52" s="12" t="s">
        <v>143</v>
      </c>
      <c r="Q52" s="12" t="s">
        <v>144</v>
      </c>
      <c r="R52" s="42" t="s">
        <v>326</v>
      </c>
      <c r="S52" s="13" t="str">
        <f ca="1">IFERROR(__xludf.DUMMYFUNCTION("GOOGLETRANSLATE(D52,""fr"",""de"")"),"Länder mit starken und liberalen Volkswirtschaften mit Beziehungen zwischen Staaten und Völkern, die auf der Staatsbürgerschaft basieren. Für mich ist das das, was die europäischen Nationen ausmacht und die gemeinsame Basis, auf der die EU ruht. Dies mach"&amp;"t Europa auch zum bevorzugten Ziel für Migranten aus aller Welt.")</f>
        <v>Länder mit starken und liberalen Volkswirtschaften mit Beziehungen zwischen Staaten und Völkern, die auf der Staatsbürgerschaft basieren. Für mich ist das das, was die europäischen Nationen ausmacht und die gemeinsame Basis, auf der die EU ruht. Dies macht Europa auch zum bevorzugten Ziel für Migranten aus aller Welt.</v>
      </c>
    </row>
    <row r="53" spans="1:19" s="11" customFormat="1" ht="78.75">
      <c r="A53">
        <v>67</v>
      </c>
      <c r="B53" s="15">
        <v>12</v>
      </c>
      <c r="C53" s="15" t="s">
        <v>172</v>
      </c>
      <c r="D53" s="23" t="s">
        <v>193</v>
      </c>
      <c r="E53" s="23" t="s">
        <v>193</v>
      </c>
      <c r="F53" s="23" t="s">
        <v>194</v>
      </c>
      <c r="G53" s="23" t="s">
        <v>193</v>
      </c>
      <c r="H53" s="23" t="s">
        <v>193</v>
      </c>
      <c r="I53" s="23" t="s">
        <v>193</v>
      </c>
      <c r="J53" s="23" t="s">
        <v>193</v>
      </c>
      <c r="K53" s="23" t="s">
        <v>192</v>
      </c>
      <c r="L53" s="23" t="s">
        <v>191</v>
      </c>
      <c r="M53" s="15" t="s">
        <v>186</v>
      </c>
      <c r="N53" s="18">
        <v>45080</v>
      </c>
      <c r="O53" s="11" t="s">
        <v>189</v>
      </c>
      <c r="P53" s="12" t="s">
        <v>145</v>
      </c>
      <c r="Q53" s="12" t="s">
        <v>146</v>
      </c>
      <c r="R53" s="42" t="s">
        <v>326</v>
      </c>
      <c r="S53" s="13" t="str">
        <f ca="1">IFERROR(__xludf.DUMMYFUNCTION("GOOGLETRANSLATE(D53,""fr"",""de"")"),"Meine Region: Die tunesische Sphäre, das heißt nur Algerien – Tunesien – Libyen, der Arabische Maghreb ist eine Totgeburt, das Mittelmeer ist ein Mythos und wir betrachten uns in Tunesien nicht als Afrikaner.")</f>
        <v>Meine Region: Die tunesische Sphäre, das heißt nur Algerien – Tunesien – Libyen, der Arabische Maghreb ist eine Totgeburt, das Mittelmeer ist ein Mythos und wir betrachten uns in Tunesien nicht als Afrikaner.</v>
      </c>
    </row>
    <row r="54" spans="1:19" s="11" customFormat="1" ht="78.75">
      <c r="A54">
        <v>68</v>
      </c>
      <c r="B54" s="15">
        <v>12</v>
      </c>
      <c r="C54" s="15" t="s">
        <v>172</v>
      </c>
      <c r="D54" s="23" t="s">
        <v>194</v>
      </c>
      <c r="E54" s="23" t="s">
        <v>194</v>
      </c>
      <c r="F54" s="23" t="s">
        <v>193</v>
      </c>
      <c r="G54" s="23" t="s">
        <v>193</v>
      </c>
      <c r="H54" s="23" t="s">
        <v>193</v>
      </c>
      <c r="I54" s="23" t="s">
        <v>193</v>
      </c>
      <c r="J54" s="23" t="s">
        <v>193</v>
      </c>
      <c r="K54" s="23" t="s">
        <v>192</v>
      </c>
      <c r="L54" s="23" t="s">
        <v>191</v>
      </c>
      <c r="M54" s="15" t="s">
        <v>186</v>
      </c>
      <c r="N54" s="18">
        <v>45080</v>
      </c>
      <c r="O54" s="11" t="s">
        <v>189</v>
      </c>
      <c r="P54" s="12" t="s">
        <v>198</v>
      </c>
      <c r="Q54" s="12" t="s">
        <v>147</v>
      </c>
      <c r="R54" s="42" t="s">
        <v>326</v>
      </c>
      <c r="S54" s="13" t="str">
        <f ca="1">IFERROR(__xludf.DUMMYFUNCTION("GOOGLETRANSLATE(D54,""fr"",""de"")"),"Die EU: Dies sind Kernländer, die einen Raum des gemeinsamen Wohlstands geschaffen haben, zu dem andere Länder mit ähnlichen Modellen eingeladen wurden. Seitdem ist die EU ein Gebilde, das sich ständig im Aufbau befindet")</f>
        <v>Die EU: Dies sind Kernländer, die einen Raum des gemeinsamen Wohlstands geschaffen haben, zu dem andere Länder mit ähnlichen Modellen eingeladen wurden. Seitdem ist die EU ein Gebilde, das sich ständig im Aufbau befindet</v>
      </c>
    </row>
    <row r="55" spans="1:19" s="11" customFormat="1" ht="110.25">
      <c r="A55">
        <v>69</v>
      </c>
      <c r="B55" s="15">
        <v>12</v>
      </c>
      <c r="C55" s="15" t="s">
        <v>172</v>
      </c>
      <c r="D55" s="23" t="s">
        <v>193</v>
      </c>
      <c r="E55" s="23" t="s">
        <v>194</v>
      </c>
      <c r="F55" s="23" t="s">
        <v>193</v>
      </c>
      <c r="G55" s="23" t="s">
        <v>193</v>
      </c>
      <c r="H55" s="23" t="s">
        <v>193</v>
      </c>
      <c r="I55" s="23" t="s">
        <v>193</v>
      </c>
      <c r="J55" s="23" t="s">
        <v>193</v>
      </c>
      <c r="K55" s="23" t="s">
        <v>192</v>
      </c>
      <c r="L55" s="23" t="s">
        <v>191</v>
      </c>
      <c r="M55" s="15" t="s">
        <v>186</v>
      </c>
      <c r="N55" s="18">
        <v>45080</v>
      </c>
      <c r="O55" s="11" t="s">
        <v>189</v>
      </c>
      <c r="P55" s="12" t="s">
        <v>199</v>
      </c>
      <c r="Q55" s="12" t="s">
        <v>148</v>
      </c>
      <c r="R55" s="42" t="s">
        <v>326</v>
      </c>
      <c r="S55" s="13" t="str">
        <f ca="1">IFERROR(__xludf.DUMMYFUNCTION("GOOGLETRANSLATE(D55,""fr"",""de"")"),"Die Reisefreiheit und die Nutzung der einheitlichen Währung sind enorm. Die Freiheit, Hochschulbildung zu absolvieren, wo immer Sie wollen, Erasmus-Stipendien. Um Ausbildungen zu machen, Praktika zu machen, Konzerte zu besuchen. Europa ist ein Traumort fü"&amp;"r junge Menschen, die sehr mobil sind.")</f>
        <v>Die Reisefreiheit und die Nutzung der einheitlichen Währung sind enorm. Die Freiheit, Hochschulbildung zu absolvieren, wo immer Sie wollen, Erasmus-Stipendien. Um Ausbildungen zu machen, Praktika zu machen, Konzerte zu besuchen. Europa ist ein Traumort für junge Menschen, die sehr mobil sind.</v>
      </c>
    </row>
    <row r="56" spans="1:19" s="11" customFormat="1" ht="78.75">
      <c r="A56">
        <v>70</v>
      </c>
      <c r="B56" s="15">
        <v>12</v>
      </c>
      <c r="C56" s="15" t="s">
        <v>172</v>
      </c>
      <c r="D56" s="23" t="s">
        <v>193</v>
      </c>
      <c r="E56" s="23" t="s">
        <v>194</v>
      </c>
      <c r="F56" s="23" t="s">
        <v>193</v>
      </c>
      <c r="G56" s="23" t="s">
        <v>193</v>
      </c>
      <c r="H56" s="23" t="s">
        <v>193</v>
      </c>
      <c r="I56" s="23" t="s">
        <v>193</v>
      </c>
      <c r="J56" s="23" t="s">
        <v>193</v>
      </c>
      <c r="K56" s="23" t="s">
        <v>192</v>
      </c>
      <c r="L56" s="23" t="s">
        <v>191</v>
      </c>
      <c r="M56" s="15" t="s">
        <v>186</v>
      </c>
      <c r="N56" s="18">
        <v>45080</v>
      </c>
      <c r="O56" s="11" t="s">
        <v>189</v>
      </c>
      <c r="P56" s="12" t="s">
        <v>200</v>
      </c>
      <c r="Q56" s="12" t="s">
        <v>149</v>
      </c>
      <c r="R56" s="42" t="s">
        <v>326</v>
      </c>
      <c r="S56" s="13" t="str">
        <f ca="1">IFERROR(__xludf.DUMMYFUNCTION("GOOGLETRANSLATE(D56,""fr"",""de"")"),"Europa ist ein effizientes öffentliches Verkehrsnetz und es ist auch ein Binnenmarkt ohne Zollschranken, und es gibt eine Institution, die sich dafür einsetzt, dass die Integration jeden Tag besser wird, indem sie Mechanismen hinzufügt.")</f>
        <v>Europa ist ein effizientes öffentliches Verkehrsnetz und es ist auch ein Binnenmarkt ohne Zollschranken, und es gibt eine Institution, die sich dafür einsetzt, dass die Integration jeden Tag besser wird, indem sie Mechanismen hinzufügt.</v>
      </c>
    </row>
    <row r="57" spans="1:19" s="11" customFormat="1" ht="78.75">
      <c r="A57">
        <v>71</v>
      </c>
      <c r="B57" s="15">
        <v>12</v>
      </c>
      <c r="C57" s="15" t="s">
        <v>172</v>
      </c>
      <c r="D57" s="23" t="s">
        <v>193</v>
      </c>
      <c r="E57" s="23" t="s">
        <v>194</v>
      </c>
      <c r="F57" s="23" t="s">
        <v>193</v>
      </c>
      <c r="G57" s="23" t="s">
        <v>193</v>
      </c>
      <c r="H57" s="23" t="s">
        <v>193</v>
      </c>
      <c r="I57" s="23" t="s">
        <v>193</v>
      </c>
      <c r="J57" s="23" t="s">
        <v>193</v>
      </c>
      <c r="K57" s="23" t="s">
        <v>192</v>
      </c>
      <c r="L57" s="23" t="s">
        <v>191</v>
      </c>
      <c r="M57" s="15" t="s">
        <v>186</v>
      </c>
      <c r="N57" s="18">
        <v>45080</v>
      </c>
      <c r="O57" s="11" t="s">
        <v>189</v>
      </c>
      <c r="P57" s="12" t="s">
        <v>150</v>
      </c>
      <c r="Q57" s="12" t="s">
        <v>151</v>
      </c>
      <c r="R57" s="42" t="s">
        <v>326</v>
      </c>
      <c r="S57" s="13" t="str">
        <f ca="1">IFERROR(__xludf.DUMMYFUNCTION("GOOGLETRANSLATE(D57,""fr"",""de"")"),"Europa ist auch die Heimat der Menschenrechte, wo wir meiner Meinung nach die Menschenrechte, die Meinungsfreiheit und die Rechenschaftspflicht der Staaten gegenüber den Bürgern am besten respektieren.")</f>
        <v>Europa ist auch die Heimat der Menschenrechte, wo wir meiner Meinung nach die Menschenrechte, die Meinungsfreiheit und die Rechenschaftspflicht der Staaten gegenüber den Bürgern am besten respektieren.</v>
      </c>
    </row>
    <row r="58" spans="1:19" s="11" customFormat="1" ht="141.75">
      <c r="A58">
        <v>73</v>
      </c>
      <c r="B58" s="15">
        <v>13</v>
      </c>
      <c r="C58" s="15" t="s">
        <v>173</v>
      </c>
      <c r="D58" s="23" t="s">
        <v>193</v>
      </c>
      <c r="E58" s="23" t="s">
        <v>194</v>
      </c>
      <c r="F58" s="23" t="s">
        <v>193</v>
      </c>
      <c r="G58" s="23" t="s">
        <v>193</v>
      </c>
      <c r="H58" s="23" t="s">
        <v>193</v>
      </c>
      <c r="I58" s="23" t="s">
        <v>193</v>
      </c>
      <c r="J58" s="23" t="s">
        <v>193</v>
      </c>
      <c r="K58" s="23" t="s">
        <v>192</v>
      </c>
      <c r="L58" s="23" t="s">
        <v>191</v>
      </c>
      <c r="M58" s="16" t="s">
        <v>187</v>
      </c>
      <c r="N58" s="18">
        <v>45103</v>
      </c>
      <c r="O58" s="11" t="s">
        <v>189</v>
      </c>
      <c r="P58" s="12" t="s">
        <v>201</v>
      </c>
      <c r="Q58" s="12" t="s">
        <v>154</v>
      </c>
      <c r="R58" s="42" t="s">
        <v>326</v>
      </c>
      <c r="S58" s="13" t="str">
        <f ca="1">IFERROR(__xludf.DUMMYFUNCTION("GOOGLETRANSLATE(D59,""fr"",""de"")"),"Die EU: Es handelt sich um eine Schöpfung europäischer Regierungen und politischer Parteien zur Koordinierung und Harmonisierung eines bereits bestehenden gemeinsamen Marktes, der für einen besseren Wohlstand einer bestimmten Regulierung bedarf. Der Rest "&amp;"kam später und das Gute ist, dass diese Einheit ständig im Aufbau ist, für jedes Problem erfinden sie eine neue Kommission und neue bürokratische Regeln.")</f>
        <v>Die EU: Es handelt sich um eine Schöpfung europäischer Regierungen und politischer Parteien zur Koordinierung und Harmonisierung eines bereits bestehenden gemeinsamen Marktes, der für einen besseren Wohlstand einer bestimmten Regulierung bedarf. Der Rest kam später und das Gute ist, dass diese Einheit ständig im Aufbau ist, für jedes Problem erfinden sie eine neue Kommission und neue bürokratische Regeln.</v>
      </c>
    </row>
    <row r="59" spans="1:19" s="11" customFormat="1" ht="63">
      <c r="A59">
        <v>74</v>
      </c>
      <c r="B59" s="15">
        <v>13</v>
      </c>
      <c r="C59" s="15" t="s">
        <v>173</v>
      </c>
      <c r="D59" s="23" t="s">
        <v>193</v>
      </c>
      <c r="E59" s="23" t="s">
        <v>194</v>
      </c>
      <c r="F59" s="23" t="s">
        <v>193</v>
      </c>
      <c r="G59" s="23" t="s">
        <v>193</v>
      </c>
      <c r="H59" s="23" t="s">
        <v>193</v>
      </c>
      <c r="I59" s="23" t="s">
        <v>193</v>
      </c>
      <c r="J59" s="23" t="s">
        <v>193</v>
      </c>
      <c r="K59" s="23" t="s">
        <v>192</v>
      </c>
      <c r="L59" s="23" t="s">
        <v>191</v>
      </c>
      <c r="M59" s="16" t="s">
        <v>187</v>
      </c>
      <c r="N59" s="18">
        <v>45103</v>
      </c>
      <c r="O59" s="11" t="s">
        <v>189</v>
      </c>
      <c r="P59" s="12" t="s">
        <v>202</v>
      </c>
      <c r="Q59" s="12" t="s">
        <v>155</v>
      </c>
      <c r="R59" s="42" t="s">
        <v>326</v>
      </c>
      <c r="S59" s="13" t="str">
        <f ca="1">IFERROR(__xludf.DUMMYFUNCTION("GOOGLETRANSLATE(D60,""fr"",""de"")"),"Die EU ist die Union demokratischer Regime, die Demokratie in der einen oder anderen Form praktizieren: Präsidialmonarchie, föderale Monarchie, parlamentarische Monarchie usw.")</f>
        <v>Die EU ist die Union demokratischer Regime, die Demokratie in der einen oder anderen Form praktizieren: Präsidialmonarchie, föderale Monarchie, parlamentarische Monarchie usw.</v>
      </c>
    </row>
    <row r="60" spans="1:19" s="11" customFormat="1" ht="94.5">
      <c r="A60">
        <v>75</v>
      </c>
      <c r="B60" s="15">
        <v>13</v>
      </c>
      <c r="C60" s="15" t="s">
        <v>173</v>
      </c>
      <c r="D60" s="23" t="s">
        <v>193</v>
      </c>
      <c r="E60" s="23" t="s">
        <v>194</v>
      </c>
      <c r="F60" s="23" t="s">
        <v>193</v>
      </c>
      <c r="G60" s="23" t="s">
        <v>193</v>
      </c>
      <c r="H60" s="23" t="s">
        <v>193</v>
      </c>
      <c r="I60" s="23" t="s">
        <v>193</v>
      </c>
      <c r="J60" s="23" t="s">
        <v>193</v>
      </c>
      <c r="K60" s="23" t="s">
        <v>192</v>
      </c>
      <c r="L60" s="23" t="s">
        <v>191</v>
      </c>
      <c r="M60" s="16" t="s">
        <v>187</v>
      </c>
      <c r="N60" s="18">
        <v>45103</v>
      </c>
      <c r="O60" s="11" t="s">
        <v>189</v>
      </c>
      <c r="P60" s="12" t="s">
        <v>156</v>
      </c>
      <c r="Q60" s="12" t="s">
        <v>157</v>
      </c>
      <c r="R60" s="42" t="s">
        <v>326</v>
      </c>
      <c r="S60" s="13" t="str">
        <f ca="1">IFERROR(__xludf.DUMMYFUNCTION("GOOGLETRANSLATE(D61,""fr"",""de"")"),"Europa ist gegenüber Tunesien ein ziemlich neutraler Partner, im Vergleich zu anderen sogar eher wohlwollend ... Zumindest sind die Ziele der EU klar und deutlich, und zwar ein wohlhabendes Tunesien, das möglichst viele seiner Kinder bei sich behält.")</f>
        <v>Europa ist gegenüber Tunesien ein ziemlich neutraler Partner, im Vergleich zu anderen sogar eher wohlwollend ... Zumindest sind die Ziele der EU klar und deutlich, und zwar ein wohlhabendes Tunesien, das möglichst viele seiner Kinder bei sich behält.</v>
      </c>
    </row>
    <row r="61" spans="1:19" s="11" customFormat="1" ht="47.25">
      <c r="A61">
        <v>76</v>
      </c>
      <c r="B61" s="15">
        <v>14</v>
      </c>
      <c r="C61" s="15" t="s">
        <v>174</v>
      </c>
      <c r="D61" s="23" t="s">
        <v>193</v>
      </c>
      <c r="E61" s="23" t="s">
        <v>193</v>
      </c>
      <c r="F61" s="23" t="s">
        <v>194</v>
      </c>
      <c r="G61" s="23" t="s">
        <v>193</v>
      </c>
      <c r="H61" s="23" t="s">
        <v>193</v>
      </c>
      <c r="I61" s="23" t="s">
        <v>193</v>
      </c>
      <c r="J61" s="23" t="s">
        <v>193</v>
      </c>
      <c r="K61" s="23" t="s">
        <v>192</v>
      </c>
      <c r="L61" s="23" t="s">
        <v>191</v>
      </c>
      <c r="M61" s="16" t="s">
        <v>188</v>
      </c>
      <c r="N61" s="18">
        <v>45117</v>
      </c>
      <c r="O61" s="11" t="s">
        <v>189</v>
      </c>
      <c r="P61" s="12" t="s">
        <v>158</v>
      </c>
      <c r="Q61" s="12" t="s">
        <v>159</v>
      </c>
      <c r="R61" s="42" t="s">
        <v>326</v>
      </c>
      <c r="S61" s="13" t="str">
        <f ca="1">IFERROR(__xludf.DUMMYFUNCTION("GOOGLETRANSLATE(D62,""fr"",""de"")"),"Meine Region: Mittelmeer. Tunesien + ganz Nordafrika + Mali und Niger + Anrainerstaaten des Mittelmeers Spanien Griechenland - Jordanien")</f>
        <v>Meine Region: Mittelmeer. Tunesien + ganz Nordafrika + Mali und Niger + Anrainerstaaten des Mittelmeers Spanien Griechenland - Jordanien</v>
      </c>
    </row>
    <row r="62" spans="1:19" s="11" customFormat="1" ht="127.5" customHeight="1">
      <c r="A62">
        <v>77</v>
      </c>
      <c r="B62" s="15">
        <v>14</v>
      </c>
      <c r="C62" s="15" t="s">
        <v>174</v>
      </c>
      <c r="D62" s="23" t="s">
        <v>193</v>
      </c>
      <c r="E62" s="23" t="s">
        <v>194</v>
      </c>
      <c r="F62" s="23" t="s">
        <v>193</v>
      </c>
      <c r="G62" s="23" t="s">
        <v>193</v>
      </c>
      <c r="H62" s="23" t="s">
        <v>193</v>
      </c>
      <c r="I62" s="23" t="s">
        <v>193</v>
      </c>
      <c r="J62" s="23" t="s">
        <v>193</v>
      </c>
      <c r="K62" s="23" t="s">
        <v>192</v>
      </c>
      <c r="L62" s="23" t="s">
        <v>191</v>
      </c>
      <c r="M62" s="16" t="s">
        <v>188</v>
      </c>
      <c r="N62" s="18">
        <v>45117</v>
      </c>
      <c r="O62" s="11" t="s">
        <v>189</v>
      </c>
      <c r="P62" s="12" t="s">
        <v>205</v>
      </c>
      <c r="Q62" s="12" t="s">
        <v>160</v>
      </c>
      <c r="R62" s="42" t="s">
        <v>326</v>
      </c>
      <c r="S62" s="13" t="str">
        <f ca="1">IFERROR(__xludf.DUMMYFUNCTION("GOOGLETRANSLATE(D63,""fr"",""de"")"),"Die EU: Sie ist eine politische und wirtschaftliche Macht mit einem zum Scheitern verurteilten Versuch einer normativen und kulturellen Vereinigung. Wir drängen auf die Idee einer gemeinsamen Politik, die auf gemeinsamen Werten basiert. Versuche, diese Po"&amp;"litik auszuweiten, werden von souveränistischen Staaten, die die EU als Minimalstaat betrachten, stark angefochten. Aber die EU bleibt nützlich.")</f>
        <v>Die EU: Sie ist eine politische und wirtschaftliche Macht mit einem zum Scheitern verurteilten Versuch einer normativen und kulturellen Vereinigung. Wir drängen auf die Idee einer gemeinsamen Politik, die auf gemeinsamen Werten basiert. Versuche, diese Politik auszuweiten, werden von souveränistischen Staaten, die die EU als Minimalstaat betrachten, stark angefochten. Aber die EU bleibt nützlich.</v>
      </c>
    </row>
    <row r="63" spans="1:19" ht="13.5" customHeight="1">
      <c r="A63">
        <v>78</v>
      </c>
      <c r="B63" s="8">
        <v>24</v>
      </c>
      <c r="C63" s="25" t="s">
        <v>224</v>
      </c>
      <c r="D63" s="20" t="s">
        <v>193</v>
      </c>
      <c r="E63" s="20" t="s">
        <v>194</v>
      </c>
      <c r="F63" s="20" t="s">
        <v>193</v>
      </c>
      <c r="G63" s="20" t="s">
        <v>193</v>
      </c>
      <c r="H63" s="20" t="s">
        <v>193</v>
      </c>
      <c r="I63" s="20" t="s">
        <v>193</v>
      </c>
      <c r="J63" s="20" t="s">
        <v>193</v>
      </c>
      <c r="K63" s="21" t="s">
        <v>220</v>
      </c>
      <c r="L63" s="21" t="s">
        <v>191</v>
      </c>
      <c r="M63" s="25" t="s">
        <v>225</v>
      </c>
      <c r="N63" s="26">
        <v>44579</v>
      </c>
      <c r="O63" s="6" t="s">
        <v>189</v>
      </c>
      <c r="P63" s="27" t="s">
        <v>226</v>
      </c>
      <c r="Q63" s="34" t="s">
        <v>227</v>
      </c>
      <c r="R63" s="42" t="s">
        <v>326</v>
      </c>
      <c r="S63" s="35" t="str">
        <f ca="1">IFERROR(__xludf.DUMMYFUNCTION(" GOOGLETRANSLATE(D2, ""fr"" , ""de"")"),"(Europa ist eine Region, die) Ich würde nicht unbedingt historisch sagen, denn die Geschichte hat uns gezeigt, in welchem ​​Ausmaß Europa gespalten und auseinandergerissen wurde. Ich würde lieber über Wirtschaft und Kultur sprechen.")</f>
        <v>(Europa ist eine Region, die) Ich würde nicht unbedingt historisch sagen, denn die Geschichte hat uns gezeigt, in welchem ​​Ausmaß Europa gespalten und auseinandergerissen wurde. Ich würde lieber über Wirtschaft und Kultur sprechen.</v>
      </c>
    </row>
    <row r="64" spans="1:19" ht="135" customHeight="1">
      <c r="A64">
        <v>79</v>
      </c>
      <c r="B64" s="8">
        <v>24</v>
      </c>
      <c r="C64" s="25" t="s">
        <v>224</v>
      </c>
      <c r="D64" s="20" t="s">
        <v>193</v>
      </c>
      <c r="E64" s="20" t="s">
        <v>194</v>
      </c>
      <c r="F64" s="20" t="s">
        <v>193</v>
      </c>
      <c r="G64" s="20" t="s">
        <v>193</v>
      </c>
      <c r="H64" s="20" t="s">
        <v>193</v>
      </c>
      <c r="I64" s="20" t="s">
        <v>193</v>
      </c>
      <c r="J64" s="20" t="s">
        <v>193</v>
      </c>
      <c r="K64" s="21" t="s">
        <v>220</v>
      </c>
      <c r="L64" s="21" t="s">
        <v>191</v>
      </c>
      <c r="M64" s="25" t="s">
        <v>225</v>
      </c>
      <c r="N64" s="26">
        <v>44579</v>
      </c>
      <c r="O64" s="6" t="s">
        <v>189</v>
      </c>
      <c r="P64" s="27" t="s">
        <v>228</v>
      </c>
      <c r="Q64" s="34" t="s">
        <v>229</v>
      </c>
      <c r="R64" s="27" t="s">
        <v>228</v>
      </c>
      <c r="S64" s="35" t="str">
        <f ca="1">IFERROR(__xludf.DUMMYFUNCTION(" GOOGLETRANSLATE(D3, ""fr"" , ""de"")"),"Der Wert, den die Länder der EU am meisten teilen und den Europa daher am meisten tragen kann, ist die Ökologie. Wir haben noch große Fortschritte zu machen und sind weit davon entfernt, unsere Ziele zu erreichen, aber wenn wir mit anderen Ländern verglei"&amp;"chen, stellen wir fest, dass wir in Bezug auf die durchschnittlich freigesetzten CO2-Emissionen pro Einwohner viel besser sind als beispielsweise die Vereinigten Staaten . ")</f>
        <v xml:space="preserve">Der Wert, den die Länder der EU am meisten teilen und den Europa daher am meisten tragen kann, ist die Ökologie. Wir haben noch große Fortschritte zu machen und sind weit davon entfernt, unsere Ziele zu erreichen, aber wenn wir mit anderen Ländern vergleichen, stellen wir fest, dass wir in Bezug auf die durchschnittlich freigesetzten CO2-Emissionen pro Einwohner viel besser sind als beispielsweise die Vereinigten Staaten . </v>
      </c>
    </row>
    <row r="65" spans="1:19" ht="110.25">
      <c r="A65">
        <v>80</v>
      </c>
      <c r="B65" s="8">
        <v>24</v>
      </c>
      <c r="C65" s="25" t="s">
        <v>224</v>
      </c>
      <c r="D65" s="20" t="s">
        <v>193</v>
      </c>
      <c r="E65" s="20" t="s">
        <v>194</v>
      </c>
      <c r="F65" s="20" t="s">
        <v>193</v>
      </c>
      <c r="G65" s="20" t="s">
        <v>193</v>
      </c>
      <c r="H65" s="20" t="s">
        <v>193</v>
      </c>
      <c r="I65" s="20" t="s">
        <v>193</v>
      </c>
      <c r="J65" s="20" t="s">
        <v>193</v>
      </c>
      <c r="K65" s="21" t="s">
        <v>220</v>
      </c>
      <c r="L65" s="21" t="s">
        <v>191</v>
      </c>
      <c r="M65" s="25" t="s">
        <v>225</v>
      </c>
      <c r="N65" s="26">
        <v>44579</v>
      </c>
      <c r="O65" s="6" t="s">
        <v>189</v>
      </c>
      <c r="P65" s="27" t="s">
        <v>230</v>
      </c>
      <c r="Q65" s="34"/>
      <c r="R65" s="27" t="s">
        <v>230</v>
      </c>
      <c r="S65" s="35" t="str">
        <f ca="1">IFERROR(__xludf.DUMMYFUNCTION(" GOOGLETRANSLATE(D4, ""fr"" , ""de"")"),"Heutzutage ist die EU ein ziemlich offener Markt, in dem – um es zu karikieren – jeder eintreten und tun kann, was er will. Während für europäische Unternehmen nicht unbedingt Gegenseitigkeit gilt, beispielsweise beim Zugang zu öffentlichen Märkten, gibt "&amp;"es in den USA einerseits und in China andererseits keine Gegenseitigkeit. ")</f>
        <v xml:space="preserve">Heutzutage ist die EU ein ziemlich offener Markt, in dem – um es zu karikieren – jeder eintreten und tun kann, was er will. Während für europäische Unternehmen nicht unbedingt Gegenseitigkeit gilt, beispielsweise beim Zugang zu öffentlichen Märkten, gibt es in den USA einerseits und in China andererseits keine Gegenseitigkeit. </v>
      </c>
    </row>
    <row r="66" spans="1:19" ht="94.5">
      <c r="A66">
        <v>81</v>
      </c>
      <c r="B66" s="8">
        <v>24</v>
      </c>
      <c r="C66" s="25" t="s">
        <v>224</v>
      </c>
      <c r="D66" s="20" t="s">
        <v>193</v>
      </c>
      <c r="E66" s="20" t="s">
        <v>194</v>
      </c>
      <c r="F66" s="20" t="s">
        <v>193</v>
      </c>
      <c r="G66" s="20" t="s">
        <v>193</v>
      </c>
      <c r="H66" s="20" t="s">
        <v>193</v>
      </c>
      <c r="I66" s="20" t="s">
        <v>193</v>
      </c>
      <c r="J66" s="20" t="s">
        <v>193</v>
      </c>
      <c r="K66" s="21" t="s">
        <v>220</v>
      </c>
      <c r="L66" s="21" t="s">
        <v>191</v>
      </c>
      <c r="M66" s="25" t="s">
        <v>225</v>
      </c>
      <c r="N66" s="26">
        <v>44579</v>
      </c>
      <c r="O66" s="6" t="s">
        <v>189</v>
      </c>
      <c r="P66" s="27" t="s">
        <v>231</v>
      </c>
      <c r="Q66" s="34" t="str">
        <f ca="1">IFERROR(__xludf.DUMMYFUNCTION(" GOOGLETRANSLATE(D5, ""fr"" , ""en"")"),"Today, Europe is a territory that attracts many people from around the world. It is good to live there (despite what some people say on Saturdays in the street, we are more in a democracy). Those who live in dictatorships see Europe as an El Dorado. ")</f>
        <v xml:space="preserve">Today, Europe is a territory that attracts many people from around the world. It is good to live there (despite what some people say on Saturdays in the street, we are more in a democracy). Those who live in dictatorships see Europe as an El Dorado. </v>
      </c>
      <c r="R66" s="27" t="s">
        <v>231</v>
      </c>
      <c r="S66" s="35" t="str">
        <f ca="1">IFERROR(__xludf.DUMMYFUNCTION(" GOOGLETRANSLATE(D5, ""fr"" , ""de"")"),"Heute ist Europa ein Territorium, das viele Menschen aus der ganzen Welt anzieht. Es ist gut, dort zu leben (ungeachtet dessen, was manche Leute samstags auf der Straße sagen, sind wir eher in einer Demokratie). Wer in Diktaturen lebt, sieht Europa als El"&amp;" Dorado. ")</f>
        <v xml:space="preserve">Heute ist Europa ein Territorium, das viele Menschen aus der ganzen Welt anzieht. Es ist gut, dort zu leben (ungeachtet dessen, was manche Leute samstags auf der Straße sagen, sind wir eher in einer Demokratie). Wer in Diktaturen lebt, sieht Europa als El Dorado. </v>
      </c>
    </row>
    <row r="67" spans="1:19" ht="141.75">
      <c r="A67">
        <v>82</v>
      </c>
      <c r="B67" s="8">
        <v>22</v>
      </c>
      <c r="C67" s="25" t="s">
        <v>222</v>
      </c>
      <c r="D67" s="20" t="s">
        <v>193</v>
      </c>
      <c r="E67" s="20" t="s">
        <v>194</v>
      </c>
      <c r="F67" s="20" t="s">
        <v>193</v>
      </c>
      <c r="G67" s="20" t="s">
        <v>193</v>
      </c>
      <c r="H67" s="20" t="s">
        <v>193</v>
      </c>
      <c r="I67" s="20" t="s">
        <v>193</v>
      </c>
      <c r="J67" s="20" t="s">
        <v>193</v>
      </c>
      <c r="K67" s="21" t="s">
        <v>220</v>
      </c>
      <c r="L67" s="21" t="s">
        <v>191</v>
      </c>
      <c r="M67" s="25" t="s">
        <v>232</v>
      </c>
      <c r="N67" s="26">
        <v>44580</v>
      </c>
      <c r="O67" s="6" t="s">
        <v>189</v>
      </c>
      <c r="P67" s="27" t="s">
        <v>233</v>
      </c>
      <c r="Q67" s="34" t="str">
        <f ca="1">IFERROR(__xludf.DUMMYFUNCTION(" GOOGLETRANSLATE(D6, ""fr"" , ""en"")"),"When we talk about Europe today, we talk about the 27 member states. It is a political construction around a set of values: democracy, respect for human rights, freedom of trade, of people, of goods, of capital, multilateralism. Data that brings together "&amp;"these 27 around a political, economic and social project. This is the European Union. ")</f>
        <v xml:space="preserve">When we talk about Europe today, we talk about the 27 member states. It is a political construction around a set of values: democracy, respect for human rights, freedom of trade, of people, of goods, of capital, multilateralism. Data that brings together these 27 around a political, economic and social project. This is the European Union. </v>
      </c>
      <c r="R67" s="27" t="s">
        <v>233</v>
      </c>
      <c r="S67" s="35" t="str">
        <f ca="1">IFERROR(__xludf.DUMMYFUNCTION(" GOOGLETRANSLATE(D6, ""fr"" , ""de"")"),"Wenn wir heute über Europa sprechen, sprechen wir über die 27 Mitgliedsstaaten. Es handelt sich um eine politische Konstruktion rund um eine Reihe von Werten: Demokratie, Achtung der Menschenrechte, Freiheit des Handels, der Menschen, der Güter, des Kapit"&amp;"als, Multilateralismus. Daten, die diese 27 rund um ein politisches, wirtschaftliches und soziales Projekt zusammenbringen. Das ist die Europäische Union. ")</f>
        <v xml:space="preserve">Wenn wir heute über Europa sprechen, sprechen wir über die 27 Mitgliedsstaaten. Es handelt sich um eine politische Konstruktion rund um eine Reihe von Werten: Demokratie, Achtung der Menschenrechte, Freiheit des Handels, der Menschen, der Güter, des Kapitals, Multilateralismus. Daten, die diese 27 rund um ein politisches, wirtschaftliches und soziales Projekt zusammenbringen. Das ist die Europäische Union. </v>
      </c>
    </row>
    <row r="68" spans="1:19" ht="63">
      <c r="A68">
        <v>83</v>
      </c>
      <c r="B68" s="8">
        <v>22</v>
      </c>
      <c r="C68" s="25" t="s">
        <v>222</v>
      </c>
      <c r="D68" s="20" t="s">
        <v>193</v>
      </c>
      <c r="E68" s="20" t="s">
        <v>194</v>
      </c>
      <c r="F68" s="20" t="s">
        <v>193</v>
      </c>
      <c r="G68" s="20" t="s">
        <v>193</v>
      </c>
      <c r="H68" s="20" t="s">
        <v>193</v>
      </c>
      <c r="I68" s="20" t="s">
        <v>193</v>
      </c>
      <c r="J68" s="20" t="s">
        <v>193</v>
      </c>
      <c r="K68" s="21" t="s">
        <v>220</v>
      </c>
      <c r="L68" s="21" t="s">
        <v>191</v>
      </c>
      <c r="M68" s="25" t="s">
        <v>232</v>
      </c>
      <c r="N68" s="26">
        <v>44580</v>
      </c>
      <c r="O68" s="6" t="s">
        <v>189</v>
      </c>
      <c r="P68" s="27" t="s">
        <v>234</v>
      </c>
      <c r="Q68" s="34" t="str">
        <f ca="1">IFERROR(__xludf.DUMMYFUNCTION(" GOOGLETRANSLATE(D7, ""fr"" , ""en"")"),"Europe must not be exclusively a commercial Europe apostle of free trade, but also a powerful Europe which seeks to advance the values ​​which are ours. ")</f>
        <v xml:space="preserve">Europe must not be exclusively a commercial Europe apostle of free trade, but also a powerful Europe which seeks to advance the values ​​which are ours. </v>
      </c>
      <c r="R68" s="27" t="s">
        <v>234</v>
      </c>
      <c r="S68" s="35" t="str">
        <f ca="1">IFERROR(__xludf.DUMMYFUNCTION(" GOOGLETRANSLATE(D7, ""fr"" , ""de"")"),"Europa darf nicht ausschließlich ein kommerzielles Europa und ein Apostel des Freihandels sein, sondern auch ein starkes Europa, das die Werte vorantreiben will, die uns gehören. ")</f>
        <v xml:space="preserve">Europa darf nicht ausschließlich ein kommerzielles Europa und ein Apostel des Freihandels sein, sondern auch ein starkes Europa, das die Werte vorantreiben will, die uns gehören. </v>
      </c>
    </row>
    <row r="69" spans="1:19" ht="141.75">
      <c r="A69">
        <v>84</v>
      </c>
      <c r="B69" s="8">
        <v>22</v>
      </c>
      <c r="C69" s="25" t="s">
        <v>222</v>
      </c>
      <c r="D69" s="20" t="s">
        <v>193</v>
      </c>
      <c r="E69" s="20" t="s">
        <v>194</v>
      </c>
      <c r="F69" s="20" t="s">
        <v>193</v>
      </c>
      <c r="G69" s="20" t="s">
        <v>193</v>
      </c>
      <c r="H69" s="20" t="s">
        <v>193</v>
      </c>
      <c r="I69" s="20" t="s">
        <v>193</v>
      </c>
      <c r="J69" s="20" t="s">
        <v>193</v>
      </c>
      <c r="K69" s="21" t="s">
        <v>220</v>
      </c>
      <c r="L69" s="21" t="s">
        <v>191</v>
      </c>
      <c r="M69" s="25" t="s">
        <v>232</v>
      </c>
      <c r="N69" s="26">
        <v>44580</v>
      </c>
      <c r="O69" s="6" t="s">
        <v>189</v>
      </c>
      <c r="P69" s="27" t="s">
        <v>235</v>
      </c>
      <c r="Q69" s="34" t="str">
        <f ca="1">IFERROR(__xludf.DUMMYFUNCTION(" GOOGLETRANSLATE(D8, ""fr"" , ""en"")"),"The positive aspects are peace, prosperity and the collective capacity for resilience. Peace since Europe has never experienced such a long period of peace for several centuries. It’s still worth emphasizing, even if people forget it! This was indeed its "&amp;"primary vocation: when the founding fathers of Europe got involved, their objective was to have lasting peace, and in this, they succeeded. ")</f>
        <v xml:space="preserve">The positive aspects are peace, prosperity and the collective capacity for resilience. Peace since Europe has never experienced such a long period of peace for several centuries. It’s still worth emphasizing, even if people forget it! This was indeed its primary vocation: when the founding fathers of Europe got involved, their objective was to have lasting peace, and in this, they succeeded. </v>
      </c>
      <c r="R69" s="27" t="s">
        <v>235</v>
      </c>
      <c r="S69" s="35" t="str">
        <f ca="1">IFERROR(__xludf.DUMMYFUNCTION(" GOOGLETRANSLATE(D8, ""fr"" , ""de"")"),"Die positiven Aspekte sind Frieden, Wohlstand und die kollektive Widerstandsfähigkeit. Frieden, denn Europa hat seit mehreren Jahrhunderten noch nie eine so lange Friedensperiode erlebt. Es lohnt sich immer noch, es hervorzuheben, auch wenn die Leute es v"&amp;"ergessen! Dies war in der Tat ihre Hauptaufgabe: Als sich die Gründerväter Europas engagierten, war es ihr Ziel, dauerhaften Frieden zu schaffen, und das ist ihnen auch gelungen. ")</f>
        <v xml:space="preserve">Die positiven Aspekte sind Frieden, Wohlstand und die kollektive Widerstandsfähigkeit. Frieden, denn Europa hat seit mehreren Jahrhunderten noch nie eine so lange Friedensperiode erlebt. Es lohnt sich immer noch, es hervorzuheben, auch wenn die Leute es vergessen! Dies war in der Tat ihre Hauptaufgabe: Als sich die Gründerväter Europas engagierten, war es ihr Ziel, dauerhaften Frieden zu schaffen, und das ist ihnen auch gelungen. </v>
      </c>
    </row>
    <row r="70" spans="1:19" ht="189">
      <c r="A70">
        <v>85</v>
      </c>
      <c r="B70" s="8">
        <v>22</v>
      </c>
      <c r="C70" s="25" t="s">
        <v>222</v>
      </c>
      <c r="D70" s="20" t="s">
        <v>193</v>
      </c>
      <c r="E70" s="20" t="s">
        <v>194</v>
      </c>
      <c r="F70" s="20" t="s">
        <v>193</v>
      </c>
      <c r="G70" s="20" t="s">
        <v>193</v>
      </c>
      <c r="H70" s="20" t="s">
        <v>193</v>
      </c>
      <c r="I70" s="20" t="s">
        <v>193</v>
      </c>
      <c r="J70" s="20" t="s">
        <v>193</v>
      </c>
      <c r="K70" s="21" t="s">
        <v>220</v>
      </c>
      <c r="L70" s="21" t="s">
        <v>191</v>
      </c>
      <c r="M70" s="25" t="s">
        <v>232</v>
      </c>
      <c r="N70" s="26">
        <v>44580</v>
      </c>
      <c r="O70" s="6" t="s">
        <v>189</v>
      </c>
      <c r="P70" s="27" t="s">
        <v>236</v>
      </c>
      <c r="Q70" s="34" t="str">
        <f ca="1">IFERROR(__xludf.DUMMYFUNCTION(" GOOGLETRANSLATE(D9, ""fr"" , ""en"")"),"The first element that the EU is regularly criticized for is bureaucracy. To touch closely enough on European issues, I can see that this is not a lie. The weight of the Brussels bureaucracy is enormous and there is a real need to review this mode of oper"&amp;"ation, which involves a certain number of political developments that I mentioned earlier: the respective weight of European institutions, the modes of designation, and a sort of supranationality which must be assumed. ")</f>
        <v xml:space="preserve">The first element that the EU is regularly criticized for is bureaucracy. To touch closely enough on European issues, I can see that this is not a lie. The weight of the Brussels bureaucracy is enormous and there is a real need to review this mode of operation, which involves a certain number of political developments that I mentioned earlier: the respective weight of European institutions, the modes of designation, and a sort of supranationality which must be assumed. </v>
      </c>
      <c r="R70" s="27" t="s">
        <v>236</v>
      </c>
      <c r="S70" s="35" t="str">
        <f ca="1">IFERROR(__xludf.DUMMYFUNCTION(" GOOGLETRANSLATE(D9, ""fr"" , ""de"")"),"Das erste Element, für das die EU regelmäßig kritisiert wird, ist die Bürokratie. Wenn ich die europäischen Themen näher betrachte, kann ich erkennen, dass dies keine Lüge ist. Das Gewicht der Brüsseler Bürokratie ist enorm und es besteht ein echter Bedar"&amp;"f, diese Arbeitsweise zu überprüfen, die eine Reihe politischer Entwicklungen mit sich bringt, die ich bereits erwähnt habe: das jeweilige Gewicht der europäischen Institutionen, die Benennungsmodalitäten und so weiter Supranationalität, die angenommen we"&amp;"rden muss. ")</f>
        <v xml:space="preserve">Das erste Element, für das die EU regelmäßig kritisiert wird, ist die Bürokratie. Wenn ich die europäischen Themen näher betrachte, kann ich erkennen, dass dies keine Lüge ist. Das Gewicht der Brüsseler Bürokratie ist enorm und es besteht ein echter Bedarf, diese Arbeitsweise zu überprüfen, die eine Reihe politischer Entwicklungen mit sich bringt, die ich bereits erwähnt habe: das jeweilige Gewicht der europäischen Institutionen, die Benennungsmodalitäten und so weiter Supranationalität, die angenommen werden muss. </v>
      </c>
    </row>
    <row r="71" spans="1:19" ht="47.25">
      <c r="A71">
        <v>86</v>
      </c>
      <c r="B71" s="8">
        <v>25</v>
      </c>
      <c r="C71" s="25" t="s">
        <v>237</v>
      </c>
      <c r="D71" s="20" t="s">
        <v>193</v>
      </c>
      <c r="E71" s="20" t="s">
        <v>194</v>
      </c>
      <c r="F71" s="20" t="s">
        <v>193</v>
      </c>
      <c r="G71" s="20" t="s">
        <v>193</v>
      </c>
      <c r="H71" s="20" t="s">
        <v>193</v>
      </c>
      <c r="I71" s="20" t="s">
        <v>193</v>
      </c>
      <c r="J71" s="20" t="s">
        <v>193</v>
      </c>
      <c r="K71" s="21" t="s">
        <v>220</v>
      </c>
      <c r="L71" s="21" t="s">
        <v>191</v>
      </c>
      <c r="M71" s="25" t="s">
        <v>238</v>
      </c>
      <c r="N71" s="26">
        <v>44594</v>
      </c>
      <c r="O71" s="6" t="s">
        <v>189</v>
      </c>
      <c r="P71" s="27" t="s">
        <v>239</v>
      </c>
      <c r="Q71" s="34" t="str">
        <f ca="1">IFERROR(__xludf.DUMMYFUNCTION(" GOOGLETRANSLATE(D10, ""fr"" , ""en"")"),"The EU is a body. It is a political-economic and administrative organization, by definition. ")</f>
        <v xml:space="preserve">The EU is a body. It is a political-economic and administrative organization, by definition. </v>
      </c>
      <c r="R71" s="27" t="s">
        <v>239</v>
      </c>
      <c r="S71" s="35" t="str">
        <f ca="1">IFERROR(__xludf.DUMMYFUNCTION(" GOOGLETRANSLATE(D10, ""fr"" , ""de"")"),"Die EU ist eine Einrichtung. Es handelt sich per Definition um eine politisch-wirtschaftliche und administrative Organisation. ")</f>
        <v xml:space="preserve">Die EU ist eine Einrichtung. Es handelt sich per Definition um eine politisch-wirtschaftliche und administrative Organisation. </v>
      </c>
    </row>
    <row r="72" spans="1:19" ht="110.25">
      <c r="A72">
        <v>87</v>
      </c>
      <c r="B72" s="8">
        <v>25</v>
      </c>
      <c r="C72" s="25" t="s">
        <v>237</v>
      </c>
      <c r="D72" s="20" t="s">
        <v>193</v>
      </c>
      <c r="E72" s="20" t="s">
        <v>194</v>
      </c>
      <c r="F72" s="20" t="s">
        <v>193</v>
      </c>
      <c r="G72" s="20" t="s">
        <v>193</v>
      </c>
      <c r="H72" s="20" t="s">
        <v>193</v>
      </c>
      <c r="I72" s="20" t="s">
        <v>193</v>
      </c>
      <c r="J72" s="20" t="s">
        <v>193</v>
      </c>
      <c r="K72" s="21" t="s">
        <v>220</v>
      </c>
      <c r="L72" s="21" t="s">
        <v>191</v>
      </c>
      <c r="M72" s="25" t="s">
        <v>238</v>
      </c>
      <c r="N72" s="26">
        <v>44594</v>
      </c>
      <c r="O72" s="6" t="s">
        <v>189</v>
      </c>
      <c r="P72" s="27" t="s">
        <v>240</v>
      </c>
      <c r="Q72" s="34" t="str">
        <f ca="1">IFERROR(__xludf.DUMMYFUNCTION(" GOOGLETRANSLATE(D11, ""fr"" , ""en"")"),"The most negative? Europe is too complex in terms of the European Union part, the administrative part. And there is no president, no leader. However, you need a leader when you have a union. On the positive side, Europe is still peace. The second thing is"&amp;" socio-economic stability.  ")</f>
        <v xml:space="preserve">The most negative? Europe is too complex in terms of the European Union part, the administrative part. And there is no president, no leader. However, you need a leader when you have a union. On the positive side, Europe is still peace. The second thing is socio-economic stability.  </v>
      </c>
      <c r="R72" s="27" t="s">
        <v>240</v>
      </c>
      <c r="S72" s="35" t="str">
        <f ca="1">IFERROR(__xludf.DUMMYFUNCTION(" GOOGLETRANSLATE(D11, ""fr"" , ""de"")"),"Das Negativste? Europa ist im Hinblick auf den Teil der Europäischen Union, den administrativen Teil, zu komplex. Und es gibt keinen Präsidenten, keinen Führer. Wenn Sie jedoch eine Gewerkschaft haben, brauchen Sie einen Anführer. Positiv ist, dass Europa"&amp;" immer noch Frieden ist. Das zweite ist die sozioökonomische Stabilität.  ")</f>
        <v xml:space="preserve">Das Negativste? Europa ist im Hinblick auf den Teil der Europäischen Union, den administrativen Teil, zu komplex. Und es gibt keinen Präsidenten, keinen Führer. Wenn Sie jedoch eine Gewerkschaft haben, brauchen Sie einen Anführer. Positiv ist, dass Europa immer noch Frieden ist. Das zweite ist die sozioökonomische Stabilität.  </v>
      </c>
    </row>
    <row r="73" spans="1:19" ht="204.75">
      <c r="A73">
        <v>88</v>
      </c>
      <c r="B73" s="8">
        <v>23</v>
      </c>
      <c r="C73" s="25" t="s">
        <v>241</v>
      </c>
      <c r="D73" s="20" t="s">
        <v>193</v>
      </c>
      <c r="E73" s="20" t="s">
        <v>194</v>
      </c>
      <c r="F73" s="20" t="s">
        <v>193</v>
      </c>
      <c r="G73" s="20" t="s">
        <v>193</v>
      </c>
      <c r="H73" s="20" t="s">
        <v>193</v>
      </c>
      <c r="I73" s="20" t="s">
        <v>193</v>
      </c>
      <c r="J73" s="20" t="s">
        <v>193</v>
      </c>
      <c r="K73" s="21" t="s">
        <v>220</v>
      </c>
      <c r="L73" s="21" t="s">
        <v>191</v>
      </c>
      <c r="M73" s="25" t="s">
        <v>232</v>
      </c>
      <c r="N73" s="26">
        <v>44594</v>
      </c>
      <c r="O73" s="6" t="s">
        <v>189</v>
      </c>
      <c r="P73" s="27" t="s">
        <v>242</v>
      </c>
      <c r="Q73" s="34" t="str">
        <f ca="1">IFERROR(__xludf.DUMMYFUNCTION(" GOOGLETRANSLATE(D12, ""fr"" , ""en"")"),"The EU is a legal entity, it is an agreement between different member states with decision-making procedures, shared rules, a certain number of policies that we have chosen to develop together, with the existence of 'a common citizenship - about which we "&amp;"could talk a lot... It is a space for decision-making for a certain number of things. I would even say - this is a debate on the EU - that fundamentally, it is a kind of nation in the making, but which does not take responsibility. ")</f>
        <v xml:space="preserve">The EU is a legal entity, it is an agreement between different member states with decision-making procedures, shared rules, a certain number of policies that we have chosen to develop together, with the existence of 'a common citizenship - about which we could talk a lot... It is a space for decision-making for a certain number of things. I would even say - this is a debate on the EU - that fundamentally, it is a kind of nation in the making, but which does not take responsibility. </v>
      </c>
      <c r="R73" s="27" t="s">
        <v>242</v>
      </c>
      <c r="S73" s="35" t="str">
        <f ca="1">IFERROR(__xludf.DUMMYFUNCTION(" GOOGLETRANSLATE(D12, ""fr"" , ""de"")"),"Die EU ist eine juristische Person, es handelt sich um eine Vereinbarung zwischen verschiedenen Mitgliedstaaten mit Entscheidungsverfahren, gemeinsamen Regeln, einer bestimmten Anzahl von Politiken, die wir gemeinsam entwickeln möchten, mit der Existenz e"&amp;"iner „gemeinsamen Staatsbürgerschaft – über die wir sprechen könnten.“ viel reden... Es ist ein Raum zur Entscheidungsfindung für eine bestimmte Anzahl von Dingen. Ich würde sogar sagen – das ist eine Debatte über die EU –, dass es sich im Grunde genommen"&amp;" um eine Art Nation im Werden handelt, die aber keine Verantwortung übernimmt. ")</f>
        <v xml:space="preserve">Die EU ist eine juristische Person, es handelt sich um eine Vereinbarung zwischen verschiedenen Mitgliedstaaten mit Entscheidungsverfahren, gemeinsamen Regeln, einer bestimmten Anzahl von Politiken, die wir gemeinsam entwickeln möchten, mit der Existenz einer „gemeinsamen Staatsbürgerschaft – über die wir sprechen könnten.“ viel reden... Es ist ein Raum zur Entscheidungsfindung für eine bestimmte Anzahl von Dingen. Ich würde sogar sagen – das ist eine Debatte über die EU –, dass es sich im Grunde genommen um eine Art Nation im Werden handelt, die aber keine Verantwortung übernimmt. </v>
      </c>
    </row>
    <row r="74" spans="1:19" ht="110.25">
      <c r="A74">
        <v>89</v>
      </c>
      <c r="B74" s="8">
        <v>23</v>
      </c>
      <c r="C74" s="25" t="s">
        <v>241</v>
      </c>
      <c r="D74" s="20" t="s">
        <v>193</v>
      </c>
      <c r="E74" s="20" t="s">
        <v>194</v>
      </c>
      <c r="F74" s="20" t="s">
        <v>193</v>
      </c>
      <c r="G74" s="20" t="s">
        <v>193</v>
      </c>
      <c r="H74" s="20" t="s">
        <v>193</v>
      </c>
      <c r="I74" s="20" t="s">
        <v>193</v>
      </c>
      <c r="J74" s="20" t="s">
        <v>193</v>
      </c>
      <c r="K74" s="21" t="s">
        <v>220</v>
      </c>
      <c r="L74" s="21" t="s">
        <v>191</v>
      </c>
      <c r="M74" s="25" t="s">
        <v>232</v>
      </c>
      <c r="N74" s="26">
        <v>44594</v>
      </c>
      <c r="O74" s="6" t="s">
        <v>189</v>
      </c>
      <c r="P74" s="27" t="s">
        <v>243</v>
      </c>
      <c r="Q74" s="34" t="str">
        <f ca="1">IFERROR(__xludf.DUMMYFUNCTION(" GOOGLETRANSLATE(D13, ""fr"" , ""en"")"),"One of the main strengths we have is that the European economy, the European market, is one of the most important in the world. I don't exactly have elements of comparison with the United States and China in mind...But it's one of the markets that can inf"&amp;"luence a certain number of rules")</f>
        <v>One of the main strengths we have is that the European economy, the European market, is one of the most important in the world. I don't exactly have elements of comparison with the United States and China in mind...But it's one of the markets that can influence a certain number of rules</v>
      </c>
      <c r="R74" s="27" t="s">
        <v>243</v>
      </c>
      <c r="S74" s="35" t="str">
        <f ca="1">IFERROR(__xludf.DUMMYFUNCTION(" GOOGLETRANSLATE(D13, ""fr"" , ""de"")"),"Eine unserer größten Stärken besteht darin, dass die europäische Wirtschaft, der europäische Markt, einer der wichtigsten der Welt ist. Ich habe nicht unbedingt Vergleichselemente mit den Vereinigten Staaten und China im Sinn ... Aber es ist einer der Mär"&amp;"kte, der eine Reihe von Regeln beeinflussen kann")</f>
        <v>Eine unserer größten Stärken besteht darin, dass die europäische Wirtschaft, der europäische Markt, einer der wichtigsten der Welt ist. Ich habe nicht unbedingt Vergleichselemente mit den Vereinigten Staaten und China im Sinn ... Aber es ist einer der Märkte, der eine Reihe von Regeln beeinflussen kann</v>
      </c>
    </row>
    <row r="75" spans="1:19" ht="78.75">
      <c r="A75">
        <v>90</v>
      </c>
      <c r="B75" s="8">
        <v>23</v>
      </c>
      <c r="C75" s="25" t="s">
        <v>241</v>
      </c>
      <c r="D75" s="20" t="s">
        <v>193</v>
      </c>
      <c r="E75" s="20" t="s">
        <v>194</v>
      </c>
      <c r="F75" s="20" t="s">
        <v>193</v>
      </c>
      <c r="G75" s="20" t="s">
        <v>193</v>
      </c>
      <c r="H75" s="20" t="s">
        <v>193</v>
      </c>
      <c r="I75" s="20" t="s">
        <v>193</v>
      </c>
      <c r="J75" s="20" t="s">
        <v>193</v>
      </c>
      <c r="K75" s="21" t="s">
        <v>220</v>
      </c>
      <c r="L75" s="21" t="s">
        <v>191</v>
      </c>
      <c r="M75" s="25" t="s">
        <v>232</v>
      </c>
      <c r="N75" s="26">
        <v>44594</v>
      </c>
      <c r="O75" s="6" t="s">
        <v>189</v>
      </c>
      <c r="P75" s="27" t="s">
        <v>244</v>
      </c>
      <c r="Q75" s="34" t="str">
        <f ca="1">IFERROR(__xludf.DUMMYFUNCTION(" GOOGLETRANSLATE(D14, ""fr"" , ""en"")"),"It is an area where one can experience citizenship independently. You do not depend on a community, a subgroup; you do not exist in relation to a community but in relation to yourself. ")</f>
        <v xml:space="preserve">It is an area where one can experience citizenship independently. You do not depend on a community, a subgroup; you do not exist in relation to a community but in relation to yourself. </v>
      </c>
      <c r="R75" s="27" t="s">
        <v>244</v>
      </c>
      <c r="S75" s="35" t="str">
        <f ca="1">IFERROR(__xludf.DUMMYFUNCTION(" GOOGLETRANSLATE(D14, ""fr"" , ""de"")"),"Es ist ein Bereich, in dem man Staatsbürgerschaft unabhängig erleben kann. Sie sind nicht auf eine Gemeinschaft, eine Untergruppe angewiesen; Du existierst nicht in Bezug auf eine Gemeinschaft, sondern in Bezug auf dich selbst. ")</f>
        <v xml:space="preserve">Es ist ein Bereich, in dem man Staatsbürgerschaft unabhängig erleben kann. Sie sind nicht auf eine Gemeinschaft, eine Untergruppe angewiesen; Du existierst nicht in Bezug auf eine Gemeinschaft, sondern in Bezug auf dich selbst. </v>
      </c>
    </row>
    <row r="76" spans="1:19" ht="63">
      <c r="A76">
        <v>91</v>
      </c>
      <c r="B76" s="8">
        <v>21</v>
      </c>
      <c r="C76" s="25" t="s">
        <v>221</v>
      </c>
      <c r="D76" s="20" t="s">
        <v>193</v>
      </c>
      <c r="E76" s="20" t="s">
        <v>194</v>
      </c>
      <c r="F76" s="20" t="s">
        <v>193</v>
      </c>
      <c r="G76" s="20" t="s">
        <v>193</v>
      </c>
      <c r="H76" s="20" t="s">
        <v>193</v>
      </c>
      <c r="I76" s="20" t="s">
        <v>193</v>
      </c>
      <c r="J76" s="20" t="s">
        <v>193</v>
      </c>
      <c r="K76" s="21" t="s">
        <v>220</v>
      </c>
      <c r="L76" s="21" t="s">
        <v>191</v>
      </c>
      <c r="M76" s="25" t="s">
        <v>238</v>
      </c>
      <c r="N76" s="26">
        <v>44599</v>
      </c>
      <c r="O76" s="6" t="s">
        <v>189</v>
      </c>
      <c r="P76" s="27" t="s">
        <v>245</v>
      </c>
      <c r="Q76" s="34" t="str">
        <f ca="1">IFERROR(__xludf.DUMMYFUNCTION(" GOOGLETRANSLATE(D15, ""fr"" , ""en"")"),"The European Union is hereditary enemies who have decided to put aside their differences. The EU is a geopolitical definition, it is not a geographical definition. ")</f>
        <v xml:space="preserve">The European Union is hereditary enemies who have decided to put aside their differences. The EU is a geopolitical definition, it is not a geographical definition. </v>
      </c>
      <c r="R76" s="27" t="s">
        <v>245</v>
      </c>
      <c r="S76" s="35" t="str">
        <f ca="1">IFERROR(__xludf.DUMMYFUNCTION(" GOOGLETRANSLATE(D15, ""fr"" , ""de"")"),"Die Europäische Union besteht aus Erbfeinden, die beschlossen haben, ihre Differenzen beiseite zu legen. Die EU ist eine geopolitische Definition, keine geografische Definition. ")</f>
        <v xml:space="preserve">Die Europäische Union besteht aus Erbfeinden, die beschlossen haben, ihre Differenzen beiseite zu legen. Die EU ist eine geopolitische Definition, keine geografische Definition. </v>
      </c>
    </row>
    <row r="77" spans="1:19" ht="94.5">
      <c r="A77">
        <v>92</v>
      </c>
      <c r="B77" s="8">
        <v>21</v>
      </c>
      <c r="C77" s="25" t="s">
        <v>221</v>
      </c>
      <c r="D77" s="20" t="s">
        <v>193</v>
      </c>
      <c r="E77" s="20" t="s">
        <v>194</v>
      </c>
      <c r="F77" s="20" t="s">
        <v>193</v>
      </c>
      <c r="G77" s="20" t="s">
        <v>193</v>
      </c>
      <c r="H77" s="20" t="s">
        <v>193</v>
      </c>
      <c r="I77" s="20" t="s">
        <v>193</v>
      </c>
      <c r="J77" s="20" t="s">
        <v>193</v>
      </c>
      <c r="K77" s="21" t="s">
        <v>220</v>
      </c>
      <c r="L77" s="21" t="s">
        <v>191</v>
      </c>
      <c r="M77" s="25" t="s">
        <v>238</v>
      </c>
      <c r="N77" s="26">
        <v>44599</v>
      </c>
      <c r="O77" s="6" t="s">
        <v>189</v>
      </c>
      <c r="P77" s="27" t="s">
        <v>246</v>
      </c>
      <c r="Q77" s="34" t="str">
        <f ca="1">IFERROR(__xludf.DUMMYFUNCTION(" GOOGLETRANSLATE(D16, ""fr"" , ""en"")"),"We are starting to be spotted on this, on the environment, democracy, citizenship, the rule of law... We are even attacked on this. I think that the EU has put all of this at the heart of its international visibility. ")</f>
        <v xml:space="preserve">We are starting to be spotted on this, on the environment, democracy, citizenship, the rule of law... We are even attacked on this. I think that the EU has put all of this at the heart of its international visibility. </v>
      </c>
      <c r="R77" s="27" t="s">
        <v>246</v>
      </c>
      <c r="S77" s="35" t="str">
        <f ca="1">IFERROR(__xludf.DUMMYFUNCTION(" GOOGLETRANSLATE(D16, ""fr"" , ""de"")"),"Wir fangen an, in dieser Hinsicht aufgefallen zu sein, in Bezug auf Umwelt, Demokratie, Staatsbürgerschaft, Rechtsstaatlichkeit ... Wir werden in dieser Hinsicht sogar angegriffen. Ich denke, dass die EU all dies in den Mittelpunkt ihrer internationalen S"&amp;"ichtbarkeit gestellt hat. ")</f>
        <v xml:space="preserve">Wir fangen an, in dieser Hinsicht aufgefallen zu sein, in Bezug auf Umwelt, Demokratie, Staatsbürgerschaft, Rechtsstaatlichkeit ... Wir werden in dieser Hinsicht sogar angegriffen. Ich denke, dass die EU all dies in den Mittelpunkt ihrer internationalen Sichtbarkeit gestellt hat. </v>
      </c>
    </row>
    <row r="78" spans="1:19" ht="110.25">
      <c r="A78">
        <v>93</v>
      </c>
      <c r="B78" s="8">
        <v>21</v>
      </c>
      <c r="C78" s="25" t="s">
        <v>221</v>
      </c>
      <c r="D78" s="20" t="s">
        <v>193</v>
      </c>
      <c r="E78" s="20" t="s">
        <v>194</v>
      </c>
      <c r="F78" s="20" t="s">
        <v>193</v>
      </c>
      <c r="G78" s="20" t="s">
        <v>193</v>
      </c>
      <c r="H78" s="20" t="s">
        <v>193</v>
      </c>
      <c r="I78" s="20" t="s">
        <v>193</v>
      </c>
      <c r="J78" s="20" t="s">
        <v>193</v>
      </c>
      <c r="K78" s="21" t="s">
        <v>220</v>
      </c>
      <c r="L78" s="21" t="s">
        <v>191</v>
      </c>
      <c r="M78" s="25" t="s">
        <v>238</v>
      </c>
      <c r="N78" s="26">
        <v>44599</v>
      </c>
      <c r="O78" s="6" t="s">
        <v>189</v>
      </c>
      <c r="P78" s="27" t="s">
        <v>247</v>
      </c>
      <c r="Q78" s="34" t="str">
        <f ca="1">IFERROR(__xludf.DUMMYFUNCTION(" GOOGLETRANSLATE(D17, ""fr"" , ""en"")"),"I prefer to talk about the European Union. The most positive aspects are peace, projects that are implemented on the economic side, like the Green Deal - we are the only group, the only global bloc to have this kind of objectives and the means to do so. ."&amp;" So we have to continue, it’s very, very good. ")</f>
        <v xml:space="preserve">I prefer to talk about the European Union. The most positive aspects are peace, projects that are implemented on the economic side, like the Green Deal - we are the only group, the only global bloc to have this kind of objectives and the means to do so. . So we have to continue, it’s very, very good. </v>
      </c>
      <c r="R78" s="27" t="s">
        <v>247</v>
      </c>
      <c r="S78" s="35" t="str">
        <f ca="1">IFERROR(__xludf.DUMMYFUNCTION(" GOOGLETRANSLATE(D17, ""fr"" , ""de"")"),"Ich spreche lieber über die Europäische Union. Die positivsten Aspekte sind Frieden, Projekte, die auf wirtschaftlicher Ebene umgesetzt werden, wie der Green Deal – wir sind die einzige Gruppe, der einzige globale Block, der solche Ziele und die Mittel da"&amp;"zu hat. Also müssen wir weitermachen, es ist sehr, sehr gut. ")</f>
        <v xml:space="preserve">Ich spreche lieber über die Europäische Union. Die positivsten Aspekte sind Frieden, Projekte, die auf wirtschaftlicher Ebene umgesetzt werden, wie der Green Deal – wir sind die einzige Gruppe, der einzige globale Block, der solche Ziele und die Mittel dazu hat. Also müssen wir weitermachen, es ist sehr, sehr gut. </v>
      </c>
    </row>
    <row r="79" spans="1:19" ht="78.75">
      <c r="A79">
        <v>94</v>
      </c>
      <c r="B79" s="8">
        <v>20</v>
      </c>
      <c r="C79" s="25" t="s">
        <v>219</v>
      </c>
      <c r="D79" s="20" t="s">
        <v>193</v>
      </c>
      <c r="E79" s="20" t="s">
        <v>194</v>
      </c>
      <c r="F79" s="20" t="s">
        <v>193</v>
      </c>
      <c r="G79" s="20" t="s">
        <v>193</v>
      </c>
      <c r="H79" s="20" t="s">
        <v>193</v>
      </c>
      <c r="I79" s="20" t="s">
        <v>193</v>
      </c>
      <c r="J79" s="20" t="s">
        <v>193</v>
      </c>
      <c r="K79" s="21" t="s">
        <v>220</v>
      </c>
      <c r="L79" s="21" t="s">
        <v>190</v>
      </c>
      <c r="M79" s="25" t="s">
        <v>225</v>
      </c>
      <c r="N79" s="26">
        <v>44599</v>
      </c>
      <c r="O79" s="6" t="s">
        <v>189</v>
      </c>
      <c r="P79" s="27" t="s">
        <v>248</v>
      </c>
      <c r="Q79" s="34" t="str">
        <f ca="1">IFERROR(__xludf.DUMMYFUNCTION(" GOOGLETRANSLATE(D18, ""fr"" , ""en"")"),"It has difficulty recognizing itself as a power, yet it is an economic power, the first in the world. It’s a power that has difficulty combining power and pacifism, that’s the problem. ")</f>
        <v xml:space="preserve">It has difficulty recognizing itself as a power, yet it is an economic power, the first in the world. It’s a power that has difficulty combining power and pacifism, that’s the problem. </v>
      </c>
      <c r="R79" s="27" t="s">
        <v>248</v>
      </c>
      <c r="S79" s="35" t="str">
        <f ca="1">IFERROR(__xludf.DUMMYFUNCTION(" GOOGLETRANSLATE(D18, ""fr"" , ""de"")"),"Es fällt ihr schwer, sich selbst als Macht zu erkennen, und doch ist sie eine Wirtschaftsmacht, die erste auf der Welt. Es ist eine Macht, die Schwierigkeiten hat, Macht und Pazifismus zu vereinen, das ist das Problem. ")</f>
        <v xml:space="preserve">Es fällt ihr schwer, sich selbst als Macht zu erkennen, und doch ist sie eine Wirtschaftsmacht, die erste auf der Welt. Es ist eine Macht, die Schwierigkeiten hat, Macht und Pazifismus zu vereinen, das ist das Problem. </v>
      </c>
    </row>
    <row r="80" spans="1:19" ht="63">
      <c r="A80">
        <v>95</v>
      </c>
      <c r="B80" s="8">
        <v>20</v>
      </c>
      <c r="C80" s="25" t="s">
        <v>219</v>
      </c>
      <c r="D80" s="20" t="s">
        <v>193</v>
      </c>
      <c r="E80" s="20" t="s">
        <v>194</v>
      </c>
      <c r="F80" s="20" t="s">
        <v>193</v>
      </c>
      <c r="G80" s="20" t="s">
        <v>193</v>
      </c>
      <c r="H80" s="20" t="s">
        <v>193</v>
      </c>
      <c r="I80" s="20" t="s">
        <v>193</v>
      </c>
      <c r="J80" s="20" t="s">
        <v>193</v>
      </c>
      <c r="K80" s="21" t="s">
        <v>220</v>
      </c>
      <c r="L80" s="21" t="s">
        <v>190</v>
      </c>
      <c r="M80" s="25" t="s">
        <v>225</v>
      </c>
      <c r="N80" s="26">
        <v>44599</v>
      </c>
      <c r="O80" s="6" t="s">
        <v>189</v>
      </c>
      <c r="P80" s="27" t="s">
        <v>249</v>
      </c>
      <c r="Q80" s="34" t="str">
        <f ca="1">IFERROR(__xludf.DUMMYFUNCTION(" GOOGLETRANSLATE(D19, ""fr"" , ""en"")"),"Europe is the free movement of goods and individuals. With the flows too, the flows of students - even if there are still things to do to recognize all diplomas mutually... ")</f>
        <v xml:space="preserve">Europe is the free movement of goods and individuals. With the flows too, the flows of students - even if there are still things to do to recognize all diplomas mutually... </v>
      </c>
      <c r="R80" s="27" t="s">
        <v>249</v>
      </c>
      <c r="S80" s="35" t="str">
        <f ca="1">IFERROR(__xludf.DUMMYFUNCTION(" GOOGLETRANSLATE(D19, ""fr"" , ""de"")"),"Europa ist der freie Waren- und Personenverkehr. Auch mit den Strömen, den Studierendenströmen – auch wenn es noch einiges zu tun gibt, um alle Abschlüsse gegenseitig anzuerkennen ... ")</f>
        <v xml:space="preserve">Europa ist der freie Waren- und Personenverkehr. Auch mit den Strömen, den Studierendenströmen – auch wenn es noch einiges zu tun gibt, um alle Abschlüsse gegenseitig anzuerkennen ... </v>
      </c>
    </row>
    <row r="81" spans="1:19" ht="31.5">
      <c r="A81">
        <v>96</v>
      </c>
      <c r="B81" s="8">
        <v>26</v>
      </c>
      <c r="C81" s="25" t="s">
        <v>250</v>
      </c>
      <c r="D81" s="20" t="s">
        <v>193</v>
      </c>
      <c r="E81" s="20" t="s">
        <v>194</v>
      </c>
      <c r="F81" s="20" t="s">
        <v>193</v>
      </c>
      <c r="G81" s="20" t="s">
        <v>193</v>
      </c>
      <c r="H81" s="20" t="s">
        <v>193</v>
      </c>
      <c r="I81" s="20" t="s">
        <v>193</v>
      </c>
      <c r="J81" s="20" t="s">
        <v>193</v>
      </c>
      <c r="K81" s="21" t="s">
        <v>220</v>
      </c>
      <c r="L81" s="21" t="s">
        <v>190</v>
      </c>
      <c r="M81" s="25" t="s">
        <v>251</v>
      </c>
      <c r="N81" s="26">
        <v>44656</v>
      </c>
      <c r="O81" s="6" t="s">
        <v>189</v>
      </c>
      <c r="P81" s="27" t="s">
        <v>252</v>
      </c>
      <c r="Q81" s="34" t="str">
        <f ca="1">IFERROR(__xludf.DUMMYFUNCTION(" GOOGLETRANSLATE(D20, ""fr"" , ""en"")"),"we only have weight when it’s the EU that slaps its fist ")</f>
        <v xml:space="preserve">we only have weight when it’s the EU that slaps its fist </v>
      </c>
      <c r="R81" s="27" t="s">
        <v>252</v>
      </c>
      <c r="S81" s="35" t="str">
        <f ca="1">IFERROR(__xludf.DUMMYFUNCTION(" GOOGLETRANSLATE(D20, ""fr"" , ""de"")"),"Wir haben nur Gewicht, wenn es die EU ist, die mit der Faust schlägt ")</f>
        <v xml:space="preserve">Wir haben nur Gewicht, wenn es die EU ist, die mit der Faust schlägt </v>
      </c>
    </row>
    <row r="82" spans="1:19" ht="94.5">
      <c r="A82">
        <v>97</v>
      </c>
      <c r="B82" s="8">
        <v>26</v>
      </c>
      <c r="C82" s="25" t="s">
        <v>250</v>
      </c>
      <c r="D82" s="20" t="s">
        <v>193</v>
      </c>
      <c r="E82" s="20" t="s">
        <v>194</v>
      </c>
      <c r="F82" s="20" t="s">
        <v>193</v>
      </c>
      <c r="G82" s="20" t="s">
        <v>193</v>
      </c>
      <c r="H82" s="20" t="s">
        <v>193</v>
      </c>
      <c r="I82" s="20" t="s">
        <v>193</v>
      </c>
      <c r="J82" s="20" t="s">
        <v>193</v>
      </c>
      <c r="K82" s="21" t="s">
        <v>220</v>
      </c>
      <c r="L82" s="21" t="s">
        <v>190</v>
      </c>
      <c r="M82" s="25" t="s">
        <v>251</v>
      </c>
      <c r="N82" s="26">
        <v>44656</v>
      </c>
      <c r="O82" s="6" t="s">
        <v>189</v>
      </c>
      <c r="P82" s="27" t="s">
        <v>253</v>
      </c>
      <c r="Q82" s="34" t="str">
        <f ca="1">IFERROR(__xludf.DUMMYFUNCTION(" GOOGLETRANSLATE(D21, ""fr"" , ""en"")"),"The rare industries that were completely European from the start, even if they are cut up, are Airbus, Ariane, but these are really exceptions for a production chain generally cut outside the borders of the EU. ")</f>
        <v xml:space="preserve">The rare industries that were completely European from the start, even if they are cut up, are Airbus, Ariane, but these are really exceptions for a production chain generally cut outside the borders of the EU. </v>
      </c>
      <c r="R82" s="27" t="s">
        <v>253</v>
      </c>
      <c r="S82" s="35" t="str">
        <f ca="1">IFERROR(__xludf.DUMMYFUNCTION(" GOOGLETRANSLATE(D21, ""fr"" , ""de"")"),"Zu den seltenen Branchen, die von Anfang an vollständig europäisch waren, auch wenn sie zerstückelt sind, gehören Airbus und Ariane, aber das sind wirklich Ausnahmen für eine Produktionskette, die im Allgemeinen außerhalb der Grenzen der EU liegt. ")</f>
        <v xml:space="preserve">Zu den seltenen Branchen, die von Anfang an vollständig europäisch waren, auch wenn sie zerstückelt sind, gehören Airbus und Ariane, aber das sind wirklich Ausnahmen für eine Produktionskette, die im Allgemeinen außerhalb der Grenzen der EU liegt. </v>
      </c>
    </row>
    <row r="83" spans="1:19" ht="63">
      <c r="A83">
        <v>98</v>
      </c>
      <c r="B83" s="8">
        <v>27</v>
      </c>
      <c r="C83" s="25" t="s">
        <v>254</v>
      </c>
      <c r="D83" s="20" t="s">
        <v>193</v>
      </c>
      <c r="E83" s="20" t="s">
        <v>194</v>
      </c>
      <c r="F83" s="20" t="s">
        <v>193</v>
      </c>
      <c r="G83" s="20" t="s">
        <v>193</v>
      </c>
      <c r="H83" s="20" t="s">
        <v>193</v>
      </c>
      <c r="I83" s="20" t="s">
        <v>193</v>
      </c>
      <c r="J83" s="20" t="s">
        <v>193</v>
      </c>
      <c r="K83" s="21" t="s">
        <v>220</v>
      </c>
      <c r="L83" s="21" t="s">
        <v>191</v>
      </c>
      <c r="M83" s="25" t="s">
        <v>255</v>
      </c>
      <c r="N83" s="26">
        <v>44658</v>
      </c>
      <c r="O83" s="6" t="s">
        <v>189</v>
      </c>
      <c r="P83" s="28" t="s">
        <v>256</v>
      </c>
      <c r="Q83" s="34" t="str">
        <f ca="1">IFERROR(__xludf.DUMMYFUNCTION(" GOOGLETRANSLATE(D22, ""fr"" , ""en"")"),"The EU was founded on economic, trade and commerce issues. The way we operate means that we have common texts on economic relations. ")</f>
        <v xml:space="preserve">The EU was founded on economic, trade and commerce issues. The way we operate means that we have common texts on economic relations. </v>
      </c>
      <c r="R83" s="28" t="s">
        <v>256</v>
      </c>
      <c r="S83" s="35" t="str">
        <f ca="1">IFERROR(__xludf.DUMMYFUNCTION(" GOOGLETRANSLATE(D22, ""fr"" , ""de"")"),"Die EU wurde auf Wirtschafts-, Handels- und Handelsfragen gegründet. Unsere Arbeitsweise bedeutet, dass wir über gemeinsame Texte zu den Wirtschaftsbeziehungen verfügen. ")</f>
        <v xml:space="preserve">Die EU wurde auf Wirtschafts-, Handels- und Handelsfragen gegründet. Unsere Arbeitsweise bedeutet, dass wir über gemeinsame Texte zu den Wirtschaftsbeziehungen verfügen. </v>
      </c>
    </row>
    <row r="84" spans="1:19" ht="78.75">
      <c r="A84">
        <v>99</v>
      </c>
      <c r="B84" s="8">
        <v>27</v>
      </c>
      <c r="C84" s="25" t="s">
        <v>254</v>
      </c>
      <c r="D84" s="20" t="s">
        <v>193</v>
      </c>
      <c r="E84" s="20" t="s">
        <v>194</v>
      </c>
      <c r="F84" s="20" t="s">
        <v>193</v>
      </c>
      <c r="G84" s="20" t="s">
        <v>193</v>
      </c>
      <c r="H84" s="20" t="s">
        <v>193</v>
      </c>
      <c r="I84" s="20" t="s">
        <v>193</v>
      </c>
      <c r="J84" s="20" t="s">
        <v>193</v>
      </c>
      <c r="K84" s="21" t="s">
        <v>220</v>
      </c>
      <c r="L84" s="21" t="s">
        <v>191</v>
      </c>
      <c r="M84" s="25" t="s">
        <v>255</v>
      </c>
      <c r="N84" s="26">
        <v>44658</v>
      </c>
      <c r="O84" s="6" t="s">
        <v>189</v>
      </c>
      <c r="P84" s="28" t="s">
        <v>257</v>
      </c>
      <c r="Q84" s="34" t="str">
        <f ca="1">IFERROR(__xludf.DUMMYFUNCTION(" GOOGLETRANSLATE(D23, ""fr"" , ""en"")"),"I would say that first of all it is economic power, we are recognized as such. (…)But politically, it is also seen as a democratic space, on the question of human rights.")</f>
        <v>I would say that first of all it is economic power, we are recognized as such. (…)But politically, it is also seen as a democratic space, on the question of human rights.</v>
      </c>
      <c r="R84" s="28" t="s">
        <v>257</v>
      </c>
      <c r="S84" s="35" t="str">
        <f ca="1">IFERROR(__xludf.DUMMYFUNCTION(" GOOGLETRANSLATE(D23, ""fr"" , ""de"")"),"Ich würde sagen, dass es in erster Linie die Wirtschaftskraft ist, als solche werden wir anerkannt. (…)Aber politisch wird es auch als demokratischer Raum gesehen, in der Frage der Menschenrechte.")</f>
        <v>Ich würde sagen, dass es in erster Linie die Wirtschaftskraft ist, als solche werden wir anerkannt. (…)Aber politisch wird es auch als demokratischer Raum gesehen, in der Frage der Menschenrechte.</v>
      </c>
    </row>
    <row r="85" spans="1:19" ht="126">
      <c r="A85">
        <v>100</v>
      </c>
      <c r="B85" s="8">
        <v>28</v>
      </c>
      <c r="C85" s="25" t="s">
        <v>258</v>
      </c>
      <c r="D85" s="20" t="s">
        <v>193</v>
      </c>
      <c r="E85" s="20" t="s">
        <v>194</v>
      </c>
      <c r="F85" s="20" t="s">
        <v>193</v>
      </c>
      <c r="G85" s="20" t="s">
        <v>193</v>
      </c>
      <c r="H85" s="20" t="s">
        <v>193</v>
      </c>
      <c r="I85" s="20" t="s">
        <v>193</v>
      </c>
      <c r="J85" s="20" t="s">
        <v>193</v>
      </c>
      <c r="K85" s="21" t="s">
        <v>220</v>
      </c>
      <c r="L85" s="21" t="s">
        <v>191</v>
      </c>
      <c r="M85" s="25" t="s">
        <v>255</v>
      </c>
      <c r="N85" s="26">
        <v>44659</v>
      </c>
      <c r="O85" s="6" t="s">
        <v>189</v>
      </c>
      <c r="P85" s="28" t="s">
        <v>259</v>
      </c>
      <c r="Q85" s="34" t="str">
        <f ca="1">IFERROR(__xludf.DUMMYFUNCTION(" GOOGLETRANSLATE(D24, ""fr"" , ""en"")"),"These are the treaties which constitute Europe, to speak in a very legal way. And that is particularly the concern. There is a gap between what constitutes Europe for citizens with different levels and feelings of belonging depending on the regions of Eur"&amp;"ope, and the reality of the European machinery. This is incomprehensible to ordinary mortals. ")</f>
        <v xml:space="preserve">These are the treaties which constitute Europe, to speak in a very legal way. And that is particularly the concern. There is a gap between what constitutes Europe for citizens with different levels and feelings of belonging depending on the regions of Europe, and the reality of the European machinery. This is incomprehensible to ordinary mortals. </v>
      </c>
      <c r="R85" s="28" t="s">
        <v>259</v>
      </c>
      <c r="S85" s="35" t="str">
        <f ca="1">IFERROR(__xludf.DUMMYFUNCTION(" GOOGLETRANSLATE(D24, ""fr"" , ""de"")"),"Das sind die Verträge, die Europa ausmachen, um es ganz legal auszudrücken. Und das ist besonders besorgniserregend. Es besteht eine Kluft zwischen dem, was Europa für Bürger mit unterschiedlichem Grad und Zugehörigkeitsgefühl je nach Region Europas ausma"&amp;"cht, und der Realität der europäischen Maschinerie. Für Normalsterbliche ist das unverständlich. ")</f>
        <v xml:space="preserve">Das sind die Verträge, die Europa ausmachen, um es ganz legal auszudrücken. Und das ist besonders besorgniserregend. Es besteht eine Kluft zwischen dem, was Europa für Bürger mit unterschiedlichem Grad und Zugehörigkeitsgefühl je nach Region Europas ausmacht, und der Realität der europäischen Maschinerie. Für Normalsterbliche ist das unverständlich. </v>
      </c>
    </row>
    <row r="86" spans="1:19" ht="47.25">
      <c r="A86">
        <v>101</v>
      </c>
      <c r="B86" s="8">
        <v>28</v>
      </c>
      <c r="C86" s="25" t="s">
        <v>258</v>
      </c>
      <c r="D86" s="20" t="s">
        <v>193</v>
      </c>
      <c r="E86" s="20" t="s">
        <v>194</v>
      </c>
      <c r="F86" s="20" t="s">
        <v>193</v>
      </c>
      <c r="G86" s="20" t="s">
        <v>193</v>
      </c>
      <c r="H86" s="20" t="s">
        <v>193</v>
      </c>
      <c r="I86" s="20" t="s">
        <v>193</v>
      </c>
      <c r="J86" s="20" t="s">
        <v>193</v>
      </c>
      <c r="K86" s="21" t="s">
        <v>220</v>
      </c>
      <c r="L86" s="21" t="s">
        <v>191</v>
      </c>
      <c r="M86" s="25" t="s">
        <v>255</v>
      </c>
      <c r="N86" s="26">
        <v>44659</v>
      </c>
      <c r="O86" s="6" t="s">
        <v>189</v>
      </c>
      <c r="P86" s="28" t="s">
        <v>260</v>
      </c>
      <c r="Q86" s="34" t="str">
        <f ca="1">IFERROR(__xludf.DUMMYFUNCTION(" GOOGLETRANSLATE(D25, ""fr"" , ""en"")"),"I think that what moves us forward are crises, even if it is not very original to say it, like the Covid crisis. ")</f>
        <v xml:space="preserve">I think that what moves us forward are crises, even if it is not very original to say it, like the Covid crisis. </v>
      </c>
      <c r="R86" s="28" t="s">
        <v>260</v>
      </c>
      <c r="S86" s="35" t="str">
        <f ca="1">IFERROR(__xludf.DUMMYFUNCTION(" GOOGLETRANSLATE(D25, ""fr"" , ""de"")"),"Ich denke, dass es Krisen sind, die uns voranbringen, auch wenn es nicht sehr originell ist, das auszudrücken, wie die Covid-Krise. ")</f>
        <v xml:space="preserve">Ich denke, dass es Krisen sind, die uns voranbringen, auch wenn es nicht sehr originell ist, das auszudrücken, wie die Covid-Krise. </v>
      </c>
    </row>
    <row r="87" spans="1:19" ht="63">
      <c r="A87">
        <v>102</v>
      </c>
      <c r="B87" s="8">
        <v>29</v>
      </c>
      <c r="C87" s="25" t="s">
        <v>261</v>
      </c>
      <c r="D87" s="20" t="s">
        <v>193</v>
      </c>
      <c r="E87" s="20" t="s">
        <v>194</v>
      </c>
      <c r="F87" s="20" t="s">
        <v>193</v>
      </c>
      <c r="G87" s="20" t="s">
        <v>193</v>
      </c>
      <c r="H87" s="20" t="s">
        <v>193</v>
      </c>
      <c r="I87" s="20" t="s">
        <v>193</v>
      </c>
      <c r="J87" s="20" t="s">
        <v>193</v>
      </c>
      <c r="K87" s="21" t="s">
        <v>220</v>
      </c>
      <c r="L87" s="21" t="s">
        <v>190</v>
      </c>
      <c r="M87" s="25" t="s">
        <v>251</v>
      </c>
      <c r="N87" s="26">
        <v>44663</v>
      </c>
      <c r="O87" s="6" t="s">
        <v>189</v>
      </c>
      <c r="P87" s="27" t="s">
        <v>262</v>
      </c>
      <c r="Q87" s="34" t="str">
        <f ca="1">IFERROR(__xludf.DUMMYFUNCTION(" GOOGLETRANSLATE(D26, ""fr"" , ""en"")"),"The EU is the Europe of 27. It is the Europe which functions within an entity, which is regulated on the economic level in particular. Currently, it is very important to be able to count on the EU. ")</f>
        <v xml:space="preserve">The EU is the Europe of 27. It is the Europe which functions within an entity, which is regulated on the economic level in particular. Currently, it is very important to be able to count on the EU. </v>
      </c>
      <c r="R87" s="27" t="s">
        <v>262</v>
      </c>
      <c r="S87" s="35" t="str">
        <f ca="1">IFERROR(__xludf.DUMMYFUNCTION(" GOOGLETRANSLATE(D26, ""fr"" , ""de"")"),"Die EU ist das Europa der 27. Es ist das Europa, das in einer Einheit funktioniert, die insbesondere auf wirtschaftlicher Ebene reguliert wird. Derzeit ist es sehr wichtig, auf die EU zählen zu können. ")</f>
        <v xml:space="preserve">Die EU ist das Europa der 27. Es ist das Europa, das in einer Einheit funktioniert, die insbesondere auf wirtschaftlicher Ebene reguliert wird. Derzeit ist es sehr wichtig, auf die EU zählen zu können. </v>
      </c>
    </row>
    <row r="88" spans="1:19" ht="94.5">
      <c r="A88">
        <v>103</v>
      </c>
      <c r="B88" s="8">
        <v>29</v>
      </c>
      <c r="C88" s="25" t="s">
        <v>261</v>
      </c>
      <c r="D88" s="20" t="s">
        <v>193</v>
      </c>
      <c r="E88" s="20" t="s">
        <v>194</v>
      </c>
      <c r="F88" s="20" t="s">
        <v>193</v>
      </c>
      <c r="G88" s="20" t="s">
        <v>193</v>
      </c>
      <c r="H88" s="20" t="s">
        <v>193</v>
      </c>
      <c r="I88" s="20" t="s">
        <v>193</v>
      </c>
      <c r="J88" s="20" t="s">
        <v>193</v>
      </c>
      <c r="K88" s="21" t="s">
        <v>220</v>
      </c>
      <c r="L88" s="21" t="s">
        <v>190</v>
      </c>
      <c r="M88" s="25" t="s">
        <v>251</v>
      </c>
      <c r="N88" s="26">
        <v>44663</v>
      </c>
      <c r="O88" s="6" t="s">
        <v>189</v>
      </c>
      <c r="P88" s="27" t="s">
        <v>263</v>
      </c>
      <c r="Q88" s="34" t="str">
        <f ca="1">IFERROR(__xludf.DUMMYFUNCTION(" GOOGLETRANSLATE(D27, ""fr"" , ""en"")"),"I don't see many negative aspects. So, we can consider that things are not going fast enough, that there is a negative perception of Europe. But Europe is progress, progress for all the people of this region of the world. ")</f>
        <v xml:space="preserve">I don't see many negative aspects. So, we can consider that things are not going fast enough, that there is a negative perception of Europe. But Europe is progress, progress for all the people of this region of the world. </v>
      </c>
      <c r="R88" s="27" t="s">
        <v>263</v>
      </c>
      <c r="S88" s="35" t="str">
        <f ca="1">IFERROR(__xludf.DUMMYFUNCTION(" GOOGLETRANSLATE(D27, ""fr"" , ""de"")"),"Ich sehe nicht viele negative Aspekte. Wir können also davon ausgehen, dass die Dinge nicht schnell genug voranschreiten, dass es eine negative Wahrnehmung Europas gibt. Aber Europa ist Fortschritt, Fortschritt für alle Menschen dieser Region der Welt. ")</f>
        <v xml:space="preserve">Ich sehe nicht viele negative Aspekte. Wir können also davon ausgehen, dass die Dinge nicht schnell genug voranschreiten, dass es eine negative Wahrnehmung Europas gibt. Aber Europa ist Fortschritt, Fortschritt für alle Menschen dieser Region der Welt. </v>
      </c>
    </row>
    <row r="89" spans="1:19" ht="126">
      <c r="A89">
        <v>104</v>
      </c>
      <c r="B89" s="8">
        <v>30</v>
      </c>
      <c r="C89" s="25" t="s">
        <v>264</v>
      </c>
      <c r="D89" s="20" t="s">
        <v>193</v>
      </c>
      <c r="E89" s="20" t="s">
        <v>194</v>
      </c>
      <c r="F89" s="20" t="s">
        <v>193</v>
      </c>
      <c r="G89" s="20" t="s">
        <v>193</v>
      </c>
      <c r="H89" s="20" t="s">
        <v>193</v>
      </c>
      <c r="I89" s="20" t="s">
        <v>193</v>
      </c>
      <c r="J89" s="20" t="s">
        <v>193</v>
      </c>
      <c r="K89" s="21" t="s">
        <v>220</v>
      </c>
      <c r="L89" s="21" t="s">
        <v>191</v>
      </c>
      <c r="M89" s="25" t="s">
        <v>265</v>
      </c>
      <c r="N89" s="26">
        <v>44692</v>
      </c>
      <c r="O89" s="6" t="s">
        <v>189</v>
      </c>
      <c r="P89" s="27" t="s">
        <v>266</v>
      </c>
      <c r="Q89" s="34" t="str">
        <f ca="1">IFERROR(__xludf.DUMMYFUNCTION(" GOOGLETRANSLATE(D28, ""fr"" , ""en"")"),"After all, it's not that bad. It is often said that the EU is a mess. But on Ukraine, the European response was quite rapid, quite firm, packages of sanctions were adopted in a week or two maximum - even if the current one is dragging on a little... It's "&amp;"still progressing.")</f>
        <v>After all, it's not that bad. It is often said that the EU is a mess. But on Ukraine, the European response was quite rapid, quite firm, packages of sanctions were adopted in a week or two maximum - even if the current one is dragging on a little... It's still progressing.</v>
      </c>
      <c r="R89" s="27" t="s">
        <v>266</v>
      </c>
      <c r="S89" s="35" t="str">
        <f ca="1">IFERROR(__xludf.DUMMYFUNCTION(" GOOGLETRANSLATE(D28, ""fr"" , ""de"")"),"Schließlich ist es nicht so schlimm. Es wird oft gesagt, dass die EU ein Chaos sei. Aber was die Ukraine angeht, war die europäische Reaktion ziemlich schnell, ziemlich entschieden, Sanktionspakete wurden in maximal ein oder zwei Wochen verabschiedet – au"&amp;"ch wenn sich das aktuelle ein wenig hinzieht … Es geht immer noch voran.")</f>
        <v>Schließlich ist es nicht so schlimm. Es wird oft gesagt, dass die EU ein Chaos sei. Aber was die Ukraine angeht, war die europäische Reaktion ziemlich schnell, ziemlich entschieden, Sanktionspakete wurden in maximal ein oder zwei Wochen verabschiedet – auch wenn sich das aktuelle ein wenig hinzieht … Es geht immer noch voran.</v>
      </c>
    </row>
    <row r="90" spans="1:19" ht="47.25">
      <c r="A90">
        <v>105</v>
      </c>
      <c r="B90" s="8">
        <v>30</v>
      </c>
      <c r="C90" s="25" t="s">
        <v>264</v>
      </c>
      <c r="D90" s="20" t="s">
        <v>193</v>
      </c>
      <c r="E90" s="20" t="s">
        <v>194</v>
      </c>
      <c r="F90" s="20" t="s">
        <v>193</v>
      </c>
      <c r="G90" s="20" t="s">
        <v>193</v>
      </c>
      <c r="H90" s="20" t="s">
        <v>193</v>
      </c>
      <c r="I90" s="20" t="s">
        <v>193</v>
      </c>
      <c r="J90" s="20" t="s">
        <v>193</v>
      </c>
      <c r="K90" s="21" t="s">
        <v>220</v>
      </c>
      <c r="L90" s="21" t="s">
        <v>191</v>
      </c>
      <c r="M90" s="25" t="s">
        <v>265</v>
      </c>
      <c r="N90" s="26">
        <v>44692</v>
      </c>
      <c r="O90" s="6" t="s">
        <v>189</v>
      </c>
      <c r="P90" s="27" t="s">
        <v>267</v>
      </c>
      <c r="Q90" s="34" t="str">
        <f ca="1">IFERROR(__xludf.DUMMYFUNCTION(" GOOGLETRANSLATE(D29, ""fr"" , ""en"")"),"I am thinking of certain aspects of European citizenship: Erasmus, the possibility of moving and working freely in Europe... ")</f>
        <v xml:space="preserve">I am thinking of certain aspects of European citizenship: Erasmus, the possibility of moving and working freely in Europe... </v>
      </c>
      <c r="R90" s="27" t="s">
        <v>267</v>
      </c>
      <c r="S90" s="35" t="str">
        <f ca="1">IFERROR(__xludf.DUMMYFUNCTION(" GOOGLETRANSLATE(D29, ""fr"" , ""de"")"),"Ich denke an bestimmte Aspekte der europäischen Staatsbürgerschaft: Erasmus, die Möglichkeit, sich in Europa frei zu bewegen und zu arbeiten ... ")</f>
        <v xml:space="preserve">Ich denke an bestimmte Aspekte der europäischen Staatsbürgerschaft: Erasmus, die Möglichkeit, sich in Europa frei zu bewegen und zu arbeiten ... </v>
      </c>
    </row>
    <row r="91" spans="1:19" ht="126">
      <c r="A91">
        <v>106</v>
      </c>
      <c r="B91" s="8">
        <v>30</v>
      </c>
      <c r="C91" s="25" t="s">
        <v>264</v>
      </c>
      <c r="D91" s="20" t="s">
        <v>193</v>
      </c>
      <c r="E91" s="20" t="s">
        <v>194</v>
      </c>
      <c r="F91" s="20" t="s">
        <v>193</v>
      </c>
      <c r="G91" s="20" t="s">
        <v>193</v>
      </c>
      <c r="H91" s="20" t="s">
        <v>193</v>
      </c>
      <c r="I91" s="20" t="s">
        <v>193</v>
      </c>
      <c r="J91" s="20" t="s">
        <v>193</v>
      </c>
      <c r="K91" s="21" t="s">
        <v>220</v>
      </c>
      <c r="L91" s="21" t="s">
        <v>191</v>
      </c>
      <c r="M91" s="25" t="s">
        <v>265</v>
      </c>
      <c r="N91" s="26">
        <v>44692</v>
      </c>
      <c r="O91" s="6" t="s">
        <v>189</v>
      </c>
      <c r="P91" s="27" t="s">
        <v>268</v>
      </c>
      <c r="Q91" s="34" t="str">
        <f ca="1">IFERROR(__xludf.DUMMYFUNCTION(" GOOGLETRANSLATE(D30, ""fr"" , ""en"")"),"Negative: democracy and transparency could be improved. The system could benefit from being more European - it remains very marked by national issues. And then the social aspect is a little too neglected by the EU, particularly with regard to the implemen"&amp;"tation of the euro. Reforming the college of commissioners would be a good thing. ")</f>
        <v xml:space="preserve">Negative: democracy and transparency could be improved. The system could benefit from being more European - it remains very marked by national issues. And then the social aspect is a little too neglected by the EU, particularly with regard to the implementation of the euro. Reforming the college of commissioners would be a good thing. </v>
      </c>
      <c r="R91" s="27" t="s">
        <v>268</v>
      </c>
      <c r="S91" s="35" t="str">
        <f ca="1">IFERROR(__xludf.DUMMYFUNCTION(" GOOGLETRANSLATE(D30, ""fr"" , ""de"")"),"Negativ: Demokratie und Transparenz könnten verbessert werden. Das System könnte von einer stärker europäischen Ausrichtung profitieren, da es nach wie vor stark von nationalen Themen geprägt ist. Und dann wird der soziale Aspekt von der EU etwas zu sehr "&amp;"vernachlässigt, insbesondere im Hinblick auf die Einführung des Euro. Eine Reform des Kommissarskollegiums wäre eine gute Sache. ")</f>
        <v xml:space="preserve">Negativ: Demokratie und Transparenz könnten verbessert werden. Das System könnte von einer stärker europäischen Ausrichtung profitieren, da es nach wie vor stark von nationalen Themen geprägt ist. Und dann wird der soziale Aspekt von der EU etwas zu sehr vernachlässigt, insbesondere im Hinblick auf die Einführung des Euro. Eine Reform des Kommissarskollegiums wäre eine gute Sache. </v>
      </c>
    </row>
    <row r="92" spans="1:19" ht="63">
      <c r="A92">
        <v>107</v>
      </c>
      <c r="B92" s="8">
        <v>31</v>
      </c>
      <c r="C92" s="25" t="s">
        <v>269</v>
      </c>
      <c r="D92" s="20" t="s">
        <v>193</v>
      </c>
      <c r="E92" s="20" t="s">
        <v>194</v>
      </c>
      <c r="F92" s="20" t="s">
        <v>193</v>
      </c>
      <c r="G92" s="20" t="s">
        <v>193</v>
      </c>
      <c r="H92" s="20" t="s">
        <v>193</v>
      </c>
      <c r="I92" s="20" t="s">
        <v>193</v>
      </c>
      <c r="J92" s="20" t="s">
        <v>193</v>
      </c>
      <c r="K92" s="21" t="s">
        <v>220</v>
      </c>
      <c r="L92" s="21" t="s">
        <v>190</v>
      </c>
      <c r="M92" s="25" t="s">
        <v>265</v>
      </c>
      <c r="N92" s="26">
        <v>44700</v>
      </c>
      <c r="O92" s="6" t="s">
        <v>189</v>
      </c>
      <c r="P92" s="27" t="s">
        <v>270</v>
      </c>
      <c r="Q92" s="34" t="str">
        <f ca="1">IFERROR(__xludf.DUMMYFUNCTION(" GOOGLETRANSLATE(D31, ""fr"" , ""en"")"),"In Brussels, there is a bubble of correspondents, quite numerous, we are all in the same European district. This is undoubtedly different compared to more distant correspondents. ")</f>
        <v xml:space="preserve">In Brussels, there is a bubble of correspondents, quite numerous, we are all in the same European district. This is undoubtedly different compared to more distant correspondents. </v>
      </c>
      <c r="R92" s="27" t="s">
        <v>270</v>
      </c>
      <c r="S92" s="35" t="str">
        <f ca="1">IFERROR(__xludf.DUMMYFUNCTION(" GOOGLETRANSLATE(D31, ""fr"" , ""de"")"),"In Brüssel gibt es eine Blase von Korrespondenten, ziemlich zahlreich, wir sind alle im selben Europaviertel. Dies ist zweifellos anders als bei weiter entfernten Korrespondenten. ")</f>
        <v xml:space="preserve">In Brüssel gibt es eine Blase von Korrespondenten, ziemlich zahlreich, wir sind alle im selben Europaviertel. Dies ist zweifellos anders als bei weiter entfernten Korrespondenten. </v>
      </c>
    </row>
    <row r="93" spans="1:19" ht="78.75">
      <c r="A93">
        <v>108</v>
      </c>
      <c r="B93" s="8">
        <v>31</v>
      </c>
      <c r="C93" s="25" t="s">
        <v>269</v>
      </c>
      <c r="D93" s="20" t="s">
        <v>193</v>
      </c>
      <c r="E93" s="20" t="s">
        <v>194</v>
      </c>
      <c r="F93" s="20" t="s">
        <v>193</v>
      </c>
      <c r="G93" s="20" t="s">
        <v>193</v>
      </c>
      <c r="H93" s="20" t="s">
        <v>193</v>
      </c>
      <c r="I93" s="20" t="s">
        <v>193</v>
      </c>
      <c r="J93" s="20" t="s">
        <v>193</v>
      </c>
      <c r="K93" s="21" t="s">
        <v>220</v>
      </c>
      <c r="L93" s="21" t="s">
        <v>190</v>
      </c>
      <c r="M93" s="25" t="s">
        <v>265</v>
      </c>
      <c r="N93" s="26">
        <v>44700</v>
      </c>
      <c r="O93" s="6" t="s">
        <v>189</v>
      </c>
      <c r="P93" s="27" t="s">
        <v>271</v>
      </c>
      <c r="Q93" s="34" t="str">
        <f ca="1">IFERROR(__xludf.DUMMYFUNCTION(" GOOGLETRANSLATE(D32, ""fr"" , ""en"")"),"we must first strengthen ourselves at 27 so that at 27 we have a bloc that works well, which is much more unified, and it will then be much easier to have enlargement decisions that require unanimity. ")</f>
        <v xml:space="preserve">we must first strengthen ourselves at 27 so that at 27 we have a bloc that works well, which is much more unified, and it will then be much easier to have enlargement decisions that require unanimity. </v>
      </c>
      <c r="R93" s="27" t="s">
        <v>271</v>
      </c>
      <c r="S93" s="35" t="str">
        <f ca="1">IFERROR(__xludf.DUMMYFUNCTION(" GOOGLETRANSLATE(D32, ""fr"" , ""de"")"),"Wir müssen uns zunächst mit 27 stärken, damit wir mit 27 einen Block haben, der gut funktioniert, der viel einheitlicher ist, und dann wird es viel einfacher sein, Erweiterungsbeschlüsse zu fassen, die Einstimmigkeit erfordern. ")</f>
        <v xml:space="preserve">Wir müssen uns zunächst mit 27 stärken, damit wir mit 27 einen Block haben, der gut funktioniert, der viel einheitlicher ist, und dann wird es viel einfacher sein, Erweiterungsbeschlüsse zu fassen, die Einstimmigkeit erfordern. </v>
      </c>
    </row>
    <row r="94" spans="1:19" ht="126">
      <c r="A94">
        <v>109</v>
      </c>
      <c r="B94" s="8">
        <v>31</v>
      </c>
      <c r="C94" s="25" t="s">
        <v>269</v>
      </c>
      <c r="D94" s="20" t="s">
        <v>193</v>
      </c>
      <c r="E94" s="20" t="s">
        <v>194</v>
      </c>
      <c r="F94" s="20" t="s">
        <v>193</v>
      </c>
      <c r="G94" s="20" t="s">
        <v>193</v>
      </c>
      <c r="H94" s="20" t="s">
        <v>193</v>
      </c>
      <c r="I94" s="20" t="s">
        <v>193</v>
      </c>
      <c r="J94" s="20" t="s">
        <v>193</v>
      </c>
      <c r="K94" s="21" t="s">
        <v>220</v>
      </c>
      <c r="L94" s="21" t="s">
        <v>190</v>
      </c>
      <c r="M94" s="25" t="s">
        <v>265</v>
      </c>
      <c r="N94" s="26">
        <v>44700</v>
      </c>
      <c r="O94" s="6" t="s">
        <v>189</v>
      </c>
      <c r="P94" s="27" t="s">
        <v>272</v>
      </c>
      <c r="Q94" s="34" t="str">
        <f ca="1">IFERROR(__xludf.DUMMYFUNCTION(" GOOGLETRANSLATE(D33, ""fr"" , ""en"")"),"Yes, we have Erasmus, a kind of integration of common agricultural policy, a common market, which weighs on globalization. But if we don't have another counterpart to this soft power, diplomacy, and the hard power side, defense, I think that's missing and"&amp;" that we're going to have a big credibility problem. ")</f>
        <v xml:space="preserve">Yes, we have Erasmus, a kind of integration of common agricultural policy, a common market, which weighs on globalization. But if we don't have another counterpart to this soft power, diplomacy, and the hard power side, defense, I think that's missing and that we're going to have a big credibility problem. </v>
      </c>
      <c r="R94" s="27" t="s">
        <v>272</v>
      </c>
      <c r="S94" s="35" t="str">
        <f ca="1">IFERROR(__xludf.DUMMYFUNCTION(" GOOGLETRANSLATE(D33, ""fr"" , ""de"")"),"Ja, wir haben Erasmus, eine Art Integration der Gemeinsamen Agrarpolitik, einen gemeinsamen Markt, der die Globalisierung belastet. Aber wenn wir nicht ein anderes Gegenstück zu dieser Soft Power, der Diplomatie, und der Hard Power Seite, der Verteidigung"&amp;", haben, dann glaube ich, dass das fehlt und wir ein großes Glaubwürdigkeitsproblem haben werden. ")</f>
        <v xml:space="preserve">Ja, wir haben Erasmus, eine Art Integration der Gemeinsamen Agrarpolitik, einen gemeinsamen Markt, der die Globalisierung belastet. Aber wenn wir nicht ein anderes Gegenstück zu dieser Soft Power, der Diplomatie, und der Hard Power Seite, der Verteidigung, haben, dann glaube ich, dass das fehlt und wir ein großes Glaubwürdigkeitsproblem haben werden. </v>
      </c>
    </row>
    <row r="95" spans="1:19" ht="173.25">
      <c r="A95">
        <v>110</v>
      </c>
      <c r="B95" s="8">
        <v>32</v>
      </c>
      <c r="C95" s="25" t="s">
        <v>273</v>
      </c>
      <c r="D95" s="20" t="s">
        <v>193</v>
      </c>
      <c r="E95" s="20" t="s">
        <v>194</v>
      </c>
      <c r="F95" s="20" t="s">
        <v>193</v>
      </c>
      <c r="G95" s="20" t="s">
        <v>193</v>
      </c>
      <c r="H95" s="20" t="s">
        <v>193</v>
      </c>
      <c r="I95" s="20" t="s">
        <v>193</v>
      </c>
      <c r="J95" s="20" t="s">
        <v>193</v>
      </c>
      <c r="K95" s="21" t="s">
        <v>220</v>
      </c>
      <c r="L95" s="21" t="s">
        <v>191</v>
      </c>
      <c r="M95" s="25" t="s">
        <v>265</v>
      </c>
      <c r="N95" s="26">
        <v>44725</v>
      </c>
      <c r="O95" s="6" t="s">
        <v>189</v>
      </c>
      <c r="P95" s="27" t="s">
        <v>274</v>
      </c>
      <c r="Q95" s="34" t="str">
        <f ca="1">IFERROR(__xludf.DUMMYFUNCTION(" GOOGLETRANSLATE(D34, ""fr"" , ""en"")"),"On the other hand, the functioning of European institutions is really unclear. In defense of my colleagues, it is still very complicated. There is a timetable which means that we never really know when to talk about a European directive, for example - do "&amp;"we do it when the commission proposes it, when Parliament votes for it, when the three institutions meet? are agreed...? It’s still a bit complex, and it’s long. ")</f>
        <v xml:space="preserve">On the other hand, the functioning of European institutions is really unclear. In defense of my colleagues, it is still very complicated. There is a timetable which means that we never really know when to talk about a European directive, for example - do we do it when the commission proposes it, when Parliament votes for it, when the three institutions meet? are agreed...? It’s still a bit complex, and it’s long. </v>
      </c>
      <c r="R95" s="27" t="s">
        <v>274</v>
      </c>
      <c r="S95" s="35" t="str">
        <f ca="1">IFERROR(__xludf.DUMMYFUNCTION(" GOOGLETRANSLATE(D34, ""fr"" , ""de"")"),"Andererseits ist die Funktionsweise der europäischen Institutionen wirklich unklar. Zur Verteidigung meiner Kollegen: Es ist immer noch sehr kompliziert. Es gibt einen Zeitplan, der bedeutet, dass wir nie genau wissen, wann wir beispielsweise über eine eu"&amp;"ropäische Richtlinie sprechen sollen – tun wir das, wenn die Kommission sie vorschlägt, wenn das Parlament dafür stimmt, wenn die drei Institutionen zusammenkommen ...? Es ist immer noch etwas komplex und lang. ")</f>
        <v xml:space="preserve">Andererseits ist die Funktionsweise der europäischen Institutionen wirklich unklar. Zur Verteidigung meiner Kollegen: Es ist immer noch sehr kompliziert. Es gibt einen Zeitplan, der bedeutet, dass wir nie genau wissen, wann wir beispielsweise über eine europäische Richtlinie sprechen sollen – tun wir das, wenn die Kommission sie vorschlägt, wenn das Parlament dafür stimmt, wenn die drei Institutionen zusammenkommen ...? Es ist immer noch etwas komplex und lang. </v>
      </c>
    </row>
    <row r="96" spans="1:19" ht="78.75">
      <c r="A96">
        <v>111</v>
      </c>
      <c r="B96" s="8">
        <v>32</v>
      </c>
      <c r="C96" s="25" t="s">
        <v>273</v>
      </c>
      <c r="D96" s="20" t="s">
        <v>193</v>
      </c>
      <c r="E96" s="20" t="s">
        <v>194</v>
      </c>
      <c r="F96" s="20" t="s">
        <v>193</v>
      </c>
      <c r="G96" s="20" t="s">
        <v>193</v>
      </c>
      <c r="H96" s="20" t="s">
        <v>193</v>
      </c>
      <c r="I96" s="20" t="s">
        <v>193</v>
      </c>
      <c r="J96" s="20" t="s">
        <v>193</v>
      </c>
      <c r="K96" s="21" t="s">
        <v>220</v>
      </c>
      <c r="L96" s="21" t="s">
        <v>191</v>
      </c>
      <c r="M96" s="25" t="s">
        <v>265</v>
      </c>
      <c r="N96" s="26">
        <v>44725</v>
      </c>
      <c r="O96" s="6" t="s">
        <v>189</v>
      </c>
      <c r="P96" s="27" t="s">
        <v>275</v>
      </c>
      <c r="Q96" s="34" t="str">
        <f ca="1">IFERROR(__xludf.DUMMYFUNCTION(" GOOGLETRANSLATE(D35, ""fr"" , ""en"")"),"In the current state of European functioning, if the treaties are not reformed, if things are not overhauled and things can work... In Brussels we realize it: Europe is the compromise. ")</f>
        <v xml:space="preserve">In the current state of European functioning, if the treaties are not reformed, if things are not overhauled and things can work... In Brussels we realize it: Europe is the compromise. </v>
      </c>
      <c r="R96" s="27" t="s">
        <v>275</v>
      </c>
      <c r="S96" s="35" t="str">
        <f ca="1">IFERROR(__xludf.DUMMYFUNCTION(" GOOGLETRANSLATE(D35, ""fr"" , ""de"")"),"Wenn die Verträge in der gegenwärtigen Lage Europas nicht reformiert werden, wenn die Dinge nicht überarbeitet werden und alles funktionieren kann... In Brüssel ist uns klar: Europa ist der Kompromiss. ")</f>
        <v xml:space="preserve">Wenn die Verträge in der gegenwärtigen Lage Europas nicht reformiert werden, wenn die Dinge nicht überarbeitet werden und alles funktionieren kann... In Brüssel ist uns klar: Europa ist der Kompromiss. </v>
      </c>
    </row>
    <row r="97" spans="1:20" ht="126">
      <c r="A97">
        <v>112</v>
      </c>
      <c r="B97" s="8">
        <v>32</v>
      </c>
      <c r="C97" s="25" t="s">
        <v>273</v>
      </c>
      <c r="D97" s="20" t="s">
        <v>193</v>
      </c>
      <c r="E97" s="20" t="s">
        <v>194</v>
      </c>
      <c r="F97" s="20" t="s">
        <v>193</v>
      </c>
      <c r="G97" s="20" t="s">
        <v>193</v>
      </c>
      <c r="H97" s="20" t="s">
        <v>193</v>
      </c>
      <c r="I97" s="20" t="s">
        <v>193</v>
      </c>
      <c r="J97" s="20" t="s">
        <v>193</v>
      </c>
      <c r="K97" s="21" t="s">
        <v>220</v>
      </c>
      <c r="L97" s="21" t="s">
        <v>191</v>
      </c>
      <c r="M97" s="25" t="s">
        <v>265</v>
      </c>
      <c r="N97" s="26">
        <v>44725</v>
      </c>
      <c r="O97" s="6" t="s">
        <v>189</v>
      </c>
      <c r="P97" s="27" t="s">
        <v>276</v>
      </c>
      <c r="Q97" s="34" t="str">
        <f ca="1">IFERROR(__xludf.DUMMYFUNCTION(" GOOGLETRANSLATE(D36, ""fr"" , ""en"")"),"On the negative side, the EU is still more the EU of businesses than of citizens. This is something I experienced quite a bit while being abroad. Everyday Europe, even when you are European in a neighboring country, there are lots of things that don't wor"&amp;"k and don't make it easy to settle in. Citizens' Europe is not working very well. ")</f>
        <v xml:space="preserve">On the negative side, the EU is still more the EU of businesses than of citizens. This is something I experienced quite a bit while being abroad. Everyday Europe, even when you are European in a neighboring country, there are lots of things that don't work and don't make it easy to settle in. Citizens' Europe is not working very well. </v>
      </c>
      <c r="R97" s="27" t="s">
        <v>276</v>
      </c>
      <c r="S97" s="35" t="str">
        <f ca="1">IFERROR(__xludf.DUMMYFUNCTION(" GOOGLETRANSLATE(D36, ""fr"" , ""de"")"),"Negativ zu vermerken ist, dass die EU noch immer eher die EU der Unternehmen als der Bürger ist. Das ist etwas, was ich im Ausland ziemlich oft erlebt habe. Im Alltag Europas, auch wenn man als Europäer in einem Nachbarland lebt, gibt es viele Dinge, die "&amp;"nicht funktionieren und die Eingewöhnung erschweren. Das Europa der Bürger funktioniert nicht sehr gut. ")</f>
        <v xml:space="preserve">Negativ zu vermerken ist, dass die EU noch immer eher die EU der Unternehmen als der Bürger ist. Das ist etwas, was ich im Ausland ziemlich oft erlebt habe. Im Alltag Europas, auch wenn man als Europäer in einem Nachbarland lebt, gibt es viele Dinge, die nicht funktionieren und die Eingewöhnung erschweren. Das Europa der Bürger funktioniert nicht sehr gut. </v>
      </c>
    </row>
    <row r="98" spans="1:20" ht="78.75">
      <c r="A98">
        <v>113</v>
      </c>
      <c r="B98" s="8">
        <v>33</v>
      </c>
      <c r="C98" s="25" t="s">
        <v>277</v>
      </c>
      <c r="D98" s="20" t="s">
        <v>193</v>
      </c>
      <c r="E98" s="20" t="s">
        <v>194</v>
      </c>
      <c r="F98" s="20" t="s">
        <v>193</v>
      </c>
      <c r="G98" s="20" t="s">
        <v>193</v>
      </c>
      <c r="H98" s="20" t="s">
        <v>193</v>
      </c>
      <c r="I98" s="20" t="s">
        <v>193</v>
      </c>
      <c r="J98" s="20" t="s">
        <v>193</v>
      </c>
      <c r="K98" s="21" t="s">
        <v>220</v>
      </c>
      <c r="L98" s="21" t="s">
        <v>191</v>
      </c>
      <c r="M98" s="25" t="s">
        <v>265</v>
      </c>
      <c r="N98" s="26">
        <v>44733</v>
      </c>
      <c r="O98" s="6" t="s">
        <v>189</v>
      </c>
      <c r="P98" s="27" t="s">
        <v>278</v>
      </c>
      <c r="Q98" s="34" t="str">
        <f ca="1">IFERROR(__xludf.DUMMYFUNCTION(" GOOGLETRANSLATE(D37, ""fr"" , ""en"")"),"I think that at the same time we need to make the hard core of Europe, that is to say the founding States, work better by multiplying closer operating systems, with partnerships between groups of countries. ")</f>
        <v xml:space="preserve">I think that at the same time we need to make the hard core of Europe, that is to say the founding States, work better by multiplying closer operating systems, with partnerships between groups of countries. </v>
      </c>
      <c r="R98" s="27" t="s">
        <v>278</v>
      </c>
      <c r="S98" s="35" t="str">
        <f ca="1">IFERROR(__xludf.DUMMYFUNCTION(" GOOGLETRANSLATE(D37, ""fr"" , ""de"")"),"Ich denke, dass wir gleichzeitig dafür sorgen müssen, dass der harte Kern Europas, also die Gründerstaaten, besser funktionieren, indem wir engere Betriebssysteme vervielfachen und Partnerschaften zwischen Ländergruppen eingehen. ")</f>
        <v xml:space="preserve">Ich denke, dass wir gleichzeitig dafür sorgen müssen, dass der harte Kern Europas, also die Gründerstaaten, besser funktionieren, indem wir engere Betriebssysteme vervielfachen und Partnerschaften zwischen Ländergruppen eingehen. </v>
      </c>
    </row>
    <row r="99" spans="1:20" ht="110.25">
      <c r="A99">
        <v>114</v>
      </c>
      <c r="B99" s="8">
        <v>33</v>
      </c>
      <c r="C99" s="25" t="s">
        <v>277</v>
      </c>
      <c r="D99" s="20" t="s">
        <v>193</v>
      </c>
      <c r="E99" s="20" t="s">
        <v>194</v>
      </c>
      <c r="F99" s="20" t="s">
        <v>193</v>
      </c>
      <c r="G99" s="20" t="s">
        <v>193</v>
      </c>
      <c r="H99" s="20" t="s">
        <v>193</v>
      </c>
      <c r="I99" s="20" t="s">
        <v>193</v>
      </c>
      <c r="J99" s="20" t="s">
        <v>193</v>
      </c>
      <c r="K99" s="21" t="s">
        <v>220</v>
      </c>
      <c r="L99" s="21" t="s">
        <v>191</v>
      </c>
      <c r="M99" s="25" t="s">
        <v>265</v>
      </c>
      <c r="N99" s="26">
        <v>44733</v>
      </c>
      <c r="O99" s="6" t="s">
        <v>189</v>
      </c>
      <c r="P99" s="27" t="s">
        <v>279</v>
      </c>
      <c r="Q99" s="34" t="str">
        <f ca="1">IFERROR(__xludf.DUMMYFUNCTION(" GOOGLETRANSLATE(D38, ""fr"" , ""en"")"),"I think that the positive image of Europe in the world is accompanied by an image of weakness or even extreme weakness. This is the reason why, and we see this with recent events, it is necessary for Europe to be respected and to be heard, and above all t"&amp;"o provide itself with the means, particularly in terms of defense. ")</f>
        <v xml:space="preserve">I think that the positive image of Europe in the world is accompanied by an image of weakness or even extreme weakness. This is the reason why, and we see this with recent events, it is necessary for Europe to be respected and to be heard, and above all to provide itself with the means, particularly in terms of defense. </v>
      </c>
      <c r="R99" s="27" t="s">
        <v>279</v>
      </c>
      <c r="S99" s="35" t="str">
        <f ca="1">IFERROR(__xludf.DUMMYFUNCTION(" GOOGLETRANSLATE(D38, ""fr"" , ""de"")"),"Ich denke, dass das positive Bild Europas in der Welt mit einem Bild der Schwäche oder sogar extremen Schwäche einhergeht. Aus diesem Grund, und das sehen wir an den jüngsten Ereignissen, ist es notwendig, dass Europa respektiert und gehört wird und sich "&amp;"vor allem mit den Mitteln ausstattet, insbesondere im Verteidigungsbereich. ")</f>
        <v xml:space="preserve">Ich denke, dass das positive Bild Europas in der Welt mit einem Bild der Schwäche oder sogar extremen Schwäche einhergeht. Aus diesem Grund, und das sehen wir an den jüngsten Ereignissen, ist es notwendig, dass Europa respektiert und gehört wird und sich vor allem mit den Mitteln ausstattet, insbesondere im Verteidigungsbereich. </v>
      </c>
    </row>
    <row r="100" spans="1:20" s="1" customFormat="1" ht="157.5">
      <c r="A100" s="1">
        <v>115</v>
      </c>
      <c r="B100" s="29">
        <v>33</v>
      </c>
      <c r="C100" s="27" t="s">
        <v>277</v>
      </c>
      <c r="D100" s="30" t="s">
        <v>193</v>
      </c>
      <c r="E100" s="30" t="s">
        <v>194</v>
      </c>
      <c r="F100" s="30" t="s">
        <v>193</v>
      </c>
      <c r="G100" s="30" t="s">
        <v>193</v>
      </c>
      <c r="H100" s="30" t="s">
        <v>193</v>
      </c>
      <c r="I100" s="30" t="s">
        <v>193</v>
      </c>
      <c r="J100" s="30" t="s">
        <v>193</v>
      </c>
      <c r="K100" s="31" t="s">
        <v>220</v>
      </c>
      <c r="L100" s="31" t="s">
        <v>191</v>
      </c>
      <c r="M100" s="27" t="s">
        <v>265</v>
      </c>
      <c r="N100" s="32">
        <v>44733</v>
      </c>
      <c r="O100" s="33" t="s">
        <v>189</v>
      </c>
      <c r="P100" s="27" t="s">
        <v>280</v>
      </c>
      <c r="Q100" s="34" t="str">
        <f ca="1">IFERROR(__xludf.DUMMYFUNCTION(" GOOGLETRANSLATE(D39, ""fr"" , ""en"")"),"Finally, Europe was built with extremely virtuous objectives: never again war, with the Coal and Steel Community... But it was still built in opacity, and with elected officials - I'm thinking of the European Parliament - which sometimes had a past that w"&amp;"ould have been better to look at closely... Europe has been, and still is, a cash cow for a certain number of people. ")</f>
        <v xml:space="preserve">Finally, Europe was built with extremely virtuous objectives: never again war, with the Coal and Steel Community... But it was still built in opacity, and with elected officials - I'm thinking of the European Parliament - which sometimes had a past that would have been better to look at closely... Europe has been, and still is, a cash cow for a certain number of people. </v>
      </c>
      <c r="R100" s="27" t="s">
        <v>280</v>
      </c>
      <c r="S100" s="35" t="str">
        <f ca="1">IFERROR(__xludf.DUMMYFUNCTION(" GOOGLETRANSLATE(D39, ""fr"" , ""de"")"),"Schließlich wurde Europa mit äußerst tugendhaften Zielen aufgebaut: nie wieder Krieg, mit der Gemeinschaft für Kohle und Stahl ... Aber es wurde immer noch in Undurchsichtigkeit und mit gewählten Beamten aufgebaut – ich denke an das Europäische Parlament "&amp;"–, das manchmal eine Vergangenheit hatte Das wäre besser gewesen, genauer hinzuschauen ... Europa war und ist für eine bestimmte Anzahl von Menschen eine Cash-Cow. ")</f>
        <v xml:space="preserve">Schließlich wurde Europa mit äußerst tugendhaften Zielen aufgebaut: nie wieder Krieg, mit der Gemeinschaft für Kohle und Stahl ... Aber es wurde immer noch in Undurchsichtigkeit und mit gewählten Beamten aufgebaut – ich denke an das Europäische Parlament –, das manchmal eine Vergangenheit hatte Das wäre besser gewesen, genauer hinzuschauen ... Europa war und ist für eine bestimmte Anzahl von Menschen eine Cash-Cow. </v>
      </c>
    </row>
    <row r="101" spans="1:20" s="1" customFormat="1" ht="135">
      <c r="A101" s="29">
        <v>116</v>
      </c>
      <c r="B101" s="29">
        <v>34</v>
      </c>
      <c r="C101" s="29" t="s">
        <v>297</v>
      </c>
      <c r="D101" s="30" t="s">
        <v>193</v>
      </c>
      <c r="E101" s="30" t="s">
        <v>194</v>
      </c>
      <c r="F101" s="30" t="s">
        <v>193</v>
      </c>
      <c r="G101" s="30" t="s">
        <v>193</v>
      </c>
      <c r="H101" s="30" t="s">
        <v>193</v>
      </c>
      <c r="I101" s="30" t="s">
        <v>193</v>
      </c>
      <c r="J101" s="30" t="s">
        <v>193</v>
      </c>
      <c r="K101" s="31" t="s">
        <v>210</v>
      </c>
      <c r="L101" s="31" t="s">
        <v>191</v>
      </c>
      <c r="M101" s="33" t="s">
        <v>211</v>
      </c>
      <c r="N101" s="36">
        <v>44697</v>
      </c>
      <c r="O101" s="33" t="s">
        <v>212</v>
      </c>
      <c r="P101" s="27" t="s">
        <v>281</v>
      </c>
      <c r="Q101" s="1" t="s">
        <v>296</v>
      </c>
      <c r="R101" s="1" t="s">
        <v>295</v>
      </c>
      <c r="S101" s="27" t="s">
        <v>281</v>
      </c>
    </row>
    <row r="102" spans="1:20" s="1" customFormat="1" ht="150">
      <c r="A102" s="29">
        <v>117</v>
      </c>
      <c r="B102" s="29">
        <v>26</v>
      </c>
      <c r="C102" s="27" t="s">
        <v>250</v>
      </c>
      <c r="D102" s="30" t="s">
        <v>194</v>
      </c>
      <c r="E102" s="30" t="s">
        <v>194</v>
      </c>
      <c r="F102" s="30" t="s">
        <v>193</v>
      </c>
      <c r="G102" s="30" t="s">
        <v>193</v>
      </c>
      <c r="H102" s="30" t="s">
        <v>193</v>
      </c>
      <c r="I102" s="30" t="s">
        <v>193</v>
      </c>
      <c r="J102" s="30" t="s">
        <v>193</v>
      </c>
      <c r="K102" s="31" t="s">
        <v>220</v>
      </c>
      <c r="L102" s="31" t="s">
        <v>190</v>
      </c>
      <c r="M102" s="27" t="s">
        <v>251</v>
      </c>
      <c r="N102" s="32">
        <v>44656</v>
      </c>
      <c r="O102" s="33" t="s">
        <v>189</v>
      </c>
      <c r="P102" s="37" t="s">
        <v>285</v>
      </c>
      <c r="Q102" s="1" t="s">
        <v>298</v>
      </c>
      <c r="R102" s="37" t="s">
        <v>285</v>
      </c>
      <c r="S102" s="1" t="s">
        <v>299</v>
      </c>
    </row>
    <row r="103" spans="1:20" s="1" customFormat="1" ht="135">
      <c r="A103" s="29">
        <v>118</v>
      </c>
      <c r="B103" s="29">
        <v>35</v>
      </c>
      <c r="C103" s="29" t="s">
        <v>300</v>
      </c>
      <c r="D103" s="30" t="s">
        <v>193</v>
      </c>
      <c r="E103" s="30" t="s">
        <v>194</v>
      </c>
      <c r="F103" s="30" t="s">
        <v>193</v>
      </c>
      <c r="G103" s="30" t="s">
        <v>193</v>
      </c>
      <c r="H103" s="30" t="s">
        <v>193</v>
      </c>
      <c r="I103" s="30" t="s">
        <v>193</v>
      </c>
      <c r="J103" s="30" t="s">
        <v>193</v>
      </c>
      <c r="K103" s="31" t="s">
        <v>210</v>
      </c>
      <c r="L103" s="31" t="s">
        <v>191</v>
      </c>
      <c r="M103" s="33" t="s">
        <v>211</v>
      </c>
      <c r="N103" s="36">
        <v>44775</v>
      </c>
      <c r="O103" s="33" t="s">
        <v>212</v>
      </c>
      <c r="P103" s="27" t="s">
        <v>282</v>
      </c>
      <c r="Q103" s="1" t="s">
        <v>302</v>
      </c>
      <c r="R103" s="1" t="s">
        <v>301</v>
      </c>
      <c r="S103" s="27" t="s">
        <v>282</v>
      </c>
    </row>
    <row r="104" spans="1:20" s="1" customFormat="1" ht="60">
      <c r="A104" s="29">
        <v>119</v>
      </c>
      <c r="B104" s="29">
        <v>36</v>
      </c>
      <c r="C104" s="29" t="s">
        <v>303</v>
      </c>
      <c r="D104" s="30" t="s">
        <v>193</v>
      </c>
      <c r="E104" s="30" t="s">
        <v>194</v>
      </c>
      <c r="F104" s="30" t="s">
        <v>193</v>
      </c>
      <c r="G104" s="30" t="s">
        <v>193</v>
      </c>
      <c r="H104" s="30" t="s">
        <v>193</v>
      </c>
      <c r="I104" s="30" t="s">
        <v>193</v>
      </c>
      <c r="J104" s="30" t="s">
        <v>193</v>
      </c>
      <c r="K104" s="31" t="s">
        <v>210</v>
      </c>
      <c r="L104" s="31" t="s">
        <v>191</v>
      </c>
      <c r="M104" s="33" t="s">
        <v>304</v>
      </c>
      <c r="N104" s="36">
        <v>44546</v>
      </c>
      <c r="O104" s="33" t="s">
        <v>212</v>
      </c>
      <c r="P104" s="27" t="s">
        <v>286</v>
      </c>
      <c r="Q104" s="1" t="s">
        <v>305</v>
      </c>
      <c r="R104" s="1" t="s">
        <v>306</v>
      </c>
      <c r="S104" s="27" t="s">
        <v>286</v>
      </c>
    </row>
    <row r="105" spans="1:20" s="1" customFormat="1" ht="75">
      <c r="A105" s="29">
        <v>120</v>
      </c>
      <c r="B105" s="29">
        <v>37</v>
      </c>
      <c r="C105" s="38" t="s">
        <v>307</v>
      </c>
      <c r="D105" s="30" t="s">
        <v>193</v>
      </c>
      <c r="E105" s="30" t="s">
        <v>194</v>
      </c>
      <c r="F105" s="30" t="s">
        <v>193</v>
      </c>
      <c r="G105" s="30" t="s">
        <v>193</v>
      </c>
      <c r="H105" s="30" t="s">
        <v>193</v>
      </c>
      <c r="I105" s="30" t="s">
        <v>193</v>
      </c>
      <c r="J105" s="30" t="s">
        <v>193</v>
      </c>
      <c r="K105" s="31" t="s">
        <v>210</v>
      </c>
      <c r="L105" s="31" t="s">
        <v>190</v>
      </c>
      <c r="M105" s="33" t="s">
        <v>211</v>
      </c>
      <c r="N105" s="36">
        <v>44662</v>
      </c>
      <c r="O105" s="33" t="s">
        <v>212</v>
      </c>
      <c r="P105" s="27" t="s">
        <v>290</v>
      </c>
      <c r="Q105" s="1" t="s">
        <v>309</v>
      </c>
      <c r="R105" s="1" t="s">
        <v>308</v>
      </c>
      <c r="S105" s="27" t="s">
        <v>290</v>
      </c>
    </row>
    <row r="106" spans="1:20" s="1" customFormat="1" ht="135">
      <c r="A106" s="29">
        <v>122</v>
      </c>
      <c r="B106" s="29">
        <v>38</v>
      </c>
      <c r="C106" s="29" t="s">
        <v>310</v>
      </c>
      <c r="D106" s="30" t="s">
        <v>193</v>
      </c>
      <c r="E106" s="30" t="s">
        <v>194</v>
      </c>
      <c r="F106" s="30" t="s">
        <v>193</v>
      </c>
      <c r="G106" s="30" t="s">
        <v>193</v>
      </c>
      <c r="H106" s="30" t="s">
        <v>193</v>
      </c>
      <c r="I106" s="30" t="s">
        <v>193</v>
      </c>
      <c r="J106" s="30" t="s">
        <v>193</v>
      </c>
      <c r="K106" s="31" t="s">
        <v>210</v>
      </c>
      <c r="L106" s="31" t="s">
        <v>191</v>
      </c>
      <c r="M106" s="33" t="s">
        <v>207</v>
      </c>
      <c r="N106" s="36">
        <v>44494</v>
      </c>
      <c r="O106" s="33" t="s">
        <v>212</v>
      </c>
      <c r="P106" s="27" t="s">
        <v>283</v>
      </c>
      <c r="Q106" s="27"/>
      <c r="R106" s="27"/>
      <c r="S106" s="27" t="s">
        <v>289</v>
      </c>
    </row>
    <row r="107" spans="1:20" s="1" customFormat="1" ht="75">
      <c r="A107" s="29">
        <v>123</v>
      </c>
      <c r="B107" s="29">
        <v>39</v>
      </c>
      <c r="C107" s="29" t="s">
        <v>311</v>
      </c>
      <c r="D107" s="30" t="s">
        <v>193</v>
      </c>
      <c r="E107" s="30" t="s">
        <v>194</v>
      </c>
      <c r="F107" s="30" t="s">
        <v>193</v>
      </c>
      <c r="G107" s="30" t="s">
        <v>193</v>
      </c>
      <c r="H107" s="30" t="s">
        <v>193</v>
      </c>
      <c r="I107" s="30" t="s">
        <v>193</v>
      </c>
      <c r="J107" s="30" t="s">
        <v>193</v>
      </c>
      <c r="K107" s="31" t="s">
        <v>210</v>
      </c>
      <c r="L107" s="31" t="s">
        <v>191</v>
      </c>
      <c r="M107" s="33" t="s">
        <v>207</v>
      </c>
      <c r="N107" s="36">
        <v>44490</v>
      </c>
      <c r="O107" s="33" t="s">
        <v>189</v>
      </c>
      <c r="P107" s="27" t="s">
        <v>287</v>
      </c>
      <c r="Q107" s="27" t="s">
        <v>312</v>
      </c>
      <c r="R107" s="27" t="s">
        <v>313</v>
      </c>
      <c r="S107" s="27" t="s">
        <v>292</v>
      </c>
    </row>
    <row r="108" spans="1:20" s="1" customFormat="1" ht="78.75">
      <c r="A108" s="29">
        <v>124</v>
      </c>
      <c r="B108" s="29">
        <v>40</v>
      </c>
      <c r="C108" s="29" t="s">
        <v>314</v>
      </c>
      <c r="D108" s="30" t="s">
        <v>193</v>
      </c>
      <c r="E108" s="30" t="s">
        <v>194</v>
      </c>
      <c r="F108" s="30" t="s">
        <v>193</v>
      </c>
      <c r="G108" s="30" t="s">
        <v>193</v>
      </c>
      <c r="H108" s="30" t="s">
        <v>193</v>
      </c>
      <c r="I108" s="30" t="s">
        <v>193</v>
      </c>
      <c r="J108" s="30" t="s">
        <v>193</v>
      </c>
      <c r="K108" s="31" t="s">
        <v>210</v>
      </c>
      <c r="L108" s="31" t="s">
        <v>191</v>
      </c>
      <c r="M108" s="33" t="s">
        <v>207</v>
      </c>
      <c r="N108" s="36">
        <v>44491</v>
      </c>
      <c r="O108" s="33" t="s">
        <v>212</v>
      </c>
      <c r="P108" s="27" t="s">
        <v>291</v>
      </c>
      <c r="Q108" s="39" t="s">
        <v>316</v>
      </c>
      <c r="R108" s="37" t="s">
        <v>315</v>
      </c>
      <c r="S108" s="27" t="s">
        <v>291</v>
      </c>
      <c r="T108" s="37"/>
    </row>
    <row r="109" spans="1:20" s="1" customFormat="1" ht="31.5">
      <c r="A109" s="29">
        <v>125</v>
      </c>
      <c r="B109" s="29">
        <v>25</v>
      </c>
      <c r="C109" s="29" t="s">
        <v>237</v>
      </c>
      <c r="D109" s="30" t="s">
        <v>193</v>
      </c>
      <c r="E109" s="30" t="s">
        <v>194</v>
      </c>
      <c r="F109" s="30" t="s">
        <v>193</v>
      </c>
      <c r="G109" s="30" t="s">
        <v>193</v>
      </c>
      <c r="H109" s="30" t="s">
        <v>193</v>
      </c>
      <c r="I109" s="30" t="s">
        <v>193</v>
      </c>
      <c r="J109" s="30" t="s">
        <v>193</v>
      </c>
      <c r="K109" s="31" t="s">
        <v>220</v>
      </c>
      <c r="L109" s="31" t="s">
        <v>191</v>
      </c>
      <c r="M109" s="33" t="s">
        <v>211</v>
      </c>
      <c r="N109" s="36">
        <v>44594</v>
      </c>
      <c r="O109" s="33" t="s">
        <v>189</v>
      </c>
      <c r="P109" s="37" t="s">
        <v>293</v>
      </c>
      <c r="Q109" s="1" t="s">
        <v>317</v>
      </c>
      <c r="R109" s="37" t="s">
        <v>293</v>
      </c>
      <c r="S109" s="1" t="s">
        <v>318</v>
      </c>
    </row>
    <row r="110" spans="1:20" s="1" customFormat="1" ht="120">
      <c r="A110" s="29">
        <v>126</v>
      </c>
      <c r="B110" s="29">
        <v>35</v>
      </c>
      <c r="C110" s="29" t="s">
        <v>300</v>
      </c>
      <c r="D110" s="30" t="s">
        <v>193</v>
      </c>
      <c r="E110" s="30" t="s">
        <v>194</v>
      </c>
      <c r="F110" s="30" t="s">
        <v>193</v>
      </c>
      <c r="G110" s="30" t="s">
        <v>193</v>
      </c>
      <c r="H110" s="30" t="s">
        <v>193</v>
      </c>
      <c r="I110" s="30" t="s">
        <v>193</v>
      </c>
      <c r="J110" s="30" t="s">
        <v>193</v>
      </c>
      <c r="K110" s="31" t="s">
        <v>210</v>
      </c>
      <c r="L110" s="31" t="s">
        <v>191</v>
      </c>
      <c r="M110" s="33" t="s">
        <v>211</v>
      </c>
      <c r="N110" s="36">
        <v>44775</v>
      </c>
      <c r="O110" s="33" t="s">
        <v>212</v>
      </c>
      <c r="P110" s="27" t="s">
        <v>284</v>
      </c>
      <c r="Q110" s="1" t="s">
        <v>320</v>
      </c>
      <c r="R110" s="1" t="s">
        <v>319</v>
      </c>
      <c r="S110" s="27" t="s">
        <v>284</v>
      </c>
    </row>
    <row r="111" spans="1:20" s="1" customFormat="1" ht="31.5">
      <c r="A111" s="29">
        <v>127</v>
      </c>
      <c r="B111" s="29">
        <v>41</v>
      </c>
      <c r="C111" s="29" t="s">
        <v>322</v>
      </c>
      <c r="D111" s="30" t="s">
        <v>193</v>
      </c>
      <c r="E111" s="30" t="s">
        <v>194</v>
      </c>
      <c r="F111" s="30" t="s">
        <v>193</v>
      </c>
      <c r="G111" s="30" t="s">
        <v>193</v>
      </c>
      <c r="H111" s="30" t="s">
        <v>193</v>
      </c>
      <c r="I111" s="30" t="s">
        <v>193</v>
      </c>
      <c r="J111" s="30" t="s">
        <v>193</v>
      </c>
      <c r="K111" s="31" t="s">
        <v>321</v>
      </c>
      <c r="L111" s="31" t="s">
        <v>191</v>
      </c>
      <c r="M111" s="33" t="s">
        <v>211</v>
      </c>
      <c r="N111" s="33" t="s">
        <v>323</v>
      </c>
      <c r="O111" s="33" t="s">
        <v>294</v>
      </c>
      <c r="P111" s="40" t="s">
        <v>288</v>
      </c>
      <c r="Q111" s="40" t="s">
        <v>288</v>
      </c>
      <c r="R111" s="1" t="s">
        <v>325</v>
      </c>
      <c r="S111" s="1" t="s">
        <v>324</v>
      </c>
    </row>
    <row r="112" spans="1:20" s="1" customFormat="1">
      <c r="A112" s="29"/>
      <c r="B112" s="29"/>
      <c r="C112" s="29"/>
      <c r="D112" s="30"/>
      <c r="E112" s="30"/>
      <c r="F112" s="30"/>
      <c r="G112" s="30"/>
      <c r="H112" s="30"/>
      <c r="I112" s="30"/>
      <c r="J112" s="30"/>
      <c r="K112" s="31"/>
      <c r="L112" s="31"/>
      <c r="M112" s="33"/>
      <c r="N112" s="33"/>
    </row>
    <row r="113" spans="1:16" s="1" customFormat="1">
      <c r="A113" s="29"/>
      <c r="B113" s="29"/>
      <c r="C113" s="29"/>
      <c r="D113" s="30"/>
      <c r="E113" s="30"/>
      <c r="F113" s="30"/>
      <c r="G113" s="30"/>
      <c r="H113" s="30"/>
      <c r="I113" s="30"/>
      <c r="J113" s="30"/>
      <c r="K113" s="31"/>
      <c r="L113" s="31"/>
      <c r="M113" s="33"/>
      <c r="N113" s="33"/>
      <c r="O113" s="33"/>
      <c r="P113" s="27"/>
    </row>
    <row r="114" spans="1:16" s="1" customFormat="1">
      <c r="A114" s="29"/>
      <c r="B114" s="29"/>
      <c r="C114" s="29"/>
      <c r="D114" s="30"/>
      <c r="E114" s="30"/>
      <c r="F114" s="30"/>
      <c r="G114" s="30"/>
      <c r="H114" s="30"/>
      <c r="I114" s="30"/>
      <c r="J114" s="30"/>
      <c r="K114" s="31"/>
      <c r="L114" s="31"/>
      <c r="M114" s="33"/>
      <c r="N114" s="33"/>
      <c r="O114" s="33"/>
      <c r="P114" s="27"/>
    </row>
  </sheetData>
  <pageMargins left="0.7" right="0.7" top="0.75" bottom="0.75" header="0.3" footer="0.3"/>
  <pageSetup paperSize="9"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S20"/>
  <sheetViews>
    <sheetView topLeftCell="A16" workbookViewId="0">
      <selection activeCell="A20" sqref="A20:XFD20"/>
    </sheetView>
  </sheetViews>
  <sheetFormatPr baseColWidth="10" defaultRowHeight="15"/>
  <sheetData>
    <row r="2" spans="1:19" s="11" customFormat="1" ht="409.5">
      <c r="A2">
        <v>17</v>
      </c>
      <c r="B2" s="14" t="s">
        <v>161</v>
      </c>
      <c r="C2" s="11" t="s">
        <v>193</v>
      </c>
      <c r="D2" s="11" t="s">
        <v>194</v>
      </c>
      <c r="F2" s="11" t="s">
        <v>193</v>
      </c>
      <c r="G2" s="11" t="s">
        <v>193</v>
      </c>
      <c r="H2" s="11" t="s">
        <v>193</v>
      </c>
      <c r="I2" s="11" t="s">
        <v>193</v>
      </c>
      <c r="J2" s="11" t="s">
        <v>192</v>
      </c>
      <c r="K2" s="11" t="s">
        <v>190</v>
      </c>
      <c r="L2" s="14" t="s">
        <v>175</v>
      </c>
      <c r="M2" s="17">
        <v>44955</v>
      </c>
      <c r="N2" s="11" t="s">
        <v>189</v>
      </c>
      <c r="O2" s="12" t="s">
        <v>195</v>
      </c>
      <c r="P2" s="12" t="s">
        <v>49</v>
      </c>
      <c r="R2" s="13" t="str">
        <f ca="1">IFERROR(__xludf.DUMMYFUNCTION("GOOGLETRANSLATE(D3,""fr"",""de"")"),"Die südeuropäischen Anrainerstaaten des Mittelmeers: Sie sind strategische Partner für die Zukunft, da sie mit denselben Umweltproblemen und denen im Zusammenhang mit dem Klimawandel konfrontiert sind und konfrontiert sein werden. Der Mittelmeerraum ist e"&amp;"in bedrohter Raum. Wenn wir dazu noch die Frage der Bevölkerungsbewegungen und der Migration hinzufügen, wird die Zusammenarbeit unvermeidlich, da die Länder mit den gleichen Katastrophen konfrontiert sein werden. ")</f>
        <v xml:space="preserve">Die südeuropäischen Anrainerstaaten des Mittelmeers: Sie sind strategische Partner für die Zukunft, da sie mit denselben Umweltproblemen und denen im Zusammenhang mit dem Klimawandel konfrontiert sind und konfrontiert sein werden. Der Mittelmeerraum ist ein bedrohter Raum. Wenn wir dazu noch die Frage der Bevölkerungsbewegungen und der Migration hinzufügen, wird die Zusammenarbeit unvermeidlich, da die Länder mit den gleichen Katastrophen konfrontiert sein werden. </v>
      </c>
    </row>
    <row r="3" spans="1:19" s="11" customFormat="1" ht="225">
      <c r="A3">
        <v>21</v>
      </c>
      <c r="B3" s="14" t="s">
        <v>162</v>
      </c>
      <c r="F3" s="11" t="s">
        <v>193</v>
      </c>
      <c r="G3" s="11" t="s">
        <v>193</v>
      </c>
      <c r="H3" s="11" t="s">
        <v>193</v>
      </c>
      <c r="I3" s="11" t="s">
        <v>193</v>
      </c>
      <c r="J3" s="11" t="s">
        <v>192</v>
      </c>
      <c r="K3" s="11" t="s">
        <v>191</v>
      </c>
      <c r="L3" s="14" t="s">
        <v>176</v>
      </c>
      <c r="M3" s="17">
        <v>44958</v>
      </c>
      <c r="N3" s="11" t="s">
        <v>189</v>
      </c>
      <c r="O3" s="12" t="s">
        <v>56</v>
      </c>
      <c r="P3" s="12" t="s">
        <v>57</v>
      </c>
      <c r="R3" s="13" t="str">
        <f ca="1">IFERROR(__xludf.DUMMYFUNCTION("GOOGLETRANSLATE(D7,""fr"",""de"")"),"Meine Region: Mittelmeerraum, also Italien, Griechenland, Libanon, Ägypten, Syrien, Malta, Südfrankreich und Süditalien")</f>
        <v>Meine Region: Mittelmeerraum, also Italien, Griechenland, Libanon, Ägypten, Syrien, Malta, Südfrankreich und Süditalien</v>
      </c>
    </row>
    <row r="4" spans="1:19" s="11" customFormat="1" ht="346.5">
      <c r="A4">
        <v>22</v>
      </c>
      <c r="B4" s="14" t="s">
        <v>162</v>
      </c>
      <c r="F4" s="11" t="s">
        <v>193</v>
      </c>
      <c r="G4" s="11" t="s">
        <v>193</v>
      </c>
      <c r="H4" s="11" t="s">
        <v>193</v>
      </c>
      <c r="I4" s="11" t="s">
        <v>193</v>
      </c>
      <c r="J4" s="11" t="s">
        <v>192</v>
      </c>
      <c r="K4" s="11" t="s">
        <v>191</v>
      </c>
      <c r="L4" s="14" t="s">
        <v>176</v>
      </c>
      <c r="M4" s="17">
        <v>44958</v>
      </c>
      <c r="N4" s="11" t="s">
        <v>189</v>
      </c>
      <c r="O4" s="12" t="s">
        <v>58</v>
      </c>
      <c r="P4" s="12" t="s">
        <v>59</v>
      </c>
      <c r="R4" s="13" t="str">
        <f ca="1">IFERROR(__xludf.DUMMYFUNCTION("GOOGLETRANSLATE(D8,""fr"",""de"")"),"Würden Sie diese Region eher als kulturelle, politische, wirtschaftliche, historische Region usw. beschreiben? ? Wirtschaftlich: Wir alle leben vom Meer, sei es für den Handel oder die Migration ")</f>
        <v xml:space="preserve">Würden Sie diese Region eher als kulturelle, politische, wirtschaftliche, historische Region usw. beschreiben? ? Wirtschaftlich: Wir alle leben vom Meer, sei es für den Handel oder die Migration </v>
      </c>
    </row>
    <row r="5" spans="1:19" s="11" customFormat="1" ht="157.5">
      <c r="A5">
        <v>27</v>
      </c>
      <c r="B5" s="14" t="s">
        <v>163</v>
      </c>
      <c r="C5" s="14" t="s">
        <v>163</v>
      </c>
      <c r="G5" s="11" t="s">
        <v>193</v>
      </c>
      <c r="H5" s="11" t="s">
        <v>193</v>
      </c>
      <c r="I5" s="11" t="s">
        <v>193</v>
      </c>
      <c r="J5" s="11" t="s">
        <v>193</v>
      </c>
      <c r="K5" s="11" t="s">
        <v>192</v>
      </c>
      <c r="L5" s="11" t="s">
        <v>191</v>
      </c>
      <c r="M5" s="14" t="s">
        <v>177</v>
      </c>
      <c r="N5" s="17">
        <v>44970</v>
      </c>
      <c r="O5" s="11" t="s">
        <v>189</v>
      </c>
      <c r="P5" s="12" t="s">
        <v>68</v>
      </c>
      <c r="Q5" s="12" t="s">
        <v>69</v>
      </c>
      <c r="S5" s="13" t="str">
        <f ca="1">IFERROR(__xludf.DUMMYFUNCTION("GOOGLETRANSLATE(D13,""fr"",""de"")"),"Meine Region: Maghreb-Region (Tunesien, mit Libyen, Algerien und Marokko)")</f>
        <v>Meine Region: Maghreb-Region (Tunesien, mit Libyen, Algerien und Marokko)</v>
      </c>
    </row>
    <row r="6" spans="1:19" s="11" customFormat="1" ht="189">
      <c r="A6">
        <v>44</v>
      </c>
      <c r="B6" s="14" t="s">
        <v>167</v>
      </c>
      <c r="C6" s="14" t="s">
        <v>167</v>
      </c>
      <c r="G6" s="11" t="s">
        <v>193</v>
      </c>
      <c r="H6" s="11" t="s">
        <v>193</v>
      </c>
      <c r="I6" s="11" t="s">
        <v>193</v>
      </c>
      <c r="J6" s="11" t="s">
        <v>193</v>
      </c>
      <c r="K6" s="11" t="s">
        <v>192</v>
      </c>
      <c r="L6" s="11" t="s">
        <v>191</v>
      </c>
      <c r="M6" s="14" t="s">
        <v>181</v>
      </c>
      <c r="N6" s="17">
        <v>45050</v>
      </c>
      <c r="O6" s="11" t="s">
        <v>189</v>
      </c>
      <c r="P6" s="12" t="s">
        <v>102</v>
      </c>
      <c r="Q6" s="12" t="s">
        <v>103</v>
      </c>
      <c r="S6" s="13" t="str">
        <f ca="1">IFERROR(__xludf.DUMMYFUNCTION("GOOGLETRANSLATE(D30,""fr"",""de"")"),"Meine Region: Das zentrale Mittelmeer (Tunesien, Algerien, Frankreich, Italien und +/- Libyen)")</f>
        <v>Meine Region: Das zentrale Mittelmeer (Tunesien, Algerien, Frankreich, Italien und +/- Libyen)</v>
      </c>
    </row>
    <row r="7" spans="1:19" s="11" customFormat="1" ht="315">
      <c r="A7">
        <v>29</v>
      </c>
      <c r="B7" s="14">
        <v>3</v>
      </c>
      <c r="C7" s="14" t="s">
        <v>163</v>
      </c>
      <c r="D7" s="23"/>
      <c r="E7" s="23"/>
      <c r="F7" s="23"/>
      <c r="G7" s="23" t="s">
        <v>193</v>
      </c>
      <c r="H7" s="23" t="s">
        <v>193</v>
      </c>
      <c r="I7" s="23" t="s">
        <v>193</v>
      </c>
      <c r="J7" s="23" t="s">
        <v>193</v>
      </c>
      <c r="K7" s="23" t="s">
        <v>192</v>
      </c>
      <c r="L7" s="23" t="s">
        <v>191</v>
      </c>
      <c r="M7" s="14" t="s">
        <v>177</v>
      </c>
      <c r="N7" s="17">
        <v>44970</v>
      </c>
      <c r="O7" s="11" t="s">
        <v>189</v>
      </c>
      <c r="P7" s="12" t="s">
        <v>72</v>
      </c>
      <c r="Q7" s="12" t="s">
        <v>73</v>
      </c>
      <c r="S7" s="13" t="str">
        <f ca="1">IFERROR(__xludf.DUMMYFUNCTION("GOOGLETRANSLATE(D15,""fr"",""de"")"),"Es handelt sich nicht um räumliche Nähe, da es für einen Tunesier einfacher ist, nach Palermo zu fahren als nach Bengasi. Dank Flügen und Möglichkeiten ist die EU näher. ")</f>
        <v xml:space="preserve">Es handelt sich nicht um räumliche Nähe, da es für einen Tunesier einfacher ist, nach Palermo zu fahren als nach Bengasi. Dank Flügen und Möglichkeiten ist die EU näher. </v>
      </c>
    </row>
    <row r="8" spans="1:19" s="11" customFormat="1" ht="409.5">
      <c r="A8">
        <v>31</v>
      </c>
      <c r="B8" s="14">
        <v>4</v>
      </c>
      <c r="C8" s="14" t="s">
        <v>164</v>
      </c>
      <c r="D8" s="23"/>
      <c r="E8" s="23"/>
      <c r="F8" s="23"/>
      <c r="G8" s="23" t="s">
        <v>193</v>
      </c>
      <c r="H8" s="23" t="s">
        <v>193</v>
      </c>
      <c r="I8" s="23" t="s">
        <v>193</v>
      </c>
      <c r="J8" s="23" t="s">
        <v>193</v>
      </c>
      <c r="K8" s="23" t="s">
        <v>192</v>
      </c>
      <c r="L8" s="23" t="s">
        <v>191</v>
      </c>
      <c r="M8" s="14" t="s">
        <v>178</v>
      </c>
      <c r="N8" s="17">
        <v>44992</v>
      </c>
      <c r="O8" s="11" t="s">
        <v>189</v>
      </c>
      <c r="P8" s="12" t="s">
        <v>76</v>
      </c>
      <c r="Q8" s="12" t="s">
        <v>77</v>
      </c>
      <c r="S8" s="13" t="str">
        <f ca="1">IFERROR(__xludf.DUMMYFUNCTION("GOOGLETRANSLATE(D17,""fr"",""de"")"),"Meine Region: Nordafrika, von Ägypten bis Mauretanien. Kulturell und historisch; Unsere Länder haben sich im Laufe der Geschichte gegenseitig beeinflusst. Es besteht auch ein Gefühl natürlicher Freundschaft zwischen den Menschen, auch wenn die Führer dies"&amp;"er Länder manchmal uneins sind.")</f>
        <v>Meine Region: Nordafrika, von Ägypten bis Mauretanien. Kulturell und historisch; Unsere Länder haben sich im Laufe der Geschichte gegenseitig beeinflusst. Es besteht auch ein Gefühl natürlicher Freundschaft zwischen den Menschen, auch wenn die Führer dieser Länder manchmal uneins sind.</v>
      </c>
    </row>
    <row r="9" spans="1:19" s="11" customFormat="1" ht="409.5">
      <c r="A9">
        <v>34</v>
      </c>
      <c r="B9" s="14">
        <v>4</v>
      </c>
      <c r="C9" s="14" t="s">
        <v>164</v>
      </c>
      <c r="D9" s="23"/>
      <c r="E9" s="23"/>
      <c r="F9" s="23"/>
      <c r="G9" s="23" t="s">
        <v>193</v>
      </c>
      <c r="H9" s="23" t="s">
        <v>193</v>
      </c>
      <c r="I9" s="23" t="s">
        <v>193</v>
      </c>
      <c r="J9" s="23" t="s">
        <v>193</v>
      </c>
      <c r="K9" s="23" t="s">
        <v>192</v>
      </c>
      <c r="L9" s="23" t="s">
        <v>191</v>
      </c>
      <c r="M9" s="14" t="s">
        <v>178</v>
      </c>
      <c r="N9" s="17">
        <v>44992</v>
      </c>
      <c r="O9" s="11" t="s">
        <v>189</v>
      </c>
      <c r="P9" s="12" t="s">
        <v>82</v>
      </c>
      <c r="Q9" s="12" t="s">
        <v>83</v>
      </c>
      <c r="S9" s="13" t="str">
        <f ca="1">IFERROR(__xludf.DUMMYFUNCTION("GOOGLETRANSLATE(D20,""fr"",""de"")"),"Europa hilft Ländern, an denen ein strategisches Interesse besteht. Zumindest versucht sie es, aber wir merken, dass wir umso mehr Hilfe erhalten, je näher wir geografisch an der EU sind. Europa scheint jedoch ein ideologisches Problem mit der Türkei und "&amp;"Griechenland zu haben. Wir haben das Gefühl, dass dies keine von der EU geliebten Länder sind. Aus offensichtlich unterschiedlichen Gründen: Korruption für Griechenland und Islam für die Türkei. ")</f>
        <v xml:space="preserve">Europa hilft Ländern, an denen ein strategisches Interesse besteht. Zumindest versucht sie es, aber wir merken, dass wir umso mehr Hilfe erhalten, je näher wir geografisch an der EU sind. Europa scheint jedoch ein ideologisches Problem mit der Türkei und Griechenland zu haben. Wir haben das Gefühl, dass dies keine von der EU geliebten Länder sind. Aus offensichtlich unterschiedlichen Gründen: Korruption für Griechenland und Islam für die Türkei. </v>
      </c>
    </row>
    <row r="10" spans="1:19" s="11" customFormat="1" ht="409.5">
      <c r="A10">
        <v>37</v>
      </c>
      <c r="B10" s="14">
        <v>5</v>
      </c>
      <c r="C10" s="14" t="s">
        <v>165</v>
      </c>
      <c r="D10" s="23"/>
      <c r="E10" s="23"/>
      <c r="F10" s="23"/>
      <c r="G10" s="23" t="s">
        <v>193</v>
      </c>
      <c r="H10" s="23" t="s">
        <v>193</v>
      </c>
      <c r="I10" s="23" t="s">
        <v>193</v>
      </c>
      <c r="J10" s="23" t="s">
        <v>193</v>
      </c>
      <c r="K10" s="23" t="s">
        <v>192</v>
      </c>
      <c r="L10" s="23" t="s">
        <v>191</v>
      </c>
      <c r="M10" s="14" t="s">
        <v>179</v>
      </c>
      <c r="N10" s="17">
        <v>44981</v>
      </c>
      <c r="O10" s="11" t="s">
        <v>189</v>
      </c>
      <c r="P10" s="12" t="s">
        <v>88</v>
      </c>
      <c r="Q10" s="12" t="s">
        <v>89</v>
      </c>
      <c r="S10" s="13" t="str">
        <f ca="1">IFERROR(__xludf.DUMMYFUNCTION("GOOGLETRANSLATE(D23,""fr"",""de"")"),"Das Fehlen eines roten Fadens in der EU-Hilfe ist ein strategischer Determinismus / Fragmentierung ist eine Nicht-Strategie oder Nicht-Entwicklung, es ist, als ob sie uns nur geben würden, um nicht zu verhungern. ")</f>
        <v xml:space="preserve">Das Fehlen eines roten Fadens in der EU-Hilfe ist ein strategischer Determinismus / Fragmentierung ist eine Nicht-Strategie oder Nicht-Entwicklung, es ist, als ob sie uns nur geben würden, um nicht zu verhungern. </v>
      </c>
    </row>
    <row r="11" spans="1:19" s="11" customFormat="1" ht="173.25">
      <c r="A11">
        <v>40</v>
      </c>
      <c r="B11" s="14">
        <v>6</v>
      </c>
      <c r="C11" s="14" t="s">
        <v>166</v>
      </c>
      <c r="D11" s="23"/>
      <c r="E11" s="23"/>
      <c r="F11" s="23"/>
      <c r="G11" s="23" t="s">
        <v>193</v>
      </c>
      <c r="H11" s="23" t="s">
        <v>193</v>
      </c>
      <c r="I11" s="23" t="s">
        <v>193</v>
      </c>
      <c r="J11" s="23" t="s">
        <v>193</v>
      </c>
      <c r="K11" s="23" t="s">
        <v>192</v>
      </c>
      <c r="L11" s="23" t="s">
        <v>191</v>
      </c>
      <c r="M11" s="14" t="s">
        <v>180</v>
      </c>
      <c r="N11" s="17">
        <v>45047</v>
      </c>
      <c r="O11" s="11" t="s">
        <v>189</v>
      </c>
      <c r="P11" s="12" t="s">
        <v>94</v>
      </c>
      <c r="Q11" s="12" t="s">
        <v>95</v>
      </c>
      <c r="S11" s="13" t="str">
        <f ca="1">IFERROR(__xludf.DUMMYFUNCTION("GOOGLETRANSLATE(D26,""fr"",""de"")"),"Meine Region: Das südliche Mittelmeerbecken, Tunesien, Algerien, Marokko, Libyen, Ägypten")</f>
        <v>Meine Region: Das südliche Mittelmeerbecken, Tunesien, Algerien, Marokko, Libyen, Ägypten</v>
      </c>
    </row>
    <row r="12" spans="1:19" s="11" customFormat="1" ht="173.25">
      <c r="A12">
        <v>41</v>
      </c>
      <c r="B12" s="14">
        <v>6</v>
      </c>
      <c r="C12" s="14" t="s">
        <v>166</v>
      </c>
      <c r="D12" s="23"/>
      <c r="E12" s="23"/>
      <c r="F12" s="23"/>
      <c r="G12" s="23" t="s">
        <v>193</v>
      </c>
      <c r="H12" s="23" t="s">
        <v>193</v>
      </c>
      <c r="I12" s="23" t="s">
        <v>193</v>
      </c>
      <c r="J12" s="23" t="s">
        <v>193</v>
      </c>
      <c r="K12" s="23" t="s">
        <v>192</v>
      </c>
      <c r="L12" s="23" t="s">
        <v>191</v>
      </c>
      <c r="M12" s="14" t="s">
        <v>180</v>
      </c>
      <c r="N12" s="17">
        <v>45047</v>
      </c>
      <c r="O12" s="11" t="s">
        <v>189</v>
      </c>
      <c r="P12" s="12" t="s">
        <v>96</v>
      </c>
      <c r="Q12" s="12" t="s">
        <v>97</v>
      </c>
      <c r="S12" s="13" t="str">
        <f ca="1">IFERROR(__xludf.DUMMYFUNCTION("GOOGLETRANSLATE(D27,""fr"",""de"")"),"Die Beziehungen zu Europa sind viel intensiver, wir haben kaum Interessen untereinander ")</f>
        <v xml:space="preserve">Die Beziehungen zu Europa sind viel intensiver, wir haben kaum Interessen untereinander </v>
      </c>
    </row>
    <row r="13" spans="1:19" s="11" customFormat="1" ht="409.5">
      <c r="A13">
        <v>43</v>
      </c>
      <c r="B13" s="14">
        <v>6</v>
      </c>
      <c r="C13" s="14" t="s">
        <v>166</v>
      </c>
      <c r="D13" s="23"/>
      <c r="E13" s="23"/>
      <c r="F13" s="23"/>
      <c r="G13" s="23" t="s">
        <v>193</v>
      </c>
      <c r="H13" s="23" t="s">
        <v>193</v>
      </c>
      <c r="I13" s="23" t="s">
        <v>193</v>
      </c>
      <c r="J13" s="23" t="s">
        <v>193</v>
      </c>
      <c r="K13" s="23" t="s">
        <v>192</v>
      </c>
      <c r="L13" s="23" t="s">
        <v>191</v>
      </c>
      <c r="M13" s="14" t="s">
        <v>180</v>
      </c>
      <c r="N13" s="17">
        <v>45047</v>
      </c>
      <c r="O13" s="11" t="s">
        <v>189</v>
      </c>
      <c r="P13" s="12" t="s">
        <v>100</v>
      </c>
      <c r="Q13" s="12" t="s">
        <v>101</v>
      </c>
      <c r="S13" s="13" t="str">
        <f ca="1">IFERROR(__xludf.DUMMYFUNCTION("GOOGLETRANSLATE(D29,""fr"",""de"")"),"Wir betrachten die EU als isoliertes Land mit einem Minderwertigkeitskomplex als Peripherie/Satellit der EU. Trotz der Interessen im TN sehen wir es schlecht und es gibt viel Heuchelei im Diskurs über Partnerschaft. Es ist wie ein reicher Mann und ein arm"&amp;"er Mann, die Freunde sind. Es wird immer Unbehagen geben ")</f>
        <v xml:space="preserve">Wir betrachten die EU als isoliertes Land mit einem Minderwertigkeitskomplex als Peripherie/Satellit der EU. Trotz der Interessen im TN sehen wir es schlecht und es gibt viel Heuchelei im Diskurs über Partnerschaft. Es ist wie ein reicher Mann und ein armer Mann, die Freunde sind. Es wird immer Unbehagen geben </v>
      </c>
    </row>
    <row r="14" spans="1:19" s="11" customFormat="1" ht="409.5">
      <c r="A14">
        <v>51</v>
      </c>
      <c r="B14" s="14" t="s">
        <v>168</v>
      </c>
      <c r="C14" s="14" t="s">
        <v>168</v>
      </c>
      <c r="D14" s="23"/>
      <c r="E14" s="23"/>
      <c r="F14" s="23"/>
      <c r="G14" s="23" t="s">
        <v>193</v>
      </c>
      <c r="H14" s="23" t="s">
        <v>193</v>
      </c>
      <c r="I14" s="23" t="s">
        <v>193</v>
      </c>
      <c r="J14" s="23" t="s">
        <v>193</v>
      </c>
      <c r="K14" s="23" t="s">
        <v>192</v>
      </c>
      <c r="L14" s="23" t="s">
        <v>190</v>
      </c>
      <c r="M14" s="14" t="s">
        <v>182</v>
      </c>
      <c r="N14" s="17">
        <v>45056</v>
      </c>
      <c r="O14" s="11" t="s">
        <v>189</v>
      </c>
      <c r="P14" s="12" t="s">
        <v>116</v>
      </c>
      <c r="Q14" s="12" t="s">
        <v>117</v>
      </c>
      <c r="S14" s="13" t="str">
        <f ca="1">IFERROR(__xludf.DUMMYFUNCTION("GOOGLETRANSLATE(D37,""fr"",""de"")"),"Wir haben das Gefühl, dass die EU die Verbrechen der ehemaligen Kolonisatoren wegwaschen will, indem sie als desinteressierter Entwicklungspartner auftritt. Nur dass die Interessen der EU und der bilateralen Interessen möglicherweise nicht übereinstimmen "&amp;"und die EU manchmal Opfer eines bösen Tricks der Franzosen oder Italiener wird, der das Misstrauen der südlichen Länder erregt. ")</f>
        <v xml:space="preserve">Wir haben das Gefühl, dass die EU die Verbrechen der ehemaligen Kolonisatoren wegwaschen will, indem sie als desinteressierter Entwicklungspartner auftritt. Nur dass die Interessen der EU und der bilateralen Interessen möglicherweise nicht übereinstimmen und die EU manchmal Opfer eines bösen Tricks der Franzosen oder Italiener wird, der das Misstrauen der südlichen Länder erregt. </v>
      </c>
    </row>
    <row r="15" spans="1:19" s="11" customFormat="1" ht="409.5">
      <c r="A15">
        <v>55</v>
      </c>
      <c r="B15" s="14">
        <v>9</v>
      </c>
      <c r="C15" s="14" t="s">
        <v>169</v>
      </c>
      <c r="D15" s="23" t="s">
        <v>193</v>
      </c>
      <c r="E15" s="23"/>
      <c r="F15" s="23"/>
      <c r="G15" s="23" t="s">
        <v>193</v>
      </c>
      <c r="H15" s="23" t="s">
        <v>193</v>
      </c>
      <c r="I15" s="23" t="s">
        <v>193</v>
      </c>
      <c r="J15" s="23" t="s">
        <v>193</v>
      </c>
      <c r="K15" s="23" t="s">
        <v>192</v>
      </c>
      <c r="L15" s="23" t="s">
        <v>191</v>
      </c>
      <c r="M15" s="14" t="s">
        <v>183</v>
      </c>
      <c r="N15" s="17">
        <v>45069</v>
      </c>
      <c r="O15" s="11" t="s">
        <v>189</v>
      </c>
      <c r="P15" s="12" t="s">
        <v>124</v>
      </c>
      <c r="Q15" s="12" t="s">
        <v>125</v>
      </c>
      <c r="S15" s="13" t="str">
        <f ca="1">IFERROR(__xludf.DUMMYFUNCTION("GOOGLETRANSLATE(D41,""fr"",""de"")"),"Die EU muss die sozialen Probleme lösen, die die Mitgliedstaaten betreffen und ihr Überleben als Staat gefährden. Ich glaube nicht, dass sie die Lektion aus dem Brexit gelernt haben. Die Erweiterung der EU ist im Moment keine vorrangige Angelegenheit, abe"&amp;"r wenn ich die Wahl hätte, würde ich mehr über die Freizügigkeit bei Annäherung an die Küste nachdenken als über eine echte Integration neuer Staaten. ")</f>
        <v xml:space="preserve">Die EU muss die sozialen Probleme lösen, die die Mitgliedstaaten betreffen und ihr Überleben als Staat gefährden. Ich glaube nicht, dass sie die Lektion aus dem Brexit gelernt haben. Die Erweiterung der EU ist im Moment keine vorrangige Angelegenheit, aber wenn ich die Wahl hätte, würde ich mehr über die Freizügigkeit bei Annäherung an die Küste nachdenken als über eine echte Integration neuer Staaten. </v>
      </c>
    </row>
    <row r="16" spans="1:19" s="11" customFormat="1" ht="409.5">
      <c r="A16">
        <v>61</v>
      </c>
      <c r="B16" s="15" t="s">
        <v>171</v>
      </c>
      <c r="C16" s="15" t="s">
        <v>171</v>
      </c>
      <c r="D16" s="23"/>
      <c r="E16" s="23"/>
      <c r="F16" s="23"/>
      <c r="G16" s="23" t="s">
        <v>193</v>
      </c>
      <c r="H16" s="23" t="s">
        <v>193</v>
      </c>
      <c r="I16" s="23" t="s">
        <v>193</v>
      </c>
      <c r="J16" s="23" t="s">
        <v>193</v>
      </c>
      <c r="K16" s="23" t="s">
        <v>192</v>
      </c>
      <c r="L16" s="23" t="s">
        <v>190</v>
      </c>
      <c r="M16" s="15" t="s">
        <v>185</v>
      </c>
      <c r="N16" s="18">
        <v>45074</v>
      </c>
      <c r="O16" s="11" t="s">
        <v>189</v>
      </c>
      <c r="P16" s="12" t="s">
        <v>136</v>
      </c>
      <c r="Q16" s="12" t="s">
        <v>137</v>
      </c>
      <c r="S16" s="13" t="str">
        <f ca="1">IFERROR(__xludf.DUMMYFUNCTION("GOOGLETRANSLATE(D47,""fr"",""de"")"),"Kulturelle Region: Unsere jungen Leute hören die gleiche koreanische Musik und sehen die gleichen amerikanischen Dramen und Filme, die Kultur ist globalisiert. Politische Region: Ja, viele Mitgliedsstaaten sind mit Tunesien verbündet. Historisch: Es gibt "&amp;"Frankreich und das koloniale Erbe Mit Deutschland und Italien bestehen jahrzehntelange Kooperationsbeziehungen. Wirtschaft: Ja, Europa ist Tunesiens wichtigster Handelspartner.")</f>
        <v>Kulturelle Region: Unsere jungen Leute hören die gleiche koreanische Musik und sehen die gleichen amerikanischen Dramen und Filme, die Kultur ist globalisiert. Politische Region: Ja, viele Mitgliedsstaaten sind mit Tunesien verbündet. Historisch: Es gibt Frankreich und das koloniale Erbe Mit Deutschland und Italien bestehen jahrzehntelange Kooperationsbeziehungen. Wirtschaft: Ja, Europa ist Tunesiens wichtigster Handelspartner.</v>
      </c>
    </row>
    <row r="17" spans="1:19" s="11" customFormat="1" ht="110.25">
      <c r="A17">
        <v>72</v>
      </c>
      <c r="B17" s="15">
        <v>13</v>
      </c>
      <c r="C17" s="15" t="s">
        <v>173</v>
      </c>
      <c r="D17" s="23"/>
      <c r="E17" s="23"/>
      <c r="F17" s="23"/>
      <c r="G17" s="23" t="s">
        <v>193</v>
      </c>
      <c r="H17" s="23" t="s">
        <v>193</v>
      </c>
      <c r="I17" s="23" t="s">
        <v>193</v>
      </c>
      <c r="J17" s="23" t="s">
        <v>193</v>
      </c>
      <c r="K17" s="23" t="s">
        <v>192</v>
      </c>
      <c r="L17" s="23" t="s">
        <v>191</v>
      </c>
      <c r="M17" s="16" t="s">
        <v>187</v>
      </c>
      <c r="N17" s="18">
        <v>45103</v>
      </c>
      <c r="O17" s="11" t="s">
        <v>189</v>
      </c>
      <c r="P17" s="12" t="s">
        <v>152</v>
      </c>
      <c r="Q17" s="12" t="s">
        <v>153</v>
      </c>
      <c r="S17" s="13" t="str">
        <f ca="1">IFERROR(__xludf.DUMMYFUNCTION("GOOGLETRANSLATE(D58,""fr"",""de"")"),"Meine Region: Nordafrika (Tunesien, Algerien, Marokko, Libyen)")</f>
        <v>Meine Region: Nordafrika (Tunesien, Algerien, Marokko, Libyen)</v>
      </c>
    </row>
    <row r="19" spans="1:19" ht="409.5">
      <c r="A19">
        <v>3</v>
      </c>
      <c r="D19" s="22"/>
      <c r="E19" s="22"/>
      <c r="F19" s="22"/>
      <c r="G19" s="22"/>
      <c r="H19" s="22"/>
      <c r="I19" s="22"/>
      <c r="J19" s="22"/>
      <c r="K19" s="22"/>
      <c r="L19" s="22"/>
      <c r="P19" s="3" t="s">
        <v>3</v>
      </c>
      <c r="Q19" s="3" t="s">
        <v>3</v>
      </c>
    </row>
    <row r="20" spans="1:19" ht="390">
      <c r="A20">
        <v>6</v>
      </c>
      <c r="B20">
        <v>16</v>
      </c>
      <c r="C20" t="s">
        <v>213</v>
      </c>
      <c r="D20" s="22"/>
      <c r="E20" s="22"/>
      <c r="F20" s="22"/>
      <c r="G20" s="22"/>
      <c r="H20" s="22"/>
      <c r="I20" s="22"/>
      <c r="J20" s="22"/>
      <c r="K20" s="22"/>
      <c r="L20" s="22"/>
      <c r="P20" s="4" t="s">
        <v>20</v>
      </c>
      <c r="Q20" s="1" t="s">
        <v>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Feuil1</vt:lpstr>
      <vt:lpstr>Feuil2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claude</dc:creator>
  <cp:lastModifiedBy>FR CIST</cp:lastModifiedBy>
  <dcterms:created xsi:type="dcterms:W3CDTF">2024-06-05T11:21:35Z</dcterms:created>
  <dcterms:modified xsi:type="dcterms:W3CDTF">2024-06-28T09:57:47Z</dcterms:modified>
</cp:coreProperties>
</file>