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/>
  <mc:AlternateContent xmlns:mc="http://schemas.openxmlformats.org/markup-compatibility/2006">
    <mc:Choice Requires="x15">
      <x15ac:absPath xmlns:x15ac="http://schemas.microsoft.com/office/spreadsheetml/2010/11/ac" url="C:\Users\Элина\Desktop\Programming\TelRan\PM\"/>
    </mc:Choice>
  </mc:AlternateContent>
  <xr:revisionPtr revIDLastSave="0" documentId="8_{87BF140B-2BE6-45C2-8560-76AED8841DB2}" xr6:coauthVersionLast="47" xr6:coauthVersionMax="47" xr10:uidLastSave="{00000000-0000-0000-0000-000000000000}"/>
  <bookViews>
    <workbookView xWindow="-108" yWindow="-108" windowWidth="23256" windowHeight="12456" tabRatio="845" xr2:uid="{00000000-000D-0000-FFFF-FFFF00000000}"/>
  </bookViews>
  <sheets>
    <sheet name="график-результаты" sheetId="1" r:id="rId1"/>
  </sheets>
  <definedNames>
    <definedName name="_xlnm.Print_Titles" localSheetId="0">'график-результаты'!$2:$2</definedName>
    <definedName name="_xlnm.Print_Area" localSheetId="0">'график-результаты'!$A$1:$N$61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1" i="1" l="1"/>
  <c r="F51" i="1"/>
  <c r="H26" i="1"/>
  <c r="H42" i="1"/>
  <c r="E42" i="1"/>
  <c r="H36" i="1"/>
  <c r="E36" i="1"/>
  <c r="H31" i="1"/>
  <c r="H21" i="1"/>
  <c r="H17" i="1"/>
  <c r="H9" i="1"/>
  <c r="H4" i="1"/>
  <c r="H50" i="1" l="1"/>
  <c r="F35" i="1"/>
  <c r="E35" i="1"/>
  <c r="E34" i="1"/>
  <c r="E25" i="1"/>
  <c r="E21" i="1" s="1"/>
  <c r="E30" i="1"/>
  <c r="E17" i="1"/>
  <c r="E15" i="1"/>
  <c r="E12" i="1"/>
  <c r="E8" i="1"/>
  <c r="E4" i="1" s="1"/>
  <c r="E9" i="1" l="1"/>
  <c r="E26" i="1"/>
  <c r="G35" i="1"/>
  <c r="E31" i="1"/>
  <c r="F12" i="1"/>
  <c r="F8" i="1"/>
  <c r="F4" i="1" s="1"/>
  <c r="F15" i="1"/>
  <c r="G15" i="1" s="1"/>
  <c r="F25" i="1"/>
  <c r="F34" i="1"/>
  <c r="F30" i="1"/>
  <c r="E50" i="1" l="1"/>
  <c r="H51" i="1" s="1"/>
  <c r="G17" i="1"/>
  <c r="F17" i="1"/>
  <c r="G12" i="1"/>
  <c r="G9" i="1" s="1"/>
  <c r="F9" i="1"/>
  <c r="G36" i="1"/>
  <c r="F36" i="1"/>
  <c r="G30" i="1"/>
  <c r="G26" i="1" s="1"/>
  <c r="F26" i="1"/>
  <c r="G34" i="1"/>
  <c r="G31" i="1" s="1"/>
  <c r="F31" i="1"/>
  <c r="G25" i="1"/>
  <c r="G21" i="1" s="1"/>
  <c r="F21" i="1"/>
  <c r="G8" i="1"/>
  <c r="G4" i="1" s="1"/>
  <c r="F50" i="1"/>
  <c r="F42" i="1"/>
  <c r="G42" i="1"/>
  <c r="G5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Vasileva.in</author>
    <author>chivilev.va</author>
  </authors>
  <commentList>
    <comment ref="E2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 xml:space="preserve">Vasileva.in
1 вариант расчета, исходя из:
1. занятости Ольги в проекте на 70% (30% САПФИР)
</t>
        </r>
      </text>
    </comment>
    <comment ref="F2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>Vasileva.in:</t>
        </r>
        <r>
          <rPr>
            <sz val="9"/>
            <color indexed="81"/>
            <rFont val="Tahoma"/>
            <family val="2"/>
            <charset val="204"/>
          </rPr>
          <t xml:space="preserve">
</t>
        </r>
        <r>
          <rPr>
            <b/>
            <sz val="9"/>
            <color indexed="81"/>
            <rFont val="Tahoma"/>
            <family val="2"/>
            <charset val="204"/>
          </rPr>
          <t>2 вариант, для соблюдения сроков проекта - за счет увеличения численности от нас до 1,7</t>
        </r>
      </text>
    </comment>
    <comment ref="K10" authorId="1" shapeId="0" xr:uid="{00000000-0006-0000-0000-000003000000}">
      <text>
        <r>
          <rPr>
            <b/>
            <sz val="9"/>
            <color indexed="81"/>
            <rFont val="Tahoma"/>
            <family val="2"/>
            <charset val="204"/>
          </rPr>
          <t>Shorin.EE
Добавить сюда Группу НСИ и ГПШ в части проводок и транзакций</t>
        </r>
      </text>
    </comment>
    <comment ref="K18" authorId="1" shapeId="0" xr:uid="{00000000-0006-0000-0000-000004000000}">
      <text>
        <r>
          <rPr>
            <b/>
            <sz val="9"/>
            <color indexed="81"/>
            <rFont val="Tahoma"/>
            <family val="2"/>
            <charset val="204"/>
          </rPr>
          <t>Shorin.EE:
Добавить сюда Группу НСИ и ГПШ в части проводок и транзакций</t>
        </r>
      </text>
    </comment>
    <comment ref="K22" authorId="1" shapeId="0" xr:uid="{00000000-0006-0000-0000-000005000000}">
      <text>
        <r>
          <rPr>
            <b/>
            <sz val="9"/>
            <color indexed="81"/>
            <rFont val="Tahoma"/>
            <family val="2"/>
            <charset val="204"/>
          </rPr>
          <t>Shorin.EE:
Не понял задачу</t>
        </r>
      </text>
    </comment>
    <comment ref="K27" authorId="1" shapeId="0" xr:uid="{00000000-0006-0000-0000-000006000000}">
      <text>
        <r>
          <rPr>
            <b/>
            <sz val="9"/>
            <color indexed="81"/>
            <rFont val="Tahoma"/>
            <family val="2"/>
            <charset val="204"/>
          </rPr>
          <t>Shorin.EE:
Добавить сюда Группу НСИ и ГПШ в части требовааний к шаблонам и системе</t>
        </r>
      </text>
    </comment>
    <comment ref="K33" authorId="1" shapeId="0" xr:uid="{00000000-0006-0000-0000-000007000000}">
      <text>
        <r>
          <rPr>
            <b/>
            <sz val="9"/>
            <color indexed="81"/>
            <rFont val="Tahoma"/>
            <family val="2"/>
            <charset val="204"/>
          </rPr>
          <t>Shorin.EE:
ОУБП не разрабатывает ПУД и Карты проводок. Это задача методологов и Группы НСИ</t>
        </r>
      </text>
    </comment>
  </commentList>
</comments>
</file>

<file path=xl/sharedStrings.xml><?xml version="1.0" encoding="utf-8"?>
<sst xmlns="http://schemas.openxmlformats.org/spreadsheetml/2006/main" count="255" uniqueCount="160">
  <si>
    <t>ФАЗА 1. Обследование и формирование требований</t>
  </si>
  <si>
    <t>ФАЗА 2 Методология:</t>
  </si>
  <si>
    <t>ФАЗА 3 Проектирование:</t>
  </si>
  <si>
    <t>Фаза 4. Реализация:</t>
  </si>
  <si>
    <t>1.1</t>
  </si>
  <si>
    <t>1</t>
  </si>
  <si>
    <t>2</t>
  </si>
  <si>
    <t>2.1</t>
  </si>
  <si>
    <t>3</t>
  </si>
  <si>
    <t>3.1</t>
  </si>
  <si>
    <t>3.2</t>
  </si>
  <si>
    <t>3.3</t>
  </si>
  <si>
    <t>3.4</t>
  </si>
  <si>
    <t>3.5</t>
  </si>
  <si>
    <t>4</t>
  </si>
  <si>
    <t>4.1</t>
  </si>
  <si>
    <t>4.2</t>
  </si>
  <si>
    <t>4.3</t>
  </si>
  <si>
    <t>4.4</t>
  </si>
  <si>
    <t>4.5</t>
  </si>
  <si>
    <t>4.6</t>
  </si>
  <si>
    <t>4.7</t>
  </si>
  <si>
    <t>Подрядчик</t>
  </si>
  <si>
    <t>Ответственный за результат</t>
  </si>
  <si>
    <t>ГПН-БС</t>
  </si>
  <si>
    <t>ИТСК</t>
  </si>
  <si>
    <t>Контроль качества</t>
  </si>
  <si>
    <t>ГПН-БС/ИТСК</t>
  </si>
  <si>
    <t>Начало работ</t>
  </si>
  <si>
    <t>Результат ГПН-БС</t>
  </si>
  <si>
    <t>Результат ИТСК</t>
  </si>
  <si>
    <t>Трудоемкость ч/д ГПН-БС</t>
  </si>
  <si>
    <t>Трудоемкость ч/д ИТСК</t>
  </si>
  <si>
    <t>Виды работ</t>
  </si>
  <si>
    <t>Окончание работ</t>
  </si>
  <si>
    <t xml:space="preserve">Устав с приложениями(копи-паст с Сапфира):
Проектная команда
Детальный план график работ по проекту
План контроля качества 
Матрица ответственности 
 Форма Запроса на изменение 
Журнал изменений 
 Форма отчета о статусе проекта  
Журнал рисков проекта 
Журнал открытых вопросов и проблем проекта 
Форма оперативного контроля бюджета проекта 
Перечень методологических документов 
Перечень и границы процессов 
Перечень смежных проектов и смежных шаблонов 
</t>
  </si>
  <si>
    <t>РП</t>
  </si>
  <si>
    <t>ГПШ</t>
  </si>
  <si>
    <t>Процессы</t>
  </si>
  <si>
    <t>НСИ</t>
  </si>
  <si>
    <t>Отчеты</t>
  </si>
  <si>
    <t>1.2.</t>
  </si>
  <si>
    <t>х</t>
  </si>
  <si>
    <t>Настройки/Разработки</t>
  </si>
  <si>
    <t>Реестр настроек и разработок 4.7.</t>
  </si>
  <si>
    <t xml:space="preserve">Обследование 4.7. </t>
  </si>
  <si>
    <t>Обследование СБЫТ+</t>
  </si>
  <si>
    <t>1.3.</t>
  </si>
  <si>
    <t>1.4.</t>
  </si>
  <si>
    <t>1.5.</t>
  </si>
  <si>
    <t>к отчетам</t>
  </si>
  <si>
    <t xml:space="preserve">к процессам </t>
  </si>
  <si>
    <t>Сформированный методологический мэппинг аналитик для интерфейса</t>
  </si>
  <si>
    <t xml:space="preserve">Формирование методологического мэппинга аналитик для интерфейсов СБЫТ+ / САПФИР </t>
  </si>
  <si>
    <t>Реестр отчетов(все отчеты вкл. пользовательские)</t>
  </si>
  <si>
    <t>Актуализированные СК в разрезе процессов, включая формы ПУД и карты проводок</t>
  </si>
  <si>
    <t>Доработка КД системы(САПФИР)</t>
  </si>
  <si>
    <t>Доработка регламентов НСИ</t>
  </si>
  <si>
    <t>Актуализированный КД</t>
  </si>
  <si>
    <t>Актуализированные регламенты НСИ</t>
  </si>
  <si>
    <t>Проект справочников НСИ</t>
  </si>
  <si>
    <t>Актуализированные ДД</t>
  </si>
  <si>
    <t>Настройка</t>
  </si>
  <si>
    <t>Опер. Тестирование</t>
  </si>
  <si>
    <t>Создание и тестирование ролей</t>
  </si>
  <si>
    <t>Протокол тестирования</t>
  </si>
  <si>
    <t>Формирование операционых инструкций</t>
  </si>
  <si>
    <t>Разработанные операционные инструкции</t>
  </si>
  <si>
    <t>Выполненные настройки системы</t>
  </si>
  <si>
    <t>Выполненные разработки в системе</t>
  </si>
  <si>
    <t>Предоставление доступов в системы</t>
  </si>
  <si>
    <t>Устав и критерии приемки работ/результатов(включая график работ и орг., функ., процесс объем)</t>
  </si>
  <si>
    <t>Длительность (р.д.)</t>
  </si>
  <si>
    <t>1.4.1</t>
  </si>
  <si>
    <t>1.4.2.</t>
  </si>
  <si>
    <t>1.4.3.</t>
  </si>
  <si>
    <t>1.4.4.</t>
  </si>
  <si>
    <t>1.4.5.</t>
  </si>
  <si>
    <t>1.4.6.</t>
  </si>
  <si>
    <t>1.5.1.</t>
  </si>
  <si>
    <t>1.5.2.</t>
  </si>
  <si>
    <t>1.5.3.</t>
  </si>
  <si>
    <t>Интеграция СБЫТ+ / САПФИР</t>
  </si>
  <si>
    <t>Шаблон с описанием процессов в 4.7, включая описание текущих операций с картой проводок</t>
  </si>
  <si>
    <t>Отдел учетных бизнес-процессов и сопровождения аудита</t>
  </si>
  <si>
    <t>Группа методологии и НСИ</t>
  </si>
  <si>
    <t xml:space="preserve">ГПН-БС </t>
  </si>
  <si>
    <t>На основании результатов технического анализа ИТСК сформированные реестры справочников, аналитик с указанием актуальности применения, план счетов с наполнением as is</t>
  </si>
  <si>
    <t>Реестр технических справочников 4.7. (включая настроечные), аналитик системных документов 4.7 (полная цепочка сбытовских и закупочных документов: карточка договора, заказы, поставки, фактуры) с указанием области применения (например, для формирования каких отчетов)</t>
  </si>
  <si>
    <t>Разработка шаблонов обследования (4.7; Сбыт +)</t>
  </si>
  <si>
    <t xml:space="preserve">Реестр автоматизированных отчетов 4.7, с описанием алгоритма формирования и текущего мэппинга </t>
  </si>
  <si>
    <t>Перечень и формы отчетов 4.7. с анализом в части актуальности/использвания/соответствия требованиям бизнеса и БС</t>
  </si>
  <si>
    <t>ГПШ/ИТСК</t>
  </si>
  <si>
    <t>Доработка/создание нового Стандарта с учетом выявленных дельт по результатам обследования и анализа требований, включая Карту проводок + формы ПУД</t>
  </si>
  <si>
    <t>Доработка ДД/ Создание новых ДД (включая все приложения)</t>
  </si>
  <si>
    <t>Проектирование отчетных форм и ПУД</t>
  </si>
  <si>
    <t>Проект отчетных форм, ПУД</t>
  </si>
  <si>
    <t>Сформированные СИТ и примерами в тестовой системе</t>
  </si>
  <si>
    <t>Протокол ролей и полномочий</t>
  </si>
  <si>
    <t>ИТСК/БС</t>
  </si>
  <si>
    <t>РП/ГПШ</t>
  </si>
  <si>
    <t>Группа методологии и НСИ/ИТСК</t>
  </si>
  <si>
    <t>Реестр технических справочников СБЫТ+(включая настроечные), аналитик системных документов СБЫТ+ (полная цепочка сбытовских и закупочных документов: карточка договора, заказы, поставки, фактуры) с указанием области применения (например, для формирования каких отчетов)</t>
  </si>
  <si>
    <t xml:space="preserve">Формирование требований к смежным проектам/шаблонам/системам </t>
  </si>
  <si>
    <t>Перечень требований к процессам смежных проектов/шаблонов/систем  (при необходимости)</t>
  </si>
  <si>
    <t>Перечень требований к НСИ смежных проектов/шаблонов/систем (на предмет соответствия технической реализации)</t>
  </si>
  <si>
    <t xml:space="preserve">Перечень требований к отчетам </t>
  </si>
  <si>
    <t>Перечень требований к НСИ смежных проектов/шаблонов/систем (на предмет достаточности аналитик НСИ для БУ/НУ/УО)</t>
  </si>
  <si>
    <t>к системе (настройки/разработки)</t>
  </si>
  <si>
    <t>Перечень требований к настройкам/разработкам смежных проектов/шаблонов/систем</t>
  </si>
  <si>
    <t>Реестр справочников и аналитик системных документов СБЫТ+</t>
  </si>
  <si>
    <t xml:space="preserve">Реестр настроек и разработок СБЫТ+ </t>
  </si>
  <si>
    <t>Определение дельт между системами 4.7 /СБЫТ+ /САПФИР с учетом переданных из смежных проектов требований, включая функциональные дефициты</t>
  </si>
  <si>
    <t>Перечень дельт в части процессов между 4.7/Сбыт+/САПФИР</t>
  </si>
  <si>
    <t>Перечень дельт по НСИ и системным аналитикам между 4.7/Сбыт+/САПФИР</t>
  </si>
  <si>
    <t>Перечень дельт настроек/разработок между 4.7/Сбыт+/САПФИР</t>
  </si>
  <si>
    <t>Перечень дельт в отчетах между 4.7/Сбыт+/САПФИР</t>
  </si>
  <si>
    <t>Сформированное ТЗ</t>
  </si>
  <si>
    <t>Шаблон обследования в части настроек/разработок/интерфейсов</t>
  </si>
  <si>
    <t>Шаблон обследования процессы/НСИ/Отчеты/Формы ПУД</t>
  </si>
  <si>
    <t>Реестр отчетов с приложением мэппинга аналитик</t>
  </si>
  <si>
    <t>2.2.</t>
  </si>
  <si>
    <t>Формирование ТЗ (по итогам обследования)</t>
  </si>
  <si>
    <t xml:space="preserve">Шаблон с описанием процессов, включая описание текущих операций с картой проводок </t>
  </si>
  <si>
    <t xml:space="preserve">ИТСК </t>
  </si>
  <si>
    <t>Ведомость реализации (анализ аналитик, см. доп.листы)</t>
  </si>
  <si>
    <t>Реестр технических справочников  4.7  и системных аналитик, использующихся для формирования ведомости реализации</t>
  </si>
  <si>
    <t>Сформированные реестры справочников  4.7  и системных аналитик с указанием актуальности применения для ведомости реализации</t>
  </si>
  <si>
    <t>Тестирование контролей СВК</t>
  </si>
  <si>
    <t>Протокол тестирования контролей</t>
  </si>
  <si>
    <t>НСИ/ГПШ/ИТСК</t>
  </si>
  <si>
    <t>2.3</t>
  </si>
  <si>
    <t>2.4</t>
  </si>
  <si>
    <t>Согласование НМД, мэппинга аналитик</t>
  </si>
  <si>
    <t>Согласование сформированного методологического мэппинга аналитик для интерфейса, актуализированных СК</t>
  </si>
  <si>
    <t>Разработка (АВАР)</t>
  </si>
  <si>
    <t>Подготовка справочников НСИ для загрузки в систему / создание таблиц меппинга</t>
  </si>
  <si>
    <t>Протокол ПСИ с примерами в тестовой системе</t>
  </si>
  <si>
    <t>ФИО</t>
  </si>
  <si>
    <t>Согласование отчета об обследовании</t>
  </si>
  <si>
    <t>Анализ стат. Форм, формируемых в 4.7 на предмет переноса их в СБЫТ+/ САПФИР</t>
  </si>
  <si>
    <t>1,6</t>
  </si>
  <si>
    <t>1,6,1</t>
  </si>
  <si>
    <t>1,6,2</t>
  </si>
  <si>
    <t>1,6,3</t>
  </si>
  <si>
    <t>1,6,4</t>
  </si>
  <si>
    <t>1,7</t>
  </si>
  <si>
    <t>1,7,1</t>
  </si>
  <si>
    <t>1,7,2</t>
  </si>
  <si>
    <t>1,7,3</t>
  </si>
  <si>
    <t>1,7,4</t>
  </si>
  <si>
    <t>к НСИ (+анализ с точки зрения автоматической интеграции в КХД )</t>
  </si>
  <si>
    <t>ИТОГО</t>
  </si>
  <si>
    <r>
      <t xml:space="preserve">Организация доступов в системы (4.7; Сбыт+) к моменту проведения обследования </t>
    </r>
    <r>
      <rPr>
        <sz val="11"/>
        <color rgb="FFFF0000"/>
        <rFont val="Arial"/>
        <family val="2"/>
        <charset val="204"/>
        <scheme val="minor"/>
      </rPr>
      <t>И специалистам ИТСК??</t>
    </r>
  </si>
  <si>
    <t>Сопровождение проекта РЦК SCM</t>
  </si>
  <si>
    <t>4.1.</t>
  </si>
  <si>
    <t>Руководитель проекта</t>
  </si>
  <si>
    <t>4.2.</t>
  </si>
  <si>
    <t>Администратор проекта</t>
  </si>
  <si>
    <t>1,4,7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</si>
</sst>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rial"/>
      <family val="2"/>
      <charset val="204"/>
      <scheme val="minor"/>
    </font>
    <font>
      <sz val="12"/>
      <color theme="1"/>
      <name val="Arial"/>
      <family val="2"/>
      <charset val="204"/>
      <scheme val="minor"/>
    </font>
    <font>
      <b/>
      <sz val="11"/>
      <color theme="1"/>
      <name val="Arial"/>
      <family val="2"/>
      <charset val="204"/>
      <scheme val="minor"/>
    </font>
    <font>
      <sz val="11"/>
      <color rgb="FFFF0000"/>
      <name val="Arial"/>
      <family val="2"/>
      <charset val="204"/>
      <scheme val="minor"/>
    </font>
    <font>
      <sz val="11"/>
      <color theme="1"/>
      <name val="Arial"/>
      <family val="2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Arial"/>
      <family val="2"/>
      <charset val="204"/>
      <scheme val="minor"/>
    </font>
    <font>
      <sz val="11"/>
      <color rgb="FF0070C0"/>
      <name val="Arial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61">
    <xf numFmtId="0" fontId="0" fillId="0" borderId="0" xfId="0"/>
    <xf numFmtId="0" fontId="1" fillId="0" borderId="0" xfId="0" applyFont="1"/>
    <xf numFmtId="0" fontId="2" fillId="0" borderId="0" xfId="0" applyFont="1"/>
    <xf numFmtId="49" fontId="2" fillId="0" borderId="0" xfId="0" applyNumberFormat="1" applyFont="1"/>
    <xf numFmtId="0" fontId="0" fillId="0" borderId="0" xfId="0" applyAlignment="1">
      <alignment wrapText="1"/>
    </xf>
    <xf numFmtId="1" fontId="0" fillId="0" borderId="0" xfId="0" applyNumberFormat="1"/>
    <xf numFmtId="49" fontId="2" fillId="2" borderId="1" xfId="0" applyNumberFormat="1" applyFont="1" applyFill="1" applyBorder="1" applyAlignment="1">
      <alignment wrapText="1"/>
    </xf>
    <xf numFmtId="0" fontId="2" fillId="2" borderId="1" xfId="0" applyFont="1" applyFill="1" applyBorder="1" applyAlignment="1">
      <alignment wrapText="1"/>
    </xf>
    <xf numFmtId="1" fontId="2" fillId="2" borderId="1" xfId="0" applyNumberFormat="1" applyFont="1" applyFill="1" applyBorder="1" applyAlignment="1">
      <alignment wrapText="1"/>
    </xf>
    <xf numFmtId="0" fontId="2" fillId="2" borderId="0" xfId="0" applyFont="1" applyFill="1" applyAlignment="1">
      <alignment wrapText="1"/>
    </xf>
    <xf numFmtId="49" fontId="0" fillId="0" borderId="1" xfId="0" applyNumberFormat="1" applyBorder="1"/>
    <xf numFmtId="0" fontId="0" fillId="0" borderId="1" xfId="0" applyBorder="1" applyAlignment="1">
      <alignment wrapText="1"/>
    </xf>
    <xf numFmtId="0" fontId="0" fillId="0" borderId="1" xfId="0" applyBorder="1"/>
    <xf numFmtId="1" fontId="0" fillId="0" borderId="1" xfId="0" applyNumberFormat="1" applyBorder="1"/>
    <xf numFmtId="49" fontId="0" fillId="2" borderId="1" xfId="0" applyNumberFormat="1" applyFill="1" applyBorder="1"/>
    <xf numFmtId="0" fontId="0" fillId="2" borderId="1" xfId="0" applyFill="1" applyBorder="1" applyAlignment="1">
      <alignment wrapText="1"/>
    </xf>
    <xf numFmtId="0" fontId="0" fillId="2" borderId="1" xfId="0" applyFill="1" applyBorder="1"/>
    <xf numFmtId="0" fontId="2" fillId="2" borderId="1" xfId="0" applyFont="1" applyFill="1" applyBorder="1"/>
    <xf numFmtId="1" fontId="2" fillId="2" borderId="1" xfId="0" applyNumberFormat="1" applyFont="1" applyFill="1" applyBorder="1"/>
    <xf numFmtId="0" fontId="0" fillId="2" borderId="0" xfId="0" applyFill="1" applyAlignment="1">
      <alignment wrapText="1"/>
    </xf>
    <xf numFmtId="0" fontId="0" fillId="2" borderId="0" xfId="0" applyFill="1"/>
    <xf numFmtId="0" fontId="7" fillId="0" borderId="1" xfId="0" applyFont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4" borderId="1" xfId="0" applyFill="1" applyBorder="1"/>
    <xf numFmtId="0" fontId="3" fillId="0" borderId="1" xfId="0" applyFont="1" applyBorder="1"/>
    <xf numFmtId="2" fontId="0" fillId="0" borderId="1" xfId="0" applyNumberFormat="1" applyBorder="1"/>
    <xf numFmtId="49" fontId="2" fillId="3" borderId="1" xfId="0" applyNumberFormat="1" applyFont="1" applyFill="1" applyBorder="1"/>
    <xf numFmtId="0" fontId="2" fillId="3" borderId="1" xfId="0" applyFont="1" applyFill="1" applyBorder="1" applyAlignment="1">
      <alignment wrapText="1"/>
    </xf>
    <xf numFmtId="0" fontId="2" fillId="3" borderId="1" xfId="0" applyFont="1" applyFill="1" applyBorder="1"/>
    <xf numFmtId="1" fontId="2" fillId="3" borderId="1" xfId="0" applyNumberFormat="1" applyFont="1" applyFill="1" applyBorder="1"/>
    <xf numFmtId="0" fontId="0" fillId="3" borderId="1" xfId="0" applyFill="1" applyBorder="1"/>
    <xf numFmtId="0" fontId="0" fillId="0" borderId="1" xfId="0" applyBorder="1" applyAlignment="1">
      <alignment horizontal="left" wrapText="1" indent="2"/>
    </xf>
    <xf numFmtId="49" fontId="0" fillId="4" borderId="1" xfId="0" applyNumberFormat="1" applyFill="1" applyBorder="1"/>
    <xf numFmtId="0" fontId="0" fillId="4" borderId="1" xfId="0" applyFill="1" applyBorder="1" applyAlignment="1">
      <alignment horizontal="left" wrapText="1" indent="2"/>
    </xf>
    <xf numFmtId="0" fontId="0" fillId="4" borderId="1" xfId="0" applyFill="1" applyBorder="1" applyAlignment="1">
      <alignment wrapText="1"/>
    </xf>
    <xf numFmtId="1" fontId="0" fillId="4" borderId="1" xfId="0" applyNumberFormat="1" applyFill="1" applyBorder="1"/>
    <xf numFmtId="2" fontId="0" fillId="4" borderId="1" xfId="0" applyNumberFormat="1" applyFill="1" applyBorder="1"/>
    <xf numFmtId="0" fontId="0" fillId="0" borderId="1" xfId="0" applyBorder="1" applyAlignment="1">
      <alignment horizontal="left" indent="2"/>
    </xf>
    <xf numFmtId="0" fontId="0" fillId="4" borderId="1" xfId="0" applyFill="1" applyBorder="1" applyAlignment="1">
      <alignment horizontal="left" indent="2"/>
    </xf>
    <xf numFmtId="0" fontId="3" fillId="4" borderId="1" xfId="0" applyFont="1" applyFill="1" applyBorder="1"/>
    <xf numFmtId="49" fontId="0" fillId="3" borderId="1" xfId="0" applyNumberFormat="1" applyFill="1" applyBorder="1"/>
    <xf numFmtId="0" fontId="0" fillId="3" borderId="1" xfId="0" applyFill="1" applyBorder="1" applyAlignment="1">
      <alignment wrapText="1"/>
    </xf>
    <xf numFmtId="0" fontId="0" fillId="4" borderId="0" xfId="0" applyFill="1"/>
    <xf numFmtId="0" fontId="2" fillId="4" borderId="0" xfId="0" applyFont="1" applyFill="1"/>
    <xf numFmtId="0" fontId="2" fillId="2" borderId="0" xfId="0" applyFont="1" applyFill="1"/>
    <xf numFmtId="49" fontId="2" fillId="2" borderId="1" xfId="0" applyNumberFormat="1" applyFont="1" applyFill="1" applyBorder="1"/>
    <xf numFmtId="0" fontId="0" fillId="0" borderId="1" xfId="0" applyBorder="1" applyAlignment="1">
      <alignment horizontal="left" wrapText="1" indent="1"/>
    </xf>
    <xf numFmtId="1" fontId="2" fillId="5" borderId="1" xfId="0" applyNumberFormat="1" applyFont="1" applyFill="1" applyBorder="1"/>
    <xf numFmtId="0" fontId="2" fillId="0" borderId="1" xfId="0" applyFont="1" applyBorder="1" applyAlignment="1">
      <alignment horizontal="center" wrapText="1"/>
    </xf>
    <xf numFmtId="49" fontId="0" fillId="0" borderId="0" xfId="0" applyNumberFormat="1"/>
    <xf numFmtId="14" fontId="0" fillId="0" borderId="0" xfId="0" applyNumberFormat="1"/>
    <xf numFmtId="0" fontId="8" fillId="0" borderId="1" xfId="0" applyFont="1" applyBorder="1" applyAlignment="1">
      <alignment wrapText="1"/>
    </xf>
    <xf numFmtId="0" fontId="8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8" fillId="4" borderId="1" xfId="0" applyFont="1" applyFill="1" applyBorder="1" applyAlignment="1">
      <alignment wrapText="1"/>
    </xf>
    <xf numFmtId="16" fontId="0" fillId="0" borderId="0" xfId="0" applyNumberFormat="1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</cellXfs>
  <cellStyles count="2">
    <cellStyle name="Обычный" xfId="0" builtinId="0"/>
    <cellStyle name="Обычный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Word">
  <a:themeElements>
    <a:clrScheme name="ГПН">
      <a:dk1>
        <a:srgbClr val="3C3C3C"/>
      </a:dk1>
      <a:lt1>
        <a:srgbClr val="FFFFFF"/>
      </a:lt1>
      <a:dk2>
        <a:srgbClr val="000000"/>
      </a:dk2>
      <a:lt2>
        <a:srgbClr val="706F6F"/>
      </a:lt2>
      <a:accent1>
        <a:srgbClr val="004077"/>
      </a:accent1>
      <a:accent2>
        <a:srgbClr val="2FB4E9"/>
      </a:accent2>
      <a:accent3>
        <a:srgbClr val="0070BA"/>
      </a:accent3>
      <a:accent4>
        <a:srgbClr val="DADADA"/>
      </a:accent4>
      <a:accent5>
        <a:srgbClr val="AEBD15"/>
      </a:accent5>
      <a:accent6>
        <a:srgbClr val="F7A600"/>
      </a:accent6>
      <a:hlink>
        <a:srgbClr val="0070BA"/>
      </a:hlink>
      <a:folHlink>
        <a:srgbClr val="706F6F"/>
      </a:folHlink>
    </a:clrScheme>
    <a:fontScheme name="Газпром нефть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>
          <a:solidFill>
            <a:schemeClr val="accent2"/>
          </a:solidFill>
        </a:ln>
      </a:spPr>
      <a:bodyPr rtlCol="0" anchor="ctr"/>
      <a:lstStyle>
        <a:defPPr>
          <a:spcBef>
            <a:spcPts val="600"/>
          </a:spcBef>
          <a:defRPr sz="1200" dirty="0" smtClean="0">
            <a:solidFill>
              <a:schemeClr val="tx1"/>
            </a:solidFill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txDef>
      <a:spPr>
        <a:noFill/>
      </a:spPr>
      <a:bodyPr wrap="none" lIns="0" rIns="0" rtlCol="0">
        <a:spAutoFit/>
      </a:bodyPr>
      <a:lstStyle>
        <a:defPPr>
          <a:spcBef>
            <a:spcPts val="600"/>
          </a:spcBef>
          <a:defRPr sz="1200" dirty="0" smtClean="0"/>
        </a:defPPr>
      </a:lst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55"/>
  <sheetViews>
    <sheetView tabSelected="1" zoomScale="55" zoomScaleNormal="55" workbookViewId="0">
      <pane xSplit="14" ySplit="2" topLeftCell="O3" activePane="bottomRight" state="frozen"/>
      <selection pane="topRight" activeCell="O1" sqref="O1"/>
      <selection pane="bottomLeft" activeCell="A3" sqref="A3"/>
      <selection pane="bottomRight" activeCell="P2" sqref="P1:BM1048576"/>
    </sheetView>
  </sheetViews>
  <sheetFormatPr defaultRowHeight="13.8" x14ac:dyDescent="0.25"/>
  <cols>
    <col min="1" max="1" width="7.09765625" style="49" customWidth="1"/>
    <col min="2" max="2" width="36.09765625" style="4" customWidth="1"/>
    <col min="3" max="3" width="14.59765625" customWidth="1"/>
    <col min="4" max="4" width="7.59765625" hidden="1" customWidth="1"/>
    <col min="5" max="5" width="8.59765625" style="5" customWidth="1"/>
    <col min="6" max="6" width="8.3984375" style="5" hidden="1" customWidth="1"/>
    <col min="7" max="7" width="9.59765625" style="5" hidden="1" customWidth="1"/>
    <col min="8" max="8" width="9.59765625" customWidth="1"/>
    <col min="9" max="9" width="36.59765625" customWidth="1"/>
    <col min="10" max="10" width="33" customWidth="1"/>
    <col min="11" max="11" width="20.19921875" customWidth="1"/>
    <col min="12" max="13" width="8.5" customWidth="1"/>
    <col min="14" max="14" width="10.19921875" customWidth="1"/>
    <col min="15" max="15" width="17.59765625" style="4" customWidth="1"/>
  </cols>
  <sheetData>
    <row r="1" spans="1:15" x14ac:dyDescent="0.25">
      <c r="A1" s="3" t="s">
        <v>82</v>
      </c>
    </row>
    <row r="2" spans="1:15" s="9" customFormat="1" ht="55.2" x14ac:dyDescent="0.25">
      <c r="A2" s="6"/>
      <c r="B2" s="7" t="s">
        <v>33</v>
      </c>
      <c r="C2" s="7" t="s">
        <v>22</v>
      </c>
      <c r="D2" s="7" t="s">
        <v>72</v>
      </c>
      <c r="E2" s="8" t="s">
        <v>31</v>
      </c>
      <c r="F2" s="8" t="s">
        <v>31</v>
      </c>
      <c r="G2" s="8"/>
      <c r="H2" s="7" t="s">
        <v>32</v>
      </c>
      <c r="I2" s="7" t="s">
        <v>29</v>
      </c>
      <c r="J2" s="7" t="s">
        <v>30</v>
      </c>
      <c r="K2" s="7" t="s">
        <v>23</v>
      </c>
      <c r="L2" s="7" t="s">
        <v>26</v>
      </c>
      <c r="M2" s="7" t="s">
        <v>28</v>
      </c>
      <c r="N2" s="7" t="s">
        <v>34</v>
      </c>
      <c r="O2" s="7" t="s">
        <v>138</v>
      </c>
    </row>
    <row r="3" spans="1:15" x14ac:dyDescent="0.25">
      <c r="A3" s="10"/>
      <c r="B3" s="11"/>
      <c r="C3" s="12"/>
      <c r="D3" s="12"/>
      <c r="E3" s="13"/>
      <c r="F3" s="13"/>
      <c r="G3" s="13"/>
      <c r="H3" s="12"/>
      <c r="I3" s="12"/>
      <c r="J3" s="12"/>
      <c r="K3" s="12"/>
      <c r="L3" s="12"/>
      <c r="M3" s="12"/>
      <c r="N3" s="12"/>
    </row>
    <row r="4" spans="1:15" s="20" customFormat="1" ht="27.6" x14ac:dyDescent="0.25">
      <c r="A4" s="14" t="s">
        <v>5</v>
      </c>
      <c r="B4" s="15" t="s">
        <v>0</v>
      </c>
      <c r="C4" s="16"/>
      <c r="D4" s="17">
        <v>15</v>
      </c>
      <c r="E4" s="18">
        <f>SUM(E5:E8)</f>
        <v>21.428571428571431</v>
      </c>
      <c r="F4" s="18" t="e">
        <f>SUM(F5:F8)</f>
        <v>#DIV/0!</v>
      </c>
      <c r="G4" s="18" t="e">
        <f>SUM(G5:G8)</f>
        <v>#DIV/0!</v>
      </c>
      <c r="H4" s="18">
        <f>SUM(H5:H8)</f>
        <v>0</v>
      </c>
      <c r="I4" s="16"/>
      <c r="J4" s="16"/>
      <c r="K4" s="16"/>
      <c r="L4" s="16"/>
      <c r="M4" s="16"/>
      <c r="N4" s="16"/>
      <c r="O4" s="19"/>
    </row>
    <row r="5" spans="1:15" ht="145.5" customHeight="1" x14ac:dyDescent="0.25">
      <c r="A5" s="10" t="s">
        <v>4</v>
      </c>
      <c r="B5" s="21" t="s">
        <v>71</v>
      </c>
      <c r="C5" s="21" t="s">
        <v>24</v>
      </c>
      <c r="D5" s="12"/>
      <c r="E5" s="13"/>
      <c r="F5" s="13"/>
      <c r="G5" s="13"/>
      <c r="H5" s="12"/>
      <c r="I5" s="22" t="s">
        <v>35</v>
      </c>
      <c r="J5" s="12" t="s">
        <v>42</v>
      </c>
      <c r="K5" s="12" t="s">
        <v>36</v>
      </c>
      <c r="L5" s="12"/>
      <c r="M5" s="12"/>
      <c r="N5" s="12"/>
      <c r="O5" s="11"/>
    </row>
    <row r="6" spans="1:15" ht="41.4" x14ac:dyDescent="0.25">
      <c r="A6" s="10" t="s">
        <v>41</v>
      </c>
      <c r="B6" s="21" t="s">
        <v>153</v>
      </c>
      <c r="C6" s="21" t="s">
        <v>24</v>
      </c>
      <c r="D6" s="12"/>
      <c r="E6" s="13"/>
      <c r="F6" s="13"/>
      <c r="G6" s="13"/>
      <c r="H6" s="24"/>
      <c r="I6" s="22" t="s">
        <v>70</v>
      </c>
      <c r="J6" s="12" t="s">
        <v>42</v>
      </c>
      <c r="K6" s="12" t="s">
        <v>36</v>
      </c>
      <c r="L6" s="12"/>
      <c r="M6" s="12"/>
      <c r="N6" s="12"/>
      <c r="O6" s="11"/>
    </row>
    <row r="7" spans="1:15" ht="39.75" customHeight="1" x14ac:dyDescent="0.25">
      <c r="A7" s="10" t="s">
        <v>47</v>
      </c>
      <c r="B7" s="21" t="s">
        <v>89</v>
      </c>
      <c r="C7" s="21" t="s">
        <v>27</v>
      </c>
      <c r="D7" s="12"/>
      <c r="E7" s="13"/>
      <c r="F7" s="13"/>
      <c r="G7" s="13"/>
      <c r="H7" s="12"/>
      <c r="I7" s="22" t="s">
        <v>119</v>
      </c>
      <c r="J7" s="22" t="s">
        <v>118</v>
      </c>
      <c r="K7" s="12" t="s">
        <v>36</v>
      </c>
      <c r="L7" s="12"/>
      <c r="M7" s="12"/>
      <c r="N7" s="12"/>
      <c r="O7" s="11"/>
    </row>
    <row r="8" spans="1:15" s="2" customFormat="1" ht="27.6" x14ac:dyDescent="0.25">
      <c r="A8" s="10" t="s">
        <v>48</v>
      </c>
      <c r="B8" s="21" t="s">
        <v>122</v>
      </c>
      <c r="C8" s="21" t="s">
        <v>24</v>
      </c>
      <c r="D8" s="12">
        <v>15</v>
      </c>
      <c r="E8" s="13">
        <f>15/0.7</f>
        <v>21.428571428571431</v>
      </c>
      <c r="F8" s="13" t="e">
        <f>(D8/$D$51)*$H$53</f>
        <v>#DIV/0!</v>
      </c>
      <c r="G8" s="25" t="e">
        <f>E8/F8</f>
        <v>#DIV/0!</v>
      </c>
      <c r="H8" s="12"/>
      <c r="I8" s="22" t="s">
        <v>117</v>
      </c>
      <c r="J8" s="12" t="s">
        <v>42</v>
      </c>
      <c r="K8" s="12" t="s">
        <v>100</v>
      </c>
      <c r="L8" s="12"/>
      <c r="M8" s="12"/>
      <c r="N8" s="12"/>
      <c r="O8" s="11"/>
    </row>
    <row r="9" spans="1:15" ht="31.5" customHeight="1" x14ac:dyDescent="0.25">
      <c r="A9" s="26" t="s">
        <v>48</v>
      </c>
      <c r="B9" s="27" t="s">
        <v>45</v>
      </c>
      <c r="C9" s="28"/>
      <c r="D9" s="28">
        <v>30</v>
      </c>
      <c r="E9" s="29">
        <f>SUM(E10:E16)</f>
        <v>76.714285714285722</v>
      </c>
      <c r="F9" s="29" t="e">
        <f>SUM(F10:F16)</f>
        <v>#DIV/0!</v>
      </c>
      <c r="G9" s="29" t="e">
        <f>SUM(G10:G16)</f>
        <v>#DIV/0!</v>
      </c>
      <c r="H9" s="29">
        <f>SUM(H10:H16)</f>
        <v>36</v>
      </c>
      <c r="I9" s="27"/>
      <c r="J9" s="27"/>
      <c r="K9" s="28"/>
      <c r="L9" s="28"/>
      <c r="M9" s="28"/>
      <c r="N9" s="28"/>
      <c r="O9" s="27"/>
    </row>
    <row r="10" spans="1:15" ht="69" customHeight="1" x14ac:dyDescent="0.25">
      <c r="A10" s="10" t="s">
        <v>73</v>
      </c>
      <c r="B10" s="31" t="s">
        <v>38</v>
      </c>
      <c r="C10" s="12" t="s">
        <v>86</v>
      </c>
      <c r="D10" s="12">
        <v>90</v>
      </c>
      <c r="E10" s="13">
        <v>20</v>
      </c>
      <c r="F10" s="13"/>
      <c r="G10" s="25"/>
      <c r="H10" s="12"/>
      <c r="I10" s="11" t="s">
        <v>83</v>
      </c>
      <c r="J10" s="11" t="s">
        <v>42</v>
      </c>
      <c r="K10" s="11" t="s">
        <v>84</v>
      </c>
      <c r="L10" s="12"/>
      <c r="M10" s="12"/>
      <c r="N10" s="12"/>
      <c r="O10" s="58"/>
    </row>
    <row r="11" spans="1:15" ht="68.25" customHeight="1" x14ac:dyDescent="0.25">
      <c r="A11" s="10" t="s">
        <v>74</v>
      </c>
      <c r="B11" s="31" t="s">
        <v>39</v>
      </c>
      <c r="C11" s="11" t="s">
        <v>27</v>
      </c>
      <c r="D11" s="12"/>
      <c r="E11" s="13">
        <v>6</v>
      </c>
      <c r="F11" s="13"/>
      <c r="G11" s="25"/>
      <c r="H11" s="12">
        <v>6</v>
      </c>
      <c r="I11" s="11" t="s">
        <v>87</v>
      </c>
      <c r="J11" s="11" t="s">
        <v>88</v>
      </c>
      <c r="K11" s="11" t="s">
        <v>101</v>
      </c>
      <c r="L11" s="12"/>
      <c r="M11" s="12"/>
      <c r="N11" s="12"/>
      <c r="O11" s="59"/>
    </row>
    <row r="12" spans="1:15" ht="55.2" x14ac:dyDescent="0.25">
      <c r="A12" s="32" t="s">
        <v>75</v>
      </c>
      <c r="B12" s="33" t="s">
        <v>125</v>
      </c>
      <c r="C12" s="34" t="s">
        <v>27</v>
      </c>
      <c r="D12" s="23">
        <v>10</v>
      </c>
      <c r="E12" s="35">
        <f>D12/0.7</f>
        <v>14.285714285714286</v>
      </c>
      <c r="F12" s="35" t="e">
        <f>(D12/$D$51)*$H$53</f>
        <v>#DIV/0!</v>
      </c>
      <c r="G12" s="36" t="e">
        <f>E12/F12</f>
        <v>#DIV/0!</v>
      </c>
      <c r="H12" s="23">
        <v>5</v>
      </c>
      <c r="I12" s="34" t="s">
        <v>127</v>
      </c>
      <c r="J12" s="34" t="s">
        <v>126</v>
      </c>
      <c r="K12" s="23" t="s">
        <v>130</v>
      </c>
      <c r="L12" s="12"/>
      <c r="M12" s="12"/>
      <c r="N12" s="12"/>
      <c r="O12" s="59"/>
    </row>
    <row r="13" spans="1:15" ht="41.4" x14ac:dyDescent="0.25">
      <c r="A13" s="10" t="s">
        <v>76</v>
      </c>
      <c r="B13" s="33" t="s">
        <v>140</v>
      </c>
      <c r="C13" s="34" t="s">
        <v>27</v>
      </c>
      <c r="D13" s="23"/>
      <c r="E13" s="35">
        <v>5</v>
      </c>
      <c r="F13" s="35"/>
      <c r="G13" s="36"/>
      <c r="H13" s="23">
        <v>5</v>
      </c>
      <c r="I13" s="34"/>
      <c r="J13" s="34"/>
      <c r="K13" s="23"/>
      <c r="L13" s="12"/>
      <c r="M13" s="12"/>
      <c r="N13" s="12"/>
      <c r="O13" s="60"/>
    </row>
    <row r="14" spans="1:15" x14ac:dyDescent="0.25">
      <c r="A14" s="10" t="s">
        <v>77</v>
      </c>
      <c r="B14" s="31" t="s">
        <v>43</v>
      </c>
      <c r="C14" s="12" t="s">
        <v>25</v>
      </c>
      <c r="D14" s="12"/>
      <c r="E14" s="13"/>
      <c r="F14" s="13"/>
      <c r="G14" s="25"/>
      <c r="H14" s="12">
        <v>5</v>
      </c>
      <c r="I14" s="12" t="s">
        <v>42</v>
      </c>
      <c r="J14" s="11" t="s">
        <v>44</v>
      </c>
      <c r="K14" s="12" t="s">
        <v>25</v>
      </c>
      <c r="L14" s="12"/>
      <c r="M14" s="12"/>
      <c r="N14" s="12"/>
      <c r="O14" s="52"/>
    </row>
    <row r="15" spans="1:15" ht="55.2" x14ac:dyDescent="0.25">
      <c r="A15" s="10" t="s">
        <v>78</v>
      </c>
      <c r="B15" s="37" t="s">
        <v>40</v>
      </c>
      <c r="C15" s="12" t="s">
        <v>27</v>
      </c>
      <c r="D15" s="12">
        <v>15</v>
      </c>
      <c r="E15" s="13">
        <f>15/0.7</f>
        <v>21.428571428571431</v>
      </c>
      <c r="F15" s="13" t="e">
        <f>(D15/$D$51)*$H$53</f>
        <v>#DIV/0!</v>
      </c>
      <c r="G15" s="25" t="e">
        <f>E15/F15</f>
        <v>#DIV/0!</v>
      </c>
      <c r="H15" s="12">
        <v>15</v>
      </c>
      <c r="I15" s="11" t="s">
        <v>91</v>
      </c>
      <c r="J15" s="11" t="s">
        <v>90</v>
      </c>
      <c r="K15" s="12" t="s">
        <v>92</v>
      </c>
      <c r="L15" s="12"/>
      <c r="M15" s="12"/>
      <c r="N15" s="12"/>
      <c r="O15" s="53"/>
    </row>
    <row r="16" spans="1:15" s="2" customFormat="1" ht="27" customHeight="1" x14ac:dyDescent="0.25">
      <c r="A16" s="32" t="s">
        <v>159</v>
      </c>
      <c r="B16" s="38" t="s">
        <v>139</v>
      </c>
      <c r="C16" s="39"/>
      <c r="D16" s="23"/>
      <c r="E16" s="35">
        <v>10</v>
      </c>
      <c r="F16" s="35"/>
      <c r="G16" s="35"/>
      <c r="H16" s="39"/>
      <c r="I16" s="23"/>
      <c r="J16" s="34"/>
      <c r="K16" s="39"/>
      <c r="L16" s="12"/>
      <c r="M16" s="12"/>
      <c r="N16" s="12"/>
      <c r="O16" s="11"/>
    </row>
    <row r="17" spans="1:19" ht="28.5" customHeight="1" x14ac:dyDescent="0.25">
      <c r="A17" s="26" t="s">
        <v>49</v>
      </c>
      <c r="B17" s="27" t="s">
        <v>46</v>
      </c>
      <c r="C17" s="28"/>
      <c r="D17" s="28">
        <v>15</v>
      </c>
      <c r="E17" s="29">
        <f>SUM(E18:E20)</f>
        <v>26</v>
      </c>
      <c r="F17" s="29">
        <f>SUM(F18:F20)</f>
        <v>0</v>
      </c>
      <c r="G17" s="29">
        <f>SUM(G18:G20)</f>
        <v>0</v>
      </c>
      <c r="H17" s="29">
        <f>SUM(H18:H20)</f>
        <v>11</v>
      </c>
      <c r="I17" s="27"/>
      <c r="J17" s="27"/>
      <c r="K17" s="28"/>
      <c r="L17" s="28"/>
      <c r="M17" s="28"/>
      <c r="N17" s="28"/>
      <c r="O17" s="27"/>
    </row>
    <row r="18" spans="1:19" ht="45" customHeight="1" x14ac:dyDescent="0.25">
      <c r="A18" s="10" t="s">
        <v>79</v>
      </c>
      <c r="B18" s="31" t="s">
        <v>38</v>
      </c>
      <c r="C18" s="12" t="s">
        <v>24</v>
      </c>
      <c r="D18" s="12">
        <v>90</v>
      </c>
      <c r="E18" s="13">
        <v>20</v>
      </c>
      <c r="F18" s="13"/>
      <c r="G18" s="25"/>
      <c r="H18" s="12"/>
      <c r="I18" s="11" t="s">
        <v>123</v>
      </c>
      <c r="J18" s="11" t="s">
        <v>42</v>
      </c>
      <c r="K18" s="11" t="s">
        <v>84</v>
      </c>
      <c r="L18" s="12"/>
      <c r="M18" s="12"/>
      <c r="N18" s="12"/>
      <c r="O18" s="53"/>
    </row>
    <row r="19" spans="1:19" ht="74.25" customHeight="1" x14ac:dyDescent="0.25">
      <c r="A19" s="10" t="s">
        <v>80</v>
      </c>
      <c r="B19" s="31" t="s">
        <v>39</v>
      </c>
      <c r="C19" s="12" t="s">
        <v>27</v>
      </c>
      <c r="D19" s="12"/>
      <c r="E19" s="13">
        <v>6</v>
      </c>
      <c r="F19" s="13"/>
      <c r="G19" s="25"/>
      <c r="H19" s="12">
        <v>6</v>
      </c>
      <c r="I19" s="11" t="s">
        <v>110</v>
      </c>
      <c r="J19" s="11" t="s">
        <v>102</v>
      </c>
      <c r="K19" s="11" t="s">
        <v>101</v>
      </c>
      <c r="L19" s="12"/>
      <c r="M19" s="12"/>
      <c r="N19" s="12"/>
      <c r="O19" s="53"/>
    </row>
    <row r="20" spans="1:19" ht="27.6" x14ac:dyDescent="0.25">
      <c r="A20" s="10" t="s">
        <v>81</v>
      </c>
      <c r="B20" s="31" t="s">
        <v>43</v>
      </c>
      <c r="C20" s="12" t="s">
        <v>25</v>
      </c>
      <c r="D20" s="12"/>
      <c r="E20" s="13"/>
      <c r="F20" s="13"/>
      <c r="G20" s="25"/>
      <c r="H20" s="12">
        <v>5</v>
      </c>
      <c r="I20" s="11" t="s">
        <v>42</v>
      </c>
      <c r="J20" s="11" t="s">
        <v>111</v>
      </c>
      <c r="K20" s="12" t="s">
        <v>25</v>
      </c>
      <c r="L20" s="12"/>
      <c r="M20" s="12"/>
      <c r="N20" s="12"/>
      <c r="O20" s="52"/>
    </row>
    <row r="21" spans="1:19" ht="69" x14ac:dyDescent="0.25">
      <c r="A21" s="40" t="s">
        <v>141</v>
      </c>
      <c r="B21" s="27" t="s">
        <v>112</v>
      </c>
      <c r="C21" s="30"/>
      <c r="D21" s="28">
        <v>15</v>
      </c>
      <c r="E21" s="29">
        <f>SUM(E22:E25)</f>
        <v>24.285714285714285</v>
      </c>
      <c r="F21" s="29" t="e">
        <f>SUM(F22:F25)</f>
        <v>#DIV/0!</v>
      </c>
      <c r="G21" s="29" t="e">
        <f>SUM(G22:G25)</f>
        <v>#DIV/0!</v>
      </c>
      <c r="H21" s="29">
        <f>SUM(H22:H25)</f>
        <v>22</v>
      </c>
      <c r="I21" s="30"/>
      <c r="J21" s="30"/>
      <c r="K21" s="30"/>
      <c r="L21" s="30"/>
      <c r="M21" s="30"/>
      <c r="N21" s="30"/>
      <c r="O21" s="41"/>
    </row>
    <row r="22" spans="1:19" ht="55.2" x14ac:dyDescent="0.25">
      <c r="A22" s="10" t="s">
        <v>142</v>
      </c>
      <c r="B22" s="31" t="s">
        <v>38</v>
      </c>
      <c r="C22" s="12" t="s">
        <v>24</v>
      </c>
      <c r="D22" s="12">
        <v>30</v>
      </c>
      <c r="E22" s="13">
        <v>10</v>
      </c>
      <c r="F22" s="13"/>
      <c r="G22" s="25"/>
      <c r="H22" s="12"/>
      <c r="I22" s="11" t="s">
        <v>113</v>
      </c>
      <c r="J22" s="12" t="s">
        <v>42</v>
      </c>
      <c r="K22" s="11" t="s">
        <v>84</v>
      </c>
      <c r="L22" s="12"/>
      <c r="M22" s="12"/>
      <c r="N22" s="12"/>
      <c r="O22" s="11"/>
    </row>
    <row r="23" spans="1:19" ht="27.6" x14ac:dyDescent="0.25">
      <c r="A23" s="10" t="s">
        <v>143</v>
      </c>
      <c r="B23" s="31" t="s">
        <v>39</v>
      </c>
      <c r="C23" s="12" t="s">
        <v>27</v>
      </c>
      <c r="D23" s="12"/>
      <c r="E23" s="13"/>
      <c r="F23" s="13"/>
      <c r="G23" s="25"/>
      <c r="H23" s="12">
        <v>7</v>
      </c>
      <c r="I23" s="11" t="s">
        <v>114</v>
      </c>
      <c r="J23" s="12" t="s">
        <v>42</v>
      </c>
      <c r="K23" s="11" t="s">
        <v>101</v>
      </c>
      <c r="L23" s="12"/>
      <c r="M23" s="12"/>
      <c r="N23" s="12"/>
      <c r="O23" s="11"/>
    </row>
    <row r="24" spans="1:19" ht="27.6" x14ac:dyDescent="0.25">
      <c r="A24" s="10" t="s">
        <v>144</v>
      </c>
      <c r="B24" s="31" t="s">
        <v>43</v>
      </c>
      <c r="C24" s="12" t="s">
        <v>25</v>
      </c>
      <c r="D24" s="12"/>
      <c r="E24" s="13"/>
      <c r="F24" s="13"/>
      <c r="G24" s="25"/>
      <c r="H24" s="12">
        <v>15</v>
      </c>
      <c r="I24" s="12" t="s">
        <v>42</v>
      </c>
      <c r="J24" s="11" t="s">
        <v>115</v>
      </c>
      <c r="K24" s="12" t="s">
        <v>25</v>
      </c>
      <c r="L24" s="12"/>
      <c r="M24" s="12"/>
      <c r="N24" s="12"/>
      <c r="O24" s="51"/>
    </row>
    <row r="25" spans="1:19" ht="44.25" customHeight="1" x14ac:dyDescent="0.25">
      <c r="A25" s="10" t="s">
        <v>145</v>
      </c>
      <c r="B25" s="37" t="s">
        <v>40</v>
      </c>
      <c r="C25" s="12" t="s">
        <v>24</v>
      </c>
      <c r="D25" s="12">
        <v>10</v>
      </c>
      <c r="E25" s="13">
        <f>D25/0.7</f>
        <v>14.285714285714286</v>
      </c>
      <c r="F25" s="13" t="e">
        <f>(D25/$D$51)*$H$53</f>
        <v>#DIV/0!</v>
      </c>
      <c r="G25" s="25" t="e">
        <f>E25/F25</f>
        <v>#DIV/0!</v>
      </c>
      <c r="H25" s="12"/>
      <c r="I25" s="11" t="s">
        <v>116</v>
      </c>
      <c r="J25" t="s">
        <v>42</v>
      </c>
      <c r="K25" s="12" t="s">
        <v>37</v>
      </c>
      <c r="L25" s="12"/>
      <c r="M25" s="12"/>
      <c r="N25" s="12"/>
      <c r="O25" s="11"/>
    </row>
    <row r="26" spans="1:19" ht="41.4" x14ac:dyDescent="0.25">
      <c r="A26" s="26" t="s">
        <v>146</v>
      </c>
      <c r="B26" s="27" t="s">
        <v>103</v>
      </c>
      <c r="C26" s="30"/>
      <c r="D26" s="28">
        <v>7</v>
      </c>
      <c r="E26" s="29">
        <f>SUM(E27:E30)</f>
        <v>17.142857142857142</v>
      </c>
      <c r="F26" s="29" t="e">
        <f>SUM(F27:F30)</f>
        <v>#DIV/0!</v>
      </c>
      <c r="G26" s="29" t="e">
        <f>SUM(G27:G30)</f>
        <v>#DIV/0!</v>
      </c>
      <c r="H26" s="29">
        <f>SUM(H27:H30)</f>
        <v>8</v>
      </c>
      <c r="I26" s="30"/>
      <c r="J26" s="30"/>
      <c r="K26" s="30"/>
      <c r="L26" s="30"/>
      <c r="M26" s="30"/>
      <c r="N26" s="30"/>
      <c r="O26" s="41"/>
    </row>
    <row r="27" spans="1:19" ht="55.2" x14ac:dyDescent="0.25">
      <c r="A27" s="10" t="s">
        <v>147</v>
      </c>
      <c r="B27" s="31" t="s">
        <v>51</v>
      </c>
      <c r="C27" s="12" t="s">
        <v>24</v>
      </c>
      <c r="D27" s="12">
        <v>30</v>
      </c>
      <c r="E27" s="13">
        <v>10</v>
      </c>
      <c r="F27" s="13"/>
      <c r="G27" s="25"/>
      <c r="H27" s="12"/>
      <c r="I27" s="11" t="s">
        <v>104</v>
      </c>
      <c r="J27" s="12" t="s">
        <v>42</v>
      </c>
      <c r="K27" s="11" t="s">
        <v>84</v>
      </c>
      <c r="L27" s="12"/>
      <c r="M27" s="12"/>
      <c r="N27" s="12"/>
      <c r="O27" s="11"/>
    </row>
    <row r="28" spans="1:19" ht="55.2" x14ac:dyDescent="0.25">
      <c r="A28" s="10" t="s">
        <v>148</v>
      </c>
      <c r="B28" s="31" t="s">
        <v>151</v>
      </c>
      <c r="C28" s="12" t="s">
        <v>27</v>
      </c>
      <c r="D28" s="12"/>
      <c r="E28" s="13"/>
      <c r="F28" s="13"/>
      <c r="G28" s="25"/>
      <c r="H28" s="12">
        <v>3</v>
      </c>
      <c r="I28" s="11" t="s">
        <v>107</v>
      </c>
      <c r="J28" s="11" t="s">
        <v>105</v>
      </c>
      <c r="K28" s="11" t="s">
        <v>101</v>
      </c>
      <c r="L28" s="12"/>
      <c r="M28" s="12"/>
      <c r="N28" s="12"/>
      <c r="O28" s="11"/>
    </row>
    <row r="29" spans="1:19" ht="47.25" customHeight="1" x14ac:dyDescent="0.25">
      <c r="A29" s="10" t="s">
        <v>149</v>
      </c>
      <c r="B29" s="31" t="s">
        <v>108</v>
      </c>
      <c r="C29" s="12" t="s">
        <v>25</v>
      </c>
      <c r="D29" s="12"/>
      <c r="E29" s="13"/>
      <c r="F29" s="13"/>
      <c r="G29" s="25"/>
      <c r="H29" s="12">
        <v>5</v>
      </c>
      <c r="I29" s="11" t="s">
        <v>42</v>
      </c>
      <c r="J29" s="11" t="s">
        <v>109</v>
      </c>
      <c r="K29" s="12" t="s">
        <v>25</v>
      </c>
      <c r="L29" s="12"/>
      <c r="M29" s="12"/>
      <c r="N29" s="12"/>
      <c r="O29" s="51"/>
    </row>
    <row r="30" spans="1:19" ht="42" customHeight="1" x14ac:dyDescent="0.25">
      <c r="A30" s="10" t="s">
        <v>150</v>
      </c>
      <c r="B30" s="31" t="s">
        <v>50</v>
      </c>
      <c r="C30" s="12" t="s">
        <v>24</v>
      </c>
      <c r="D30" s="12">
        <v>5</v>
      </c>
      <c r="E30" s="13">
        <f>D30/0.7</f>
        <v>7.1428571428571432</v>
      </c>
      <c r="F30" s="13" t="e">
        <f>(D30/$D$51)*$H$53</f>
        <v>#DIV/0!</v>
      </c>
      <c r="G30" s="25" t="e">
        <f t="shared" ref="G30:G35" si="0">E30/F30</f>
        <v>#DIV/0!</v>
      </c>
      <c r="H30" s="12"/>
      <c r="I30" s="12" t="s">
        <v>106</v>
      </c>
      <c r="J30" s="12" t="s">
        <v>42</v>
      </c>
      <c r="K30" s="12" t="s">
        <v>37</v>
      </c>
      <c r="L30" s="12"/>
      <c r="M30" s="12"/>
      <c r="N30" s="12"/>
      <c r="O30" s="11"/>
    </row>
    <row r="31" spans="1:19" ht="42" customHeight="1" x14ac:dyDescent="0.25">
      <c r="A31" s="45" t="s">
        <v>6</v>
      </c>
      <c r="B31" s="7" t="s">
        <v>1</v>
      </c>
      <c r="C31" s="17"/>
      <c r="D31" s="17">
        <v>25</v>
      </c>
      <c r="E31" s="18">
        <f>SUM(E32:E35)</f>
        <v>70.714285714285722</v>
      </c>
      <c r="F31" s="18" t="e">
        <f t="shared" ref="F31:H31" si="1">SUM(F32:F35)</f>
        <v>#DIV/0!</v>
      </c>
      <c r="G31" s="18" t="e">
        <f t="shared" si="1"/>
        <v>#DIV/0!</v>
      </c>
      <c r="H31" s="18">
        <f t="shared" si="1"/>
        <v>0</v>
      </c>
      <c r="I31" s="17"/>
      <c r="J31" s="17"/>
      <c r="K31" s="17"/>
      <c r="L31" s="17"/>
      <c r="M31" s="17"/>
      <c r="N31" s="17"/>
      <c r="O31" s="41"/>
      <c r="P31" s="42"/>
      <c r="Q31" s="42"/>
      <c r="R31" s="42"/>
      <c r="S31" s="42"/>
    </row>
    <row r="32" spans="1:19" ht="42" customHeight="1" x14ac:dyDescent="0.25">
      <c r="A32" s="10" t="s">
        <v>7</v>
      </c>
      <c r="B32" s="46" t="s">
        <v>53</v>
      </c>
      <c r="C32" s="12" t="s">
        <v>24</v>
      </c>
      <c r="D32" s="12"/>
      <c r="E32" s="13">
        <v>15</v>
      </c>
      <c r="F32" s="13"/>
      <c r="G32" s="25"/>
      <c r="H32" s="12"/>
      <c r="I32" s="11" t="s">
        <v>52</v>
      </c>
      <c r="J32" s="12" t="s">
        <v>42</v>
      </c>
      <c r="K32" s="11" t="s">
        <v>85</v>
      </c>
      <c r="L32" s="12"/>
      <c r="M32" s="12"/>
      <c r="N32" s="12"/>
      <c r="O32" s="34"/>
      <c r="P32" s="42"/>
      <c r="Q32" s="42"/>
      <c r="R32" s="42"/>
      <c r="S32" s="42"/>
    </row>
    <row r="33" spans="1:19" ht="66.75" customHeight="1" x14ac:dyDescent="0.25">
      <c r="A33" s="10" t="s">
        <v>121</v>
      </c>
      <c r="B33" s="31" t="s">
        <v>93</v>
      </c>
      <c r="C33" s="12" t="s">
        <v>24</v>
      </c>
      <c r="D33" s="12">
        <v>120</v>
      </c>
      <c r="E33" s="13">
        <v>20</v>
      </c>
      <c r="F33" s="13"/>
      <c r="G33" s="25"/>
      <c r="H33" s="12"/>
      <c r="I33" s="11" t="s">
        <v>55</v>
      </c>
      <c r="J33" s="12" t="s">
        <v>42</v>
      </c>
      <c r="K33" s="11" t="s">
        <v>84</v>
      </c>
      <c r="L33" s="12"/>
      <c r="M33" s="12"/>
      <c r="N33" s="12"/>
      <c r="O33" s="34"/>
      <c r="P33" s="42"/>
      <c r="Q33" s="42"/>
      <c r="R33" s="42"/>
      <c r="S33" s="42"/>
    </row>
    <row r="34" spans="1:19" ht="52.5" customHeight="1" x14ac:dyDescent="0.25">
      <c r="A34" s="32" t="s">
        <v>131</v>
      </c>
      <c r="B34" s="33" t="s">
        <v>133</v>
      </c>
      <c r="C34" s="23" t="s">
        <v>24</v>
      </c>
      <c r="D34" s="23">
        <v>10</v>
      </c>
      <c r="E34" s="35">
        <f>D34/0.7</f>
        <v>14.285714285714286</v>
      </c>
      <c r="F34" s="35" t="e">
        <f>(D34/$D$51)*$H$53</f>
        <v>#DIV/0!</v>
      </c>
      <c r="G34" s="36" t="e">
        <f t="shared" si="0"/>
        <v>#DIV/0!</v>
      </c>
      <c r="H34" s="23"/>
      <c r="I34" s="34" t="s">
        <v>134</v>
      </c>
      <c r="J34" s="23"/>
      <c r="K34" s="34"/>
      <c r="L34" s="23"/>
      <c r="M34" s="23"/>
      <c r="N34" s="23"/>
      <c r="O34" s="34"/>
      <c r="P34" s="42"/>
      <c r="Q34" s="42"/>
      <c r="R34" s="42"/>
      <c r="S34" s="42"/>
    </row>
    <row r="35" spans="1:19" s="44" customFormat="1" ht="42" customHeight="1" x14ac:dyDescent="0.25">
      <c r="A35" s="10" t="s">
        <v>132</v>
      </c>
      <c r="B35" s="31" t="s">
        <v>54</v>
      </c>
      <c r="C35" s="12" t="s">
        <v>24</v>
      </c>
      <c r="D35" s="12">
        <v>15</v>
      </c>
      <c r="E35" s="35">
        <f>D35/0.7</f>
        <v>21.428571428571431</v>
      </c>
      <c r="F35" s="13" t="e">
        <f>(D35/$D$51)*$H$53</f>
        <v>#DIV/0!</v>
      </c>
      <c r="G35" s="25" t="e">
        <f t="shared" si="0"/>
        <v>#DIV/0!</v>
      </c>
      <c r="H35" s="12"/>
      <c r="I35" s="12" t="s">
        <v>120</v>
      </c>
      <c r="J35" s="12" t="s">
        <v>42</v>
      </c>
      <c r="K35" s="12" t="s">
        <v>37</v>
      </c>
      <c r="L35" s="12"/>
      <c r="M35" s="12"/>
      <c r="N35" s="12"/>
      <c r="O35" s="34"/>
      <c r="P35" s="43"/>
      <c r="Q35" s="43"/>
      <c r="R35" s="43"/>
      <c r="S35" s="43"/>
    </row>
    <row r="36" spans="1:19" ht="42" customHeight="1" x14ac:dyDescent="0.25">
      <c r="A36" s="45" t="s">
        <v>8</v>
      </c>
      <c r="B36" s="7" t="s">
        <v>2</v>
      </c>
      <c r="C36" s="17"/>
      <c r="D36" s="17">
        <v>8</v>
      </c>
      <c r="E36" s="18">
        <f>SUM(E37:E41)</f>
        <v>0</v>
      </c>
      <c r="F36" s="18">
        <f>SUM(F37:F41)</f>
        <v>0</v>
      </c>
      <c r="G36" s="18">
        <f>SUM(G37:G41)</f>
        <v>0</v>
      </c>
      <c r="H36" s="18">
        <f>SUM(H37:H41)</f>
        <v>199</v>
      </c>
      <c r="I36" s="17"/>
      <c r="J36" s="17"/>
      <c r="K36" s="17"/>
      <c r="L36" s="17"/>
      <c r="M36" s="17"/>
      <c r="N36" s="17"/>
      <c r="O36" s="41"/>
      <c r="P36" s="42"/>
      <c r="Q36" s="42"/>
      <c r="R36" s="42"/>
      <c r="S36" s="42"/>
    </row>
    <row r="37" spans="1:19" x14ac:dyDescent="0.25">
      <c r="A37" s="10" t="s">
        <v>9</v>
      </c>
      <c r="B37" s="11" t="s">
        <v>56</v>
      </c>
      <c r="C37" s="12" t="s">
        <v>25</v>
      </c>
      <c r="D37" s="12"/>
      <c r="E37" s="13"/>
      <c r="F37" s="13"/>
      <c r="G37" s="25"/>
      <c r="H37" s="12">
        <v>15</v>
      </c>
      <c r="I37" s="12" t="s">
        <v>42</v>
      </c>
      <c r="J37" s="12" t="s">
        <v>58</v>
      </c>
      <c r="K37" s="12" t="s">
        <v>124</v>
      </c>
      <c r="L37" s="12"/>
      <c r="M37" s="12"/>
      <c r="N37" s="12"/>
      <c r="O37" s="54"/>
      <c r="P37" s="42"/>
      <c r="Q37" s="42"/>
      <c r="R37" s="42"/>
      <c r="S37" s="42"/>
    </row>
    <row r="38" spans="1:19" x14ac:dyDescent="0.25">
      <c r="A38" s="10" t="s">
        <v>10</v>
      </c>
      <c r="B38" s="11" t="s">
        <v>57</v>
      </c>
      <c r="C38" s="12" t="s">
        <v>25</v>
      </c>
      <c r="D38" s="12"/>
      <c r="E38" s="13"/>
      <c r="F38" s="13"/>
      <c r="G38" s="25"/>
      <c r="H38" s="24">
        <v>15</v>
      </c>
      <c r="I38" s="12" t="s">
        <v>42</v>
      </c>
      <c r="J38" s="12" t="s">
        <v>59</v>
      </c>
      <c r="K38" s="12" t="s">
        <v>124</v>
      </c>
      <c r="L38" s="12"/>
      <c r="M38" s="12"/>
      <c r="N38" s="12"/>
      <c r="O38" s="34"/>
      <c r="P38" s="42"/>
      <c r="Q38" s="42"/>
      <c r="R38" s="42"/>
      <c r="S38" s="42"/>
    </row>
    <row r="39" spans="1:19" ht="41.4" x14ac:dyDescent="0.25">
      <c r="A39" s="10" t="s">
        <v>11</v>
      </c>
      <c r="B39" s="11" t="s">
        <v>136</v>
      </c>
      <c r="C39" s="12" t="s">
        <v>25</v>
      </c>
      <c r="D39" s="12"/>
      <c r="E39" s="13"/>
      <c r="F39" s="13"/>
      <c r="G39" s="25"/>
      <c r="H39" s="12">
        <v>8</v>
      </c>
      <c r="I39" s="12" t="s">
        <v>42</v>
      </c>
      <c r="J39" s="12" t="s">
        <v>60</v>
      </c>
      <c r="K39" s="12" t="s">
        <v>124</v>
      </c>
      <c r="L39" s="12"/>
      <c r="M39" s="12"/>
      <c r="N39" s="12"/>
      <c r="O39" s="54"/>
      <c r="P39" s="42"/>
      <c r="Q39" s="42"/>
      <c r="R39" s="42"/>
      <c r="S39" s="42"/>
    </row>
    <row r="40" spans="1:19" ht="27.6" x14ac:dyDescent="0.25">
      <c r="A40" s="10" t="s">
        <v>12</v>
      </c>
      <c r="B40" s="11" t="s">
        <v>94</v>
      </c>
      <c r="C40" s="12" t="s">
        <v>25</v>
      </c>
      <c r="D40" s="12"/>
      <c r="E40" s="13"/>
      <c r="F40" s="13"/>
      <c r="G40" s="25"/>
      <c r="H40" s="12">
        <v>25</v>
      </c>
      <c r="I40" s="12" t="s">
        <v>42</v>
      </c>
      <c r="J40" s="12" t="s">
        <v>61</v>
      </c>
      <c r="K40" s="12" t="s">
        <v>124</v>
      </c>
      <c r="L40" s="12"/>
      <c r="M40" s="12"/>
      <c r="N40" s="12"/>
      <c r="O40" s="54"/>
      <c r="P40" s="42"/>
      <c r="Q40" s="42"/>
      <c r="R40" s="42"/>
      <c r="S40" s="42"/>
    </row>
    <row r="41" spans="1:19" x14ac:dyDescent="0.25">
      <c r="A41" s="10" t="s">
        <v>13</v>
      </c>
      <c r="B41" s="11" t="s">
        <v>95</v>
      </c>
      <c r="C41" s="12" t="s">
        <v>25</v>
      </c>
      <c r="D41" s="12"/>
      <c r="E41" s="13"/>
      <c r="F41" s="13"/>
      <c r="G41" s="25"/>
      <c r="H41" s="12">
        <v>136</v>
      </c>
      <c r="I41" s="12" t="s">
        <v>42</v>
      </c>
      <c r="J41" s="12" t="s">
        <v>96</v>
      </c>
      <c r="K41" s="12" t="s">
        <v>124</v>
      </c>
      <c r="L41" s="12"/>
      <c r="M41" s="12"/>
      <c r="N41" s="12"/>
      <c r="O41" s="54"/>
      <c r="P41" s="42"/>
      <c r="Q41" s="42"/>
      <c r="R41" s="42"/>
      <c r="S41" s="42"/>
    </row>
    <row r="42" spans="1:19" ht="23.25" customHeight="1" x14ac:dyDescent="0.25">
      <c r="A42" s="45" t="s">
        <v>14</v>
      </c>
      <c r="B42" s="7" t="s">
        <v>3</v>
      </c>
      <c r="C42" s="17"/>
      <c r="D42" s="17">
        <v>15</v>
      </c>
      <c r="E42" s="18">
        <f>SUM(E43:E49)</f>
        <v>0</v>
      </c>
      <c r="F42" s="18" t="e">
        <f ca="1">SUM(F43:F50)</f>
        <v>#DIV/0!</v>
      </c>
      <c r="G42" s="18" t="e">
        <f ca="1">SUM(G43:G50)</f>
        <v>#DIV/0!</v>
      </c>
      <c r="H42" s="18">
        <f>SUM(H43:H49)</f>
        <v>431</v>
      </c>
      <c r="I42" s="17"/>
      <c r="J42" s="17"/>
      <c r="K42" s="17"/>
      <c r="L42" s="17"/>
      <c r="M42" s="17"/>
      <c r="N42" s="17"/>
      <c r="O42" s="41"/>
      <c r="P42" s="42"/>
      <c r="Q42" s="42"/>
      <c r="R42" s="42"/>
      <c r="S42" s="42"/>
    </row>
    <row r="43" spans="1:19" x14ac:dyDescent="0.25">
      <c r="A43" s="10" t="s">
        <v>15</v>
      </c>
      <c r="B43" s="11" t="s">
        <v>62</v>
      </c>
      <c r="C43" s="12" t="s">
        <v>25</v>
      </c>
      <c r="D43" s="12"/>
      <c r="E43" s="13"/>
      <c r="F43" s="13"/>
      <c r="G43" s="25"/>
      <c r="H43" s="12">
        <v>32</v>
      </c>
      <c r="I43" s="12" t="s">
        <v>42</v>
      </c>
      <c r="J43" s="12" t="s">
        <v>68</v>
      </c>
      <c r="K43" s="12" t="s">
        <v>25</v>
      </c>
      <c r="L43" s="12"/>
      <c r="M43" s="12"/>
      <c r="N43" s="12"/>
      <c r="O43" s="54"/>
      <c r="P43" s="42"/>
      <c r="Q43" s="42"/>
      <c r="R43" s="42"/>
      <c r="S43" s="42"/>
    </row>
    <row r="44" spans="1:19" x14ac:dyDescent="0.25">
      <c r="A44" s="10" t="s">
        <v>16</v>
      </c>
      <c r="B44" s="11" t="s">
        <v>135</v>
      </c>
      <c r="C44" s="12" t="s">
        <v>25</v>
      </c>
      <c r="D44" s="12"/>
      <c r="E44" s="13"/>
      <c r="F44" s="13"/>
      <c r="G44" s="25"/>
      <c r="H44" s="24">
        <v>290</v>
      </c>
      <c r="I44" s="12" t="s">
        <v>42</v>
      </c>
      <c r="J44" s="12" t="s">
        <v>69</v>
      </c>
      <c r="K44" s="12" t="s">
        <v>25</v>
      </c>
      <c r="L44" s="12"/>
      <c r="M44" s="12"/>
      <c r="N44" s="12"/>
      <c r="O44" s="54"/>
      <c r="P44" s="42"/>
      <c r="Q44" s="42"/>
      <c r="R44" s="42"/>
      <c r="S44" s="42"/>
    </row>
    <row r="45" spans="1:19" x14ac:dyDescent="0.25">
      <c r="A45" s="10" t="s">
        <v>17</v>
      </c>
      <c r="B45" s="11" t="s">
        <v>63</v>
      </c>
      <c r="C45" s="12" t="s">
        <v>25</v>
      </c>
      <c r="D45" s="12"/>
      <c r="E45" s="13"/>
      <c r="F45" s="13"/>
      <c r="G45" s="25"/>
      <c r="H45" s="12">
        <v>60</v>
      </c>
      <c r="I45" s="12" t="s">
        <v>42</v>
      </c>
      <c r="J45" s="12" t="s">
        <v>65</v>
      </c>
      <c r="K45" s="12" t="s">
        <v>25</v>
      </c>
      <c r="L45" s="12"/>
      <c r="M45" s="12"/>
      <c r="N45" s="12"/>
      <c r="O45" s="54"/>
      <c r="P45" s="42"/>
      <c r="Q45" s="42"/>
      <c r="R45" s="42"/>
      <c r="S45" s="42"/>
    </row>
    <row r="46" spans="1:19" ht="27.6" x14ac:dyDescent="0.25">
      <c r="A46" s="10" t="s">
        <v>18</v>
      </c>
      <c r="B46" s="11" t="s">
        <v>97</v>
      </c>
      <c r="C46" s="12" t="s">
        <v>25</v>
      </c>
      <c r="D46" s="12"/>
      <c r="E46" s="13"/>
      <c r="F46" s="13"/>
      <c r="G46" s="25"/>
      <c r="H46" s="12">
        <v>10</v>
      </c>
      <c r="I46" s="12" t="s">
        <v>42</v>
      </c>
      <c r="J46" s="12" t="s">
        <v>137</v>
      </c>
      <c r="K46" s="12" t="s">
        <v>25</v>
      </c>
      <c r="L46" s="12"/>
      <c r="M46" s="12"/>
      <c r="N46" s="12"/>
      <c r="O46" s="54"/>
      <c r="P46" s="42"/>
      <c r="Q46" s="42"/>
      <c r="R46" s="42"/>
      <c r="S46" s="42"/>
    </row>
    <row r="47" spans="1:19" x14ac:dyDescent="0.25">
      <c r="A47" s="10" t="s">
        <v>19</v>
      </c>
      <c r="B47" s="11" t="s">
        <v>64</v>
      </c>
      <c r="C47" s="12" t="s">
        <v>27</v>
      </c>
      <c r="D47" s="12"/>
      <c r="E47" s="13"/>
      <c r="F47" s="13"/>
      <c r="G47" s="25"/>
      <c r="H47" s="12">
        <v>12</v>
      </c>
      <c r="I47" s="12" t="s">
        <v>42</v>
      </c>
      <c r="J47" s="12" t="s">
        <v>98</v>
      </c>
      <c r="K47" s="12" t="s">
        <v>99</v>
      </c>
      <c r="L47" s="12"/>
      <c r="M47" s="12"/>
      <c r="N47" s="12"/>
      <c r="O47" s="54"/>
      <c r="P47" s="42"/>
      <c r="Q47" s="42"/>
      <c r="R47" s="42"/>
      <c r="S47" s="42"/>
    </row>
    <row r="48" spans="1:19" x14ac:dyDescent="0.25">
      <c r="A48" s="10" t="s">
        <v>20</v>
      </c>
      <c r="B48" s="11" t="s">
        <v>128</v>
      </c>
      <c r="C48" s="12" t="s">
        <v>27</v>
      </c>
      <c r="D48" s="12"/>
      <c r="E48" s="13"/>
      <c r="F48" s="13"/>
      <c r="G48" s="25"/>
      <c r="H48" s="12">
        <v>14</v>
      </c>
      <c r="I48" s="12" t="s">
        <v>42</v>
      </c>
      <c r="J48" s="12" t="s">
        <v>129</v>
      </c>
      <c r="K48" s="12" t="s">
        <v>99</v>
      </c>
      <c r="L48" s="12"/>
      <c r="M48" s="12"/>
      <c r="N48" s="12"/>
      <c r="O48" s="54"/>
      <c r="P48" s="42"/>
      <c r="Q48" s="42"/>
      <c r="R48" s="42"/>
      <c r="S48" s="42"/>
    </row>
    <row r="49" spans="1:19" x14ac:dyDescent="0.25">
      <c r="A49" s="10" t="s">
        <v>21</v>
      </c>
      <c r="B49" s="11" t="s">
        <v>66</v>
      </c>
      <c r="C49" s="12" t="s">
        <v>25</v>
      </c>
      <c r="D49" s="12"/>
      <c r="E49" s="13"/>
      <c r="F49" s="13"/>
      <c r="G49" s="25"/>
      <c r="H49" s="12">
        <v>13</v>
      </c>
      <c r="I49" s="12" t="s">
        <v>42</v>
      </c>
      <c r="J49" s="12" t="s">
        <v>67</v>
      </c>
      <c r="K49" s="12" t="s">
        <v>25</v>
      </c>
      <c r="L49" s="12"/>
      <c r="M49" s="12"/>
      <c r="N49" s="12"/>
      <c r="O49" s="54"/>
      <c r="P49" s="42"/>
      <c r="Q49" s="42"/>
      <c r="R49" s="42"/>
      <c r="S49" s="42"/>
    </row>
    <row r="50" spans="1:19" ht="25.5" customHeight="1" x14ac:dyDescent="0.25">
      <c r="A50" s="10"/>
      <c r="B50" s="11"/>
      <c r="C50" s="12"/>
      <c r="D50" s="12"/>
      <c r="E50" s="47">
        <f>E4+E9+E17+E21+E26+E31+E36+E42</f>
        <v>236.28571428571431</v>
      </c>
      <c r="F50" s="47" t="e">
        <f ca="1">F4+F9+F17+F21+F26+F31+F36+F42</f>
        <v>#DIV/0!</v>
      </c>
      <c r="G50" s="47" t="e">
        <f ca="1">G4+G9+G17+G21+G26+G31+G36+G42</f>
        <v>#DIV/0!</v>
      </c>
      <c r="H50" s="47">
        <f>H4+H9+H17+H21+H26+H31+H36+H42+H54+H55</f>
        <v>907</v>
      </c>
      <c r="I50" s="12"/>
      <c r="J50" s="12"/>
      <c r="K50" s="12"/>
      <c r="L50" s="12"/>
      <c r="M50" s="12"/>
      <c r="N50" s="12"/>
      <c r="O50" s="34"/>
      <c r="P50" s="42"/>
      <c r="Q50" s="42"/>
      <c r="R50" s="42"/>
      <c r="S50" s="42"/>
    </row>
    <row r="51" spans="1:19" ht="30" customHeight="1" x14ac:dyDescent="0.25">
      <c r="A51" s="10"/>
      <c r="B51" s="48" t="s">
        <v>152</v>
      </c>
      <c r="C51" s="12"/>
      <c r="D51" s="12"/>
      <c r="E51" s="47"/>
      <c r="F51" s="47">
        <f>F5+F10+F18+F22+F27+F32+F37+F43</f>
        <v>0</v>
      </c>
      <c r="G51" s="47">
        <f>G5+G10+G18+G22+G27+G32+G37+G43</f>
        <v>0</v>
      </c>
      <c r="H51" s="47">
        <f>E50+H50</f>
        <v>1143.2857142857142</v>
      </c>
      <c r="I51" s="12"/>
      <c r="J51" s="12"/>
      <c r="K51" s="12"/>
      <c r="L51" s="12"/>
      <c r="M51" s="12"/>
      <c r="N51" s="12"/>
      <c r="O51" s="34"/>
      <c r="P51" s="42"/>
      <c r="Q51" s="42"/>
      <c r="R51" s="42"/>
      <c r="S51" s="42"/>
    </row>
    <row r="52" spans="1:19" x14ac:dyDescent="0.25">
      <c r="H52" s="50"/>
    </row>
    <row r="53" spans="1:19" ht="15" x14ac:dyDescent="0.25">
      <c r="A53" s="57" t="s">
        <v>154</v>
      </c>
      <c r="B53" s="57"/>
      <c r="C53" s="1"/>
      <c r="H53" s="5"/>
    </row>
    <row r="54" spans="1:19" ht="15" x14ac:dyDescent="0.25">
      <c r="A54" s="55" t="s">
        <v>155</v>
      </c>
      <c r="B54" s="56" t="s">
        <v>156</v>
      </c>
      <c r="C54" s="1"/>
      <c r="H54">
        <v>100</v>
      </c>
    </row>
    <row r="55" spans="1:19" ht="15" x14ac:dyDescent="0.25">
      <c r="A55" s="56" t="s">
        <v>157</v>
      </c>
      <c r="B55" s="56" t="s">
        <v>158</v>
      </c>
      <c r="C55" s="1"/>
      <c r="H55" s="2">
        <v>100</v>
      </c>
    </row>
  </sheetData>
  <mergeCells count="2">
    <mergeCell ref="A53:B53"/>
    <mergeCell ref="O10:O13"/>
  </mergeCells>
  <pageMargins left="0.70866141732283472" right="0.70866141732283472" top="0.74803149606299213" bottom="0.74803149606299213" header="0.31496062992125984" footer="0.31496062992125984"/>
  <pageSetup paperSize="9" scale="39" fitToHeight="2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график-результаты</vt:lpstr>
      <vt:lpstr>'график-результаты'!Заголовки_для_печати</vt:lpstr>
      <vt:lpstr>'график-результаты'!Область_печати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Мельнийчук Тамара Ивановна</dc:creator>
  <cp:lastModifiedBy>Элина</cp:lastModifiedBy>
  <cp:lastPrinted>2015-07-13T15:31:41Z</cp:lastPrinted>
  <dcterms:created xsi:type="dcterms:W3CDTF">2015-01-21T15:33:45Z</dcterms:created>
  <dcterms:modified xsi:type="dcterms:W3CDTF">2023-03-22T16:46:42Z</dcterms:modified>
</cp:coreProperties>
</file>