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225" windowWidth="24915" windowHeight="11760"/>
  </bookViews>
  <sheets>
    <sheet name="Bundled System Average Rate " sheetId="1" r:id="rId1"/>
    <sheet name="Retail Sales" sheetId="10" r:id="rId2"/>
    <sheet name="Revenue Requirement" sheetId="4" r:id="rId3"/>
    <sheet name="Rate Base" sheetId="5" r:id="rId4"/>
    <sheet name="ROR" sheetId="6" r:id="rId5"/>
    <sheet name="ROE" sheetId="7" r:id="rId6"/>
    <sheet name="Capital Structure" sheetId="8" r:id="rId7"/>
    <sheet name="Known Issues" sheetId="11" r:id="rId8"/>
  </sheets>
  <calcPr calcId="144525"/>
</workbook>
</file>

<file path=xl/calcChain.xml><?xml version="1.0" encoding="utf-8"?>
<calcChain xmlns="http://schemas.openxmlformats.org/spreadsheetml/2006/main">
  <c r="C17" i="10" l="1"/>
  <c r="D17" i="10"/>
  <c r="E17" i="10"/>
  <c r="F17" i="10"/>
  <c r="G17" i="10"/>
  <c r="H17" i="10"/>
  <c r="I17" i="10"/>
  <c r="J17" i="10"/>
  <c r="K17" i="10"/>
  <c r="L17" i="10"/>
  <c r="B17" i="10"/>
  <c r="C12" i="10"/>
  <c r="D12" i="10"/>
  <c r="E12" i="10"/>
  <c r="F12" i="10"/>
  <c r="G12" i="10"/>
  <c r="H12" i="10"/>
  <c r="I12" i="10"/>
  <c r="J12" i="10"/>
  <c r="K12" i="10"/>
  <c r="L12" i="10"/>
  <c r="B12" i="10"/>
  <c r="F7" i="10"/>
  <c r="G7" i="10"/>
  <c r="H7" i="10"/>
  <c r="I7" i="10"/>
  <c r="J7" i="10"/>
  <c r="L6" i="10" l="1"/>
  <c r="L7" i="10" s="1"/>
  <c r="K6" i="10"/>
  <c r="K7" i="10" s="1"/>
  <c r="E4" i="10"/>
  <c r="E7" i="10" s="1"/>
  <c r="D4" i="10"/>
  <c r="D7" i="10" s="1"/>
  <c r="C4" i="10"/>
  <c r="C7" i="10" s="1"/>
  <c r="B4" i="10"/>
  <c r="B7" i="10" s="1"/>
</calcChain>
</file>

<file path=xl/sharedStrings.xml><?xml version="1.0" encoding="utf-8"?>
<sst xmlns="http://schemas.openxmlformats.org/spreadsheetml/2006/main" count="196" uniqueCount="70">
  <si>
    <t>Utility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</si>
  <si>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</si>
  <si>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</si>
  <si>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</si>
  <si>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</si>
  <si>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</si>
  <si>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</si>
  <si>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</si>
  <si>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</si>
  <si>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</si>
  <si>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</si>
  <si>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</si>
  <si>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</si>
  <si>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SCE</t>
  </si>
  <si>
    <t>PG&amp;E *</t>
  </si>
  <si>
    <t>* This reflects System Bundled Average Rates filed in the AET</t>
  </si>
  <si>
    <t>Total</t>
  </si>
  <si>
    <t xml:space="preserve">PG&amp;E </t>
  </si>
  <si>
    <t xml:space="preserve">SDG&amp;E </t>
  </si>
  <si>
    <t>-</t>
  </si>
  <si>
    <t xml:space="preserve">CPUC </t>
  </si>
  <si>
    <t>FERC</t>
  </si>
  <si>
    <t>SDG&amp;E</t>
  </si>
  <si>
    <t>Total Revenue Requirement ($ millions)</t>
  </si>
  <si>
    <t>CPUC Gen.</t>
  </si>
  <si>
    <t>CPUC Dist.</t>
  </si>
  <si>
    <t>FERC Trans.</t>
  </si>
  <si>
    <t>PG&amp;E</t>
  </si>
  <si>
    <t xml:space="preserve">FERC Trans. </t>
  </si>
  <si>
    <t>2018</t>
  </si>
  <si>
    <t>SCE Authorized</t>
  </si>
  <si>
    <t xml:space="preserve">SCE Actual </t>
  </si>
  <si>
    <t>PGE Authorized</t>
  </si>
  <si>
    <t xml:space="preserve">PGE Actual </t>
  </si>
  <si>
    <t>SDG&amp;E *</t>
  </si>
  <si>
    <t>SDGE Authorized *</t>
  </si>
  <si>
    <t>SDGE Actual *</t>
  </si>
  <si>
    <t>Rate of Return (ROR) (%)</t>
  </si>
  <si>
    <t xml:space="preserve">SCE Authorized </t>
  </si>
  <si>
    <t xml:space="preserve">PGE Authorized </t>
  </si>
  <si>
    <t xml:space="preserve">SDGE Authorized </t>
  </si>
  <si>
    <t xml:space="preserve">SDGE Actual </t>
  </si>
  <si>
    <t>Return on Equity (ROE) (%)</t>
  </si>
  <si>
    <t>Capital Structure</t>
  </si>
  <si>
    <t>Long-term Debt</t>
  </si>
  <si>
    <t>Preferred Stock</t>
  </si>
  <si>
    <t>Common Equity</t>
  </si>
  <si>
    <t>Authorized</t>
  </si>
  <si>
    <t>Actual *</t>
  </si>
  <si>
    <t>Actual **</t>
  </si>
  <si>
    <t xml:space="preserve">Actual*** </t>
  </si>
  <si>
    <t>*Current Actual Percentage, as of 06/30/2016</t>
  </si>
  <si>
    <t>** Current Actual Percentage, as of 2013-2016</t>
  </si>
  <si>
    <t>*** Current Actual Percentage, as of 3/31/2017</t>
  </si>
  <si>
    <r>
      <t>Bundled System Average Rate (</t>
    </r>
    <r>
      <rPr>
        <b/>
        <sz val="12"/>
        <color theme="1"/>
        <rFont val="Calibri"/>
        <family val="2"/>
      </rPr>
      <t>¢</t>
    </r>
    <r>
      <rPr>
        <b/>
        <sz val="12"/>
        <color theme="1"/>
        <rFont val="Calibri"/>
        <family val="2"/>
        <scheme val="minor"/>
      </rPr>
      <t>/kWh)</t>
    </r>
  </si>
  <si>
    <t>Bundled</t>
  </si>
  <si>
    <t>DA</t>
  </si>
  <si>
    <t>CCA</t>
  </si>
  <si>
    <t xml:space="preserve">SCE </t>
  </si>
  <si>
    <t>Retail Sales (MWh)</t>
  </si>
  <si>
    <t>Total Utility Rate Base ($ millions)</t>
  </si>
  <si>
    <t>Issue</t>
  </si>
  <si>
    <t>Resolved?</t>
  </si>
  <si>
    <t>Retail sales year labels are missing from graph</t>
  </si>
  <si>
    <t>Correction Reported?</t>
  </si>
  <si>
    <t>Avoid solid lines in breakout graphs</t>
  </si>
  <si>
    <t>Change Billions to Millions on Rate Base</t>
  </si>
  <si>
    <t>Yes</t>
  </si>
  <si>
    <t>SDGE Total Actual Rev Req is PGE data</t>
  </si>
  <si>
    <t>Error Fixed in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</si>
</sst>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43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/>
    <xf numFmtId="0" fontId="7" fillId="0" borderId="0" xfId="0" applyFont="1" applyBorder="1" applyAlignment="1"/>
    <xf numFmtId="2" fontId="12" fillId="0" borderId="0" xfId="0" applyNumberFormat="1" applyFont="1" applyBorder="1"/>
    <xf numFmtId="2" fontId="12" fillId="0" borderId="0" xfId="0" applyNumberFormat="1" applyFont="1" applyFill="1" applyBorder="1"/>
    <xf numFmtId="0" fontId="2" fillId="2" borderId="1" xfId="2" applyFont="1" applyBorder="1" applyAlignment="1">
      <alignment horizontal="center"/>
    </xf>
    <xf numFmtId="0" fontId="2" fillId="2" borderId="2" xfId="2" applyFont="1" applyBorder="1" applyAlignment="1">
      <alignment horizontal="center"/>
    </xf>
    <xf numFmtId="0" fontId="2" fillId="2" borderId="3" xfId="2" applyFont="1" applyBorder="1"/>
    <xf numFmtId="42" fontId="4" fillId="2" borderId="5" xfId="2" applyNumberFormat="1" applyFont="1" applyFill="1" applyBorder="1" applyAlignment="1">
      <alignment horizontal="left"/>
    </xf>
    <xf numFmtId="165" fontId="2" fillId="2" borderId="0" xfId="2" applyNumberFormat="1" applyFont="1" applyBorder="1" applyAlignment="1">
      <alignment horizontal="center"/>
    </xf>
    <xf numFmtId="165" fontId="4" fillId="2" borderId="0" xfId="2" applyNumberFormat="1" applyFont="1" applyBorder="1" applyAlignment="1">
      <alignment horizontal="left"/>
    </xf>
    <xf numFmtId="165" fontId="4" fillId="2" borderId="0" xfId="2" applyNumberFormat="1" applyFont="1" applyBorder="1"/>
    <xf numFmtId="2" fontId="5" fillId="0" borderId="0" xfId="1" applyNumberFormat="1" applyFont="1" applyBorder="1"/>
    <xf numFmtId="2" fontId="5" fillId="0" borderId="0" xfId="0" applyNumberFormat="1" applyFont="1" applyBorder="1" applyAlignment="1">
      <alignment vertical="center" wrapText="1"/>
    </xf>
    <xf numFmtId="0" fontId="4" fillId="2" borderId="0" xfId="2" applyBorder="1" applyAlignment="1">
      <alignment horizontal="center" vertical="center" wrapText="1"/>
    </xf>
    <xf numFmtId="0" fontId="4" fillId="2" borderId="0" xfId="2" applyBorder="1" applyAlignment="1">
      <alignment vertical="center" wrapText="1"/>
    </xf>
    <xf numFmtId="0" fontId="2" fillId="2" borderId="0" xfId="2" applyFont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2" borderId="0" xfId="2" applyFont="1" applyBorder="1" applyAlignment="1">
      <alignment vertical="center" wrapText="1"/>
    </xf>
    <xf numFmtId="0" fontId="4" fillId="2" borderId="0" xfId="2" applyBorder="1"/>
    <xf numFmtId="0" fontId="0" fillId="0" borderId="0" xfId="0" applyBorder="1"/>
    <xf numFmtId="0" fontId="9" fillId="3" borderId="0" xfId="0" applyFont="1" applyFill="1" applyBorder="1" applyAlignment="1">
      <alignment horizontal="center" vertical="center"/>
    </xf>
    <xf numFmtId="10" fontId="5" fillId="0" borderId="0" xfId="1" applyNumberFormat="1" applyFont="1" applyBorder="1" applyAlignment="1"/>
    <xf numFmtId="0" fontId="13" fillId="0" borderId="0" xfId="0" applyFont="1" applyBorder="1" applyAlignment="1"/>
    <xf numFmtId="10" fontId="5" fillId="4" borderId="0" xfId="1" applyNumberFormat="1" applyFont="1" applyFill="1" applyBorder="1" applyAlignment="1">
      <alignment vertical="center" wrapText="1"/>
    </xf>
    <xf numFmtId="164" fontId="4" fillId="2" borderId="0" xfId="2" applyNumberFormat="1" applyBorder="1" applyAlignment="1">
      <alignment vertical="center" wrapText="1"/>
    </xf>
    <xf numFmtId="0" fontId="0" fillId="0" borderId="0" xfId="0"/>
    <xf numFmtId="0" fontId="0" fillId="0" borderId="0" xfId="0" applyBorder="1"/>
    <xf numFmtId="0" fontId="5" fillId="0" borderId="0" xfId="0" applyFont="1" applyBorder="1"/>
    <xf numFmtId="164" fontId="5" fillId="0" borderId="0" xfId="1" applyNumberFormat="1" applyFont="1" applyBorder="1" applyAlignment="1"/>
    <xf numFmtId="164" fontId="5" fillId="0" borderId="0" xfId="0" applyNumberFormat="1" applyFont="1" applyBorder="1"/>
    <xf numFmtId="0" fontId="7" fillId="0" borderId="0" xfId="0" applyFont="1" applyBorder="1" applyAlignment="1"/>
    <xf numFmtId="165" fontId="0" fillId="0" borderId="0" xfId="0" applyNumberFormat="1"/>
    <xf numFmtId="2" fontId="0" fillId="0" borderId="0" xfId="0" applyNumberFormat="1"/>
    <xf numFmtId="2" fontId="4" fillId="2" borderId="0" xfId="2" applyNumberFormat="1"/>
    <xf numFmtId="165" fontId="4" fillId="2" borderId="0" xfId="2" applyNumberFormat="1"/>
    <xf numFmtId="0" fontId="8" fillId="0" borderId="0" xfId="0" applyFont="1" applyAlignment="1">
      <alignment vertical="top" wrapText="1"/>
    </xf>
    <xf numFmtId="42" fontId="2" fillId="2" borderId="7" xfId="2" applyNumberFormat="1" applyFont="1" applyFill="1" applyBorder="1" applyAlignment="1">
      <alignment horizontal="center"/>
    </xf>
    <xf numFmtId="165" fontId="0" fillId="0" borderId="7" xfId="0" applyNumberFormat="1" applyFont="1" applyBorder="1"/>
    <xf numFmtId="165" fontId="0" fillId="4" borderId="7" xfId="0" applyNumberFormat="1" applyFont="1" applyFill="1" applyBorder="1"/>
    <xf numFmtId="165" fontId="4" fillId="2" borderId="7" xfId="2" applyNumberFormat="1" applyFont="1" applyFill="1" applyBorder="1"/>
    <xf numFmtId="42" fontId="4" fillId="2" borderId="4" xfId="2" applyNumberFormat="1" applyFont="1" applyFill="1" applyBorder="1" applyAlignment="1">
      <alignment horizontal="left"/>
    </xf>
    <xf numFmtId="42" fontId="4" fillId="2" borderId="6" xfId="2" applyNumberFormat="1" applyFont="1" applyFill="1" applyBorder="1" applyAlignment="1">
      <alignment horizontal="left"/>
    </xf>
    <xf numFmtId="0" fontId="2" fillId="2" borderId="14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center"/>
    </xf>
    <xf numFmtId="42" fontId="4" fillId="2" borderId="10" xfId="2" applyNumberFormat="1" applyFont="1" applyFill="1" applyBorder="1" applyAlignment="1">
      <alignment horizontal="left"/>
    </xf>
    <xf numFmtId="42" fontId="2" fillId="2" borderId="17" xfId="2" applyNumberFormat="1" applyFont="1" applyFill="1" applyBorder="1" applyAlignment="1">
      <alignment horizontal="center"/>
    </xf>
    <xf numFmtId="42" fontId="2" fillId="2" borderId="13" xfId="2" applyNumberFormat="1" applyFont="1" applyFill="1" applyBorder="1" applyAlignment="1">
      <alignment horizontal="center"/>
    </xf>
    <xf numFmtId="42" fontId="4" fillId="2" borderId="11" xfId="2" applyNumberFormat="1" applyFont="1" applyFill="1" applyBorder="1" applyAlignment="1">
      <alignment horizontal="left"/>
    </xf>
    <xf numFmtId="42" fontId="2" fillId="2" borderId="12" xfId="2" applyNumberFormat="1" applyFont="1" applyFill="1" applyBorder="1" applyAlignment="1">
      <alignment horizontal="center"/>
    </xf>
    <xf numFmtId="0" fontId="2" fillId="2" borderId="16" xfId="2" applyFont="1" applyFill="1" applyBorder="1"/>
    <xf numFmtId="0" fontId="2" fillId="2" borderId="7" xfId="2" applyFont="1" applyFill="1" applyBorder="1"/>
    <xf numFmtId="0" fontId="2" fillId="5" borderId="7" xfId="2" applyFont="1" applyFill="1" applyBorder="1"/>
    <xf numFmtId="3" fontId="0" fillId="0" borderId="15" xfId="0" applyNumberFormat="1" applyFont="1" applyFill="1" applyBorder="1"/>
    <xf numFmtId="3" fontId="0" fillId="0" borderId="16" xfId="0" applyNumberFormat="1" applyFont="1" applyFill="1" applyBorder="1"/>
    <xf numFmtId="3" fontId="0" fillId="0" borderId="14" xfId="0" applyNumberFormat="1" applyFont="1" applyFill="1" applyBorder="1"/>
    <xf numFmtId="3" fontId="0" fillId="0" borderId="7" xfId="0" applyNumberFormat="1" applyFont="1" applyFill="1" applyBorder="1"/>
    <xf numFmtId="0" fontId="3" fillId="0" borderId="0" xfId="0" applyFont="1"/>
    <xf numFmtId="0" fontId="8" fillId="0" borderId="0" xfId="0" applyFont="1" applyAlignment="1">
      <alignment horizontal="left" vertical="top" wrapText="1"/>
    </xf>
    <xf numFmtId="0" fontId="13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9" fontId="0" fillId="0" borderId="0" xfId="1" applyFont="1" applyAlignment="1">
      <alignment horizontal="left" vertical="top" wrapText="1"/>
    </xf>
    <xf numFmtId="165" fontId="2" fillId="2" borderId="1" xfId="2" applyNumberFormat="1" applyFont="1" applyBorder="1" applyAlignment="1">
      <alignment horizontal="center"/>
    </xf>
    <xf numFmtId="0" fontId="2" fillId="2" borderId="1" xfId="2" applyFont="1" applyBorder="1" applyAlignment="1">
      <alignment horizontal="center" vertical="center" wrapText="1"/>
    </xf>
    <xf numFmtId="0" fontId="2" fillId="2" borderId="1" xfId="2" applyFont="1" applyBorder="1" applyAlignment="1">
      <alignment horizontal="center" vertical="center"/>
    </xf>
  </cellXfs>
  <cellStyles count="20">
    <cellStyle name="Accent1" xfId="2" builtinId="29"/>
    <cellStyle name="Comma [0] 2" xfId="8"/>
    <cellStyle name="Comma 2" xfId="3"/>
    <cellStyle name="Comma 3" xfId="11"/>
    <cellStyle name="Comma 4" xfId="7"/>
    <cellStyle name="Comma 5" xfId="14"/>
    <cellStyle name="Comma 6" xfId="16"/>
    <cellStyle name="Comma 7" xfId="18"/>
    <cellStyle name="Currency [0] 2" xfId="6"/>
    <cellStyle name="Currency 2" xfId="5"/>
    <cellStyle name="Currency 3" xfId="13"/>
    <cellStyle name="Currency 4" xfId="15"/>
    <cellStyle name="Currency 5" xfId="17"/>
    <cellStyle name="Hyperlink" xfId="12"/>
    <cellStyle name="Normal" xfId="0" builtinId="0"/>
    <cellStyle name="Normal 2" xfId="9"/>
    <cellStyle name="Normal 2 2" xfId="19"/>
    <cellStyle name="Normal 3" xfId="10"/>
    <cellStyle name="Percent" xfId="1" builtinId="5"/>
    <cellStyle name="Percent 2" xfId="4"/>
  </cellStyles>
  <dxfs count="1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</font>
      <numFmt numFmtId="165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4" defaultTableStyle="TableStyleMedium2" defaultPivotStyle="PivotStyleLight16">
    <tableStyle name="Table Style 1" pivot="0" count="2">
      <tableStyleElement type="headerRow" dxfId="172"/>
      <tableStyleElement type="firstColumn" dxfId="171"/>
    </tableStyle>
    <tableStyle name="Table Style 2" pivot="0" count="1">
      <tableStyleElement type="wholeTable" dxfId="170"/>
    </tableStyle>
    <tableStyle name="Table Style 3" pivot="0" count="1">
      <tableStyleElement type="wholeTable" dxfId="169"/>
    </tableStyle>
    <tableStyle name="Table Style 4" pivot="0" count="0"/>
  </tableStyles>
  <colors>
    <mruColors>
      <color rgb="FF0C40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Bundled</a:t>
            </a:r>
            <a:r>
              <a:rPr lang="en-US" baseline="0"/>
              <a:t> System Average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SCE</c:v>
          </c:tx>
          <c:spPr>
            <a:ln>
              <a:solidFill>
                <a:srgbClr val="0C40B4"/>
              </a:solidFill>
            </a:ln>
          </c:spPr>
          <c:marker>
            <c:symbol val="none"/>
          </c:marker>
          <c:cat>
            <c:strRef>
              <c:f>'Bundled System Average Rate '!$C$3:$N$3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'Bundled System Average Rate '!$C$4:$N$4</c:f>
              <c:numCache>
                <c:formatCode>0.00</c:formatCode>
                <c:ptCount val="12"/>
                <c:pt idx="0">
                  <c:v>14.721573084191192</c:v>
                </c:pt>
                <c:pt idx="1">
                  <c:v>13.934832099451702</c:v>
                </c:pt>
                <c:pt idx="2">
                  <c:v>13.744905225152943</c:v>
                </c:pt>
                <c:pt idx="3">
                  <c:v>14.206282682545137</c:v>
                </c:pt>
                <c:pt idx="4">
                  <c:v>14.218769401031121</c:v>
                </c:pt>
                <c:pt idx="5">
                  <c:v>14.141711963834023</c:v>
                </c:pt>
                <c:pt idx="6">
                  <c:v>14.343588174499564</c:v>
                </c:pt>
                <c:pt idx="7">
                  <c:v>15.873405505551176</c:v>
                </c:pt>
                <c:pt idx="8">
                  <c:v>15.7</c:v>
                </c:pt>
                <c:pt idx="9">
                  <c:v>16.270768201613699</c:v>
                </c:pt>
                <c:pt idx="10">
                  <c:v>15</c:v>
                </c:pt>
                <c:pt idx="11">
                  <c:v>15.8</c:v>
                </c:pt>
              </c:numCache>
            </c:numRef>
          </c:val>
          <c:smooth val="0"/>
        </c:ser>
        <c:ser>
          <c:idx val="2"/>
          <c:order val="1"/>
          <c:tx>
            <c:v>PG&amp;E*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'Bundled System Average Rate '!$C$3:$N$3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'Bundled System Average Rate '!$C$5:$N$5</c:f>
              <c:numCache>
                <c:formatCode>0.00</c:formatCode>
                <c:ptCount val="12"/>
                <c:pt idx="0">
                  <c:v>13.761000000000001</c:v>
                </c:pt>
                <c:pt idx="1">
                  <c:v>13.997999999999999</c:v>
                </c:pt>
                <c:pt idx="2">
                  <c:v>13.721</c:v>
                </c:pt>
                <c:pt idx="3">
                  <c:v>14.411999999999999</c:v>
                </c:pt>
                <c:pt idx="4">
                  <c:v>15.382999999999999</c:v>
                </c:pt>
                <c:pt idx="5">
                  <c:v>15.062000000000001</c:v>
                </c:pt>
                <c:pt idx="6">
                  <c:v>15.304</c:v>
                </c:pt>
                <c:pt idx="7">
                  <c:v>15.7</c:v>
                </c:pt>
                <c:pt idx="8">
                  <c:v>16.312999999999999</c:v>
                </c:pt>
                <c:pt idx="9">
                  <c:v>17.175999999999998</c:v>
                </c:pt>
                <c:pt idx="10">
                  <c:v>17.776</c:v>
                </c:pt>
                <c:pt idx="11">
                  <c:v>18.613</c:v>
                </c:pt>
              </c:numCache>
            </c:numRef>
          </c:val>
          <c:smooth val="0"/>
        </c:ser>
        <c:ser>
          <c:idx val="3"/>
          <c:order val="2"/>
          <c:tx>
            <c:v>SDG&amp;E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'Bundled System Average Rate '!$C$3:$N$3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'Bundled System Average Rate '!$C$6:$N$6</c:f>
              <c:numCache>
                <c:formatCode>0.00</c:formatCode>
                <c:ptCount val="12"/>
                <c:pt idx="0">
                  <c:v>13.93517705460027</c:v>
                </c:pt>
                <c:pt idx="1">
                  <c:v>14.50504682108167</c:v>
                </c:pt>
                <c:pt idx="2">
                  <c:v>13.606859575199586</c:v>
                </c:pt>
                <c:pt idx="3">
                  <c:v>16.725999999999999</c:v>
                </c:pt>
                <c:pt idx="4">
                  <c:v>16.106999999999999</c:v>
                </c:pt>
                <c:pt idx="5">
                  <c:v>15.957000000000001</c:v>
                </c:pt>
                <c:pt idx="6">
                  <c:v>15.449</c:v>
                </c:pt>
                <c:pt idx="7">
                  <c:v>16.268999999999998</c:v>
                </c:pt>
                <c:pt idx="8">
                  <c:v>18.13</c:v>
                </c:pt>
                <c:pt idx="9">
                  <c:v>20.858000000000001</c:v>
                </c:pt>
                <c:pt idx="10">
                  <c:v>20.366</c:v>
                </c:pt>
                <c:pt idx="11">
                  <c:v>21.783000000000001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8848"/>
        <c:axId val="49040384"/>
      </c:lineChart>
      <c:catAx>
        <c:axId val="49038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49040384"/>
        <c:crosses val="autoZero"/>
        <c:auto val="1"/>
        <c:lblAlgn val="ctr"/>
        <c:lblOffset val="100"/>
        <c:noMultiLvlLbl val="0"/>
      </c:catAx>
      <c:valAx>
        <c:axId val="4904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¢/kWh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90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Rate Base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Base'!$B$3</c:f>
              <c:strCache>
                <c:ptCount val="1"/>
                <c:pt idx="0">
                  <c:v>SCE</c:v>
                </c:pt>
              </c:strCache>
            </c:strRef>
          </c:tx>
          <c:spPr>
            <a:ln>
              <a:solidFill>
                <a:srgbClr val="0C40B4"/>
              </a:solidFill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Base'!$C$7:$M$7</c:f>
              <c:numCache>
                <c:formatCode>"$"#,##0</c:formatCode>
                <c:ptCount val="11"/>
                <c:pt idx="0">
                  <c:v>10304.237999999999</c:v>
                </c:pt>
                <c:pt idx="1">
                  <c:v>10971.100569</c:v>
                </c:pt>
                <c:pt idx="2">
                  <c:v>11610.172569</c:v>
                </c:pt>
                <c:pt idx="3">
                  <c:v>14003.668</c:v>
                </c:pt>
                <c:pt idx="4">
                  <c:v>15647.596015000001</c:v>
                </c:pt>
                <c:pt idx="5">
                  <c:v>16291.252648152502</c:v>
                </c:pt>
                <c:pt idx="6">
                  <c:v>17048.002648152502</c:v>
                </c:pt>
                <c:pt idx="7">
                  <c:v>20894.231284616097</c:v>
                </c:pt>
                <c:pt idx="8">
                  <c:v>22730.217026856819</c:v>
                </c:pt>
                <c:pt idx="9">
                  <c:v>22231.376171392054</c:v>
                </c:pt>
                <c:pt idx="10">
                  <c:v>23885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'Rate Base'!$B$8</c:f>
              <c:strCache>
                <c:ptCount val="1"/>
                <c:pt idx="0">
                  <c:v>PG&amp;E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Base'!$C$12:$M$12</c:f>
              <c:numCache>
                <c:formatCode>"$"#,##0</c:formatCode>
                <c:ptCount val="11"/>
                <c:pt idx="0">
                  <c:v>12350.041999999999</c:v>
                </c:pt>
                <c:pt idx="1">
                  <c:v>13085.91</c:v>
                </c:pt>
                <c:pt idx="2">
                  <c:v>14155.066000000001</c:v>
                </c:pt>
                <c:pt idx="3">
                  <c:v>15694.207</c:v>
                </c:pt>
                <c:pt idx="4">
                  <c:v>16547.16</c:v>
                </c:pt>
                <c:pt idx="5">
                  <c:v>18328.787</c:v>
                </c:pt>
                <c:pt idx="6">
                  <c:v>19563.094000000001</c:v>
                </c:pt>
                <c:pt idx="7">
                  <c:v>20925.073</c:v>
                </c:pt>
                <c:pt idx="8">
                  <c:v>22288.080000000002</c:v>
                </c:pt>
                <c:pt idx="9">
                  <c:v>23311.625</c:v>
                </c:pt>
                <c:pt idx="10">
                  <c:v>24701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'Rate Base'!$B$13</c:f>
              <c:strCache>
                <c:ptCount val="1"/>
                <c:pt idx="0">
                  <c:v>SDG&amp;E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Base'!$C$17:$M$17</c:f>
              <c:numCache>
                <c:formatCode>"$"#,##0</c:formatCode>
                <c:ptCount val="11"/>
                <c:pt idx="0">
                  <c:v>2917.0160000000001</c:v>
                </c:pt>
                <c:pt idx="1">
                  <c:v>3241.634</c:v>
                </c:pt>
                <c:pt idx="2">
                  <c:v>3408.9920000000002</c:v>
                </c:pt>
                <c:pt idx="3">
                  <c:v>3746.66</c:v>
                </c:pt>
                <c:pt idx="4">
                  <c:v>4075.8649999999998</c:v>
                </c:pt>
                <c:pt idx="5">
                  <c:v>4453.174</c:v>
                </c:pt>
                <c:pt idx="6">
                  <c:v>4847.9960000000001</c:v>
                </c:pt>
                <c:pt idx="7">
                  <c:v>5128.76</c:v>
                </c:pt>
                <c:pt idx="8">
                  <c:v>5025.741</c:v>
                </c:pt>
                <c:pt idx="9">
                  <c:v>6717.07</c:v>
                </c:pt>
                <c:pt idx="10">
                  <c:v>6994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6992"/>
        <c:axId val="49798528"/>
      </c:lineChart>
      <c:catAx>
        <c:axId val="497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798528"/>
        <c:crosses val="autoZero"/>
        <c:auto val="1"/>
        <c:lblAlgn val="ctr"/>
        <c:lblOffset val="100"/>
        <c:noMultiLvlLbl val="0"/>
      </c:catAx>
      <c:valAx>
        <c:axId val="4979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979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SCE</a:t>
            </a:r>
            <a:r>
              <a:rPr lang="en-US" baseline="0"/>
              <a:t> Rate 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Base'!$B$4</c:f>
              <c:strCache>
                <c:ptCount val="1"/>
                <c:pt idx="0">
                  <c:v>CPUC Gen.</c:v>
                </c:pt>
              </c:strCache>
            </c:strRef>
          </c:tx>
          <c:spPr>
            <a:ln>
              <a:solidFill>
                <a:srgbClr val="0C40B4"/>
              </a:solidFill>
              <a:prstDash val="sysDash"/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Base'!$C$4:$M$4</c:f>
              <c:numCache>
                <c:formatCode>"$"#,##0</c:formatCode>
                <c:ptCount val="11"/>
                <c:pt idx="0">
                  <c:v>1447.816</c:v>
                </c:pt>
                <c:pt idx="1">
                  <c:v>1583.729</c:v>
                </c:pt>
                <c:pt idx="2">
                  <c:v>1715.5830000000001</c:v>
                </c:pt>
                <c:pt idx="3">
                  <c:v>2207.549</c:v>
                </c:pt>
                <c:pt idx="4">
                  <c:v>3161.8949625</c:v>
                </c:pt>
                <c:pt idx="5">
                  <c:v>3387.1984583687504</c:v>
                </c:pt>
                <c:pt idx="6">
                  <c:v>3616.3154583687501</c:v>
                </c:pt>
                <c:pt idx="7">
                  <c:v>4234.9603680989903</c:v>
                </c:pt>
                <c:pt idx="8">
                  <c:v>4291.1563904786226</c:v>
                </c:pt>
                <c:pt idx="9">
                  <c:v>2288</c:v>
                </c:pt>
                <c:pt idx="10">
                  <c:v>2307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'Rate Base'!$B$5</c:f>
              <c:strCache>
                <c:ptCount val="1"/>
                <c:pt idx="0">
                  <c:v>CPUC Dist.</c:v>
                </c:pt>
              </c:strCache>
            </c:strRef>
          </c:tx>
          <c:spPr>
            <a:ln>
              <a:solidFill>
                <a:srgbClr val="0C40B4"/>
              </a:solidFill>
              <a:prstDash val="lgDash"/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Base'!$C$5:$M$5</c:f>
              <c:numCache>
                <c:formatCode>"$"#,##0</c:formatCode>
                <c:ptCount val="11"/>
                <c:pt idx="0">
                  <c:v>7665.1270000000004</c:v>
                </c:pt>
                <c:pt idx="1">
                  <c:v>8174.3950000000004</c:v>
                </c:pt>
                <c:pt idx="2">
                  <c:v>8681.6129999999994</c:v>
                </c:pt>
                <c:pt idx="3">
                  <c:v>9985.8130000000001</c:v>
                </c:pt>
                <c:pt idx="4">
                  <c:v>10410.210052500001</c:v>
                </c:pt>
                <c:pt idx="5">
                  <c:v>10863.054189783752</c:v>
                </c:pt>
                <c:pt idx="6">
                  <c:v>10863.054189783752</c:v>
                </c:pt>
                <c:pt idx="7">
                  <c:v>13403.033276517106</c:v>
                </c:pt>
                <c:pt idx="8">
                  <c:v>14362.899484344067</c:v>
                </c:pt>
                <c:pt idx="9">
                  <c:v>15264</c:v>
                </c:pt>
                <c:pt idx="10">
                  <c:v>16406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'Rate Base'!$B$6</c:f>
              <c:strCache>
                <c:ptCount val="1"/>
                <c:pt idx="0">
                  <c:v>FERC Trans.</c:v>
                </c:pt>
              </c:strCache>
            </c:strRef>
          </c:tx>
          <c:spPr>
            <a:ln>
              <a:solidFill>
                <a:srgbClr val="0C40B4"/>
              </a:solidFill>
              <a:prstDash val="sysDot"/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Base'!$C$6:$M$6</c:f>
              <c:numCache>
                <c:formatCode>"$"#,##0</c:formatCode>
                <c:ptCount val="11"/>
                <c:pt idx="0">
                  <c:v>1191.2950000000001</c:v>
                </c:pt>
                <c:pt idx="1">
                  <c:v>1212.9765689999999</c:v>
                </c:pt>
                <c:pt idx="2">
                  <c:v>1212.9765689999999</c:v>
                </c:pt>
                <c:pt idx="3">
                  <c:v>1810.306</c:v>
                </c:pt>
                <c:pt idx="4">
                  <c:v>2075.491</c:v>
                </c:pt>
                <c:pt idx="5">
                  <c:v>2041</c:v>
                </c:pt>
                <c:pt idx="6">
                  <c:v>2568.6329999999998</c:v>
                </c:pt>
                <c:pt idx="7">
                  <c:v>3256.2376400000003</c:v>
                </c:pt>
                <c:pt idx="8">
                  <c:v>4076.1611520341298</c:v>
                </c:pt>
                <c:pt idx="9">
                  <c:v>4679.3761713920521</c:v>
                </c:pt>
                <c:pt idx="10">
                  <c:v>5171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1504"/>
        <c:axId val="60263040"/>
      </c:lineChart>
      <c:catAx>
        <c:axId val="602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263040"/>
        <c:crosses val="autoZero"/>
        <c:auto val="1"/>
        <c:lblAlgn val="ctr"/>
        <c:lblOffset val="100"/>
        <c:noMultiLvlLbl val="0"/>
      </c:catAx>
      <c:valAx>
        <c:axId val="6026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602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PG&amp;E Rate Base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Base'!$B$4</c:f>
              <c:strCache>
                <c:ptCount val="1"/>
                <c:pt idx="0">
                  <c:v>CPUC Gen.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Base'!$C$9:$M$9</c:f>
              <c:numCache>
                <c:formatCode>"$"#,##0</c:formatCode>
                <c:ptCount val="11"/>
                <c:pt idx="0">
                  <c:v>1759.675</c:v>
                </c:pt>
                <c:pt idx="1">
                  <c:v>1671.7639999999999</c:v>
                </c:pt>
                <c:pt idx="2">
                  <c:v>2003.433</c:v>
                </c:pt>
                <c:pt idx="3">
                  <c:v>2786.1219999999998</c:v>
                </c:pt>
                <c:pt idx="4">
                  <c:v>3029.2530000000002</c:v>
                </c:pt>
                <c:pt idx="5">
                  <c:v>3977.4630000000002</c:v>
                </c:pt>
                <c:pt idx="6">
                  <c:v>4264.3450000000003</c:v>
                </c:pt>
                <c:pt idx="7">
                  <c:v>4547.5129999999999</c:v>
                </c:pt>
                <c:pt idx="8">
                  <c:v>4773.433</c:v>
                </c:pt>
                <c:pt idx="9">
                  <c:v>5003.2860000000001</c:v>
                </c:pt>
                <c:pt idx="10">
                  <c:v>5232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'Rate Base'!$B$5</c:f>
              <c:strCache>
                <c:ptCount val="1"/>
                <c:pt idx="0">
                  <c:v>CPUC Dist.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Base'!$C$10:$M$10</c:f>
              <c:numCache>
                <c:formatCode>"$"#,##0</c:formatCode>
                <c:ptCount val="11"/>
                <c:pt idx="0">
                  <c:v>8252.1280000000006</c:v>
                </c:pt>
                <c:pt idx="1">
                  <c:v>8811.1720000000005</c:v>
                </c:pt>
                <c:pt idx="2">
                  <c:v>9342.7659999999996</c:v>
                </c:pt>
                <c:pt idx="3">
                  <c:v>9786.8520000000008</c:v>
                </c:pt>
                <c:pt idx="4">
                  <c:v>10120.628000000001</c:v>
                </c:pt>
                <c:pt idx="5">
                  <c:v>10643.207</c:v>
                </c:pt>
                <c:pt idx="6">
                  <c:v>11319.159</c:v>
                </c:pt>
                <c:pt idx="7">
                  <c:v>12007.289000000001</c:v>
                </c:pt>
                <c:pt idx="8">
                  <c:v>12757.508</c:v>
                </c:pt>
                <c:pt idx="9">
                  <c:v>12988.047</c:v>
                </c:pt>
                <c:pt idx="10">
                  <c:v>13622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'Rate Base'!$B$6</c:f>
              <c:strCache>
                <c:ptCount val="1"/>
                <c:pt idx="0">
                  <c:v>FERC Trans.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Base'!$C$11:$M$11</c:f>
              <c:numCache>
                <c:formatCode>"$"#,##0</c:formatCode>
                <c:ptCount val="11"/>
                <c:pt idx="0">
                  <c:v>2338.239</c:v>
                </c:pt>
                <c:pt idx="1">
                  <c:v>2602.9740000000002</c:v>
                </c:pt>
                <c:pt idx="2">
                  <c:v>2808.8670000000002</c:v>
                </c:pt>
                <c:pt idx="3">
                  <c:v>3121.2330000000002</c:v>
                </c:pt>
                <c:pt idx="4">
                  <c:v>3397.279</c:v>
                </c:pt>
                <c:pt idx="5">
                  <c:v>3708.1170000000002</c:v>
                </c:pt>
                <c:pt idx="6">
                  <c:v>3979.59</c:v>
                </c:pt>
                <c:pt idx="7">
                  <c:v>4370.2709999999997</c:v>
                </c:pt>
                <c:pt idx="8">
                  <c:v>4757.1390000000001</c:v>
                </c:pt>
                <c:pt idx="9">
                  <c:v>5320.2920000000004</c:v>
                </c:pt>
                <c:pt idx="10">
                  <c:v>5846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5312"/>
        <c:axId val="60286848"/>
      </c:lineChart>
      <c:catAx>
        <c:axId val="602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286848"/>
        <c:crosses val="autoZero"/>
        <c:auto val="1"/>
        <c:lblAlgn val="ctr"/>
        <c:lblOffset val="100"/>
        <c:noMultiLvlLbl val="0"/>
      </c:catAx>
      <c:valAx>
        <c:axId val="602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6028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SDG&amp;E Rate Base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Base'!$B$4</c:f>
              <c:strCache>
                <c:ptCount val="1"/>
                <c:pt idx="0">
                  <c:v>CPUC Gen.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Base'!$C$14:$M$14</c:f>
              <c:numCache>
                <c:formatCode>"$"#,##0</c:formatCode>
                <c:ptCount val="11"/>
                <c:pt idx="0">
                  <c:v>417.50400000000002</c:v>
                </c:pt>
                <c:pt idx="1">
                  <c:v>559.04499999999996</c:v>
                </c:pt>
                <c:pt idx="2">
                  <c:v>557.45399999999995</c:v>
                </c:pt>
                <c:pt idx="3">
                  <c:v>588.58100000000002</c:v>
                </c:pt>
                <c:pt idx="4">
                  <c:v>665.01499999999999</c:v>
                </c:pt>
                <c:pt idx="5">
                  <c:v>788.61900000000003</c:v>
                </c:pt>
                <c:pt idx="6">
                  <c:v>945.43200000000002</c:v>
                </c:pt>
                <c:pt idx="7">
                  <c:v>963.60900000000004</c:v>
                </c:pt>
                <c:pt idx="8">
                  <c:v>702.58100000000002</c:v>
                </c:pt>
                <c:pt idx="9">
                  <c:v>704.03399999999999</c:v>
                </c:pt>
                <c:pt idx="10">
                  <c:v>670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'Rate Base'!$B$5</c:f>
              <c:strCache>
                <c:ptCount val="1"/>
                <c:pt idx="0">
                  <c:v>CPUC Dist.</c:v>
                </c:pt>
              </c:strCache>
            </c:strRef>
          </c:tx>
          <c:spPr>
            <a:ln>
              <a:solidFill>
                <a:srgbClr val="00B050"/>
              </a:solidFill>
              <a:prstDash val="lgDash"/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Base'!$C$15:$M$15</c:f>
              <c:numCache>
                <c:formatCode>"$"#,##0</c:formatCode>
                <c:ptCount val="11"/>
                <c:pt idx="0">
                  <c:v>2012.02</c:v>
                </c:pt>
                <c:pt idx="1">
                  <c:v>2126.9140000000002</c:v>
                </c:pt>
                <c:pt idx="2">
                  <c:v>2249.971</c:v>
                </c:pt>
                <c:pt idx="3">
                  <c:v>2380.431</c:v>
                </c:pt>
                <c:pt idx="4">
                  <c:v>2536.442</c:v>
                </c:pt>
                <c:pt idx="5">
                  <c:v>2664.8789999999999</c:v>
                </c:pt>
                <c:pt idx="6">
                  <c:v>2815.9749999999999</c:v>
                </c:pt>
                <c:pt idx="7">
                  <c:v>2982.7069999999999</c:v>
                </c:pt>
                <c:pt idx="8">
                  <c:v>3100.9659999999999</c:v>
                </c:pt>
                <c:pt idx="9">
                  <c:v>3192.9250000000002</c:v>
                </c:pt>
                <c:pt idx="10">
                  <c:v>3428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'Rate Base'!$B$6</c:f>
              <c:strCache>
                <c:ptCount val="1"/>
                <c:pt idx="0">
                  <c:v>FERC Trans.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strRef>
              <c:f>'Rate Base'!$C$3:$M$3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'Rate Base'!$C$16:$M$16</c:f>
              <c:numCache>
                <c:formatCode>"$"#,##0</c:formatCode>
                <c:ptCount val="11"/>
                <c:pt idx="0">
                  <c:v>487.49200000000002</c:v>
                </c:pt>
                <c:pt idx="1">
                  <c:v>555.67499999999995</c:v>
                </c:pt>
                <c:pt idx="2">
                  <c:v>601.56700000000001</c:v>
                </c:pt>
                <c:pt idx="3">
                  <c:v>777.64800000000002</c:v>
                </c:pt>
                <c:pt idx="4">
                  <c:v>874.40800000000002</c:v>
                </c:pt>
                <c:pt idx="5">
                  <c:v>999.67600000000004</c:v>
                </c:pt>
                <c:pt idx="6">
                  <c:v>1086.5889999999999</c:v>
                </c:pt>
                <c:pt idx="7">
                  <c:v>1182.444</c:v>
                </c:pt>
                <c:pt idx="8">
                  <c:v>1222.194</c:v>
                </c:pt>
                <c:pt idx="9">
                  <c:v>2820.1109999999999</c:v>
                </c:pt>
                <c:pt idx="10">
                  <c:v>2896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5024"/>
        <c:axId val="49915008"/>
      </c:lineChart>
      <c:catAx>
        <c:axId val="4990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915008"/>
        <c:crosses val="autoZero"/>
        <c:auto val="1"/>
        <c:lblAlgn val="ctr"/>
        <c:lblOffset val="100"/>
        <c:noMultiLvlLbl val="0"/>
      </c:catAx>
      <c:valAx>
        <c:axId val="4991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99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of Return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ROR!$B$5</c:f>
              <c:strCache>
                <c:ptCount val="1"/>
                <c:pt idx="0">
                  <c:v>SCE Authorized</c:v>
                </c:pt>
              </c:strCache>
            </c:strRef>
          </c:tx>
          <c:spPr>
            <a:ln>
              <a:solidFill>
                <a:srgbClr val="0C40B4"/>
              </a:solidFill>
              <a:prstDash val="dash"/>
            </a:ln>
          </c:spPr>
          <c:marker>
            <c:symbol val="none"/>
          </c:marker>
          <c:cat>
            <c:strRef>
              <c:f>ROR!$C$4:$O$4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ROR!$C$5:$O$5</c:f>
              <c:numCache>
                <c:formatCode>0.00</c:formatCode>
                <c:ptCount val="13"/>
                <c:pt idx="0">
                  <c:v>8.77</c:v>
                </c:pt>
                <c:pt idx="1">
                  <c:v>8.77</c:v>
                </c:pt>
                <c:pt idx="2">
                  <c:v>8.74</c:v>
                </c:pt>
                <c:pt idx="3">
                  <c:v>8.74</c:v>
                </c:pt>
                <c:pt idx="4">
                  <c:v>8.74</c:v>
                </c:pt>
                <c:pt idx="5">
                  <c:v>8.74</c:v>
                </c:pt>
                <c:pt idx="6">
                  <c:v>8.74</c:v>
                </c:pt>
                <c:pt idx="7">
                  <c:v>7.9</c:v>
                </c:pt>
                <c:pt idx="8">
                  <c:v>7.9</c:v>
                </c:pt>
                <c:pt idx="9">
                  <c:v>7.9</c:v>
                </c:pt>
                <c:pt idx="10">
                  <c:v>7.9</c:v>
                </c:pt>
                <c:pt idx="11">
                  <c:v>7.9</c:v>
                </c:pt>
                <c:pt idx="12">
                  <c:v>7.69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ROR!$B$6</c:f>
              <c:strCache>
                <c:ptCount val="1"/>
                <c:pt idx="0">
                  <c:v>SCE Actual </c:v>
                </c:pt>
              </c:strCache>
            </c:strRef>
          </c:tx>
          <c:spPr>
            <a:ln>
              <a:solidFill>
                <a:srgbClr val="0C40B4"/>
              </a:solidFill>
            </a:ln>
          </c:spPr>
          <c:marker>
            <c:symbol val="none"/>
          </c:marker>
          <c:cat>
            <c:strRef>
              <c:f>ROR!$C$4:$O$4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ROR!$C$6:$O$6</c:f>
              <c:numCache>
                <c:formatCode>0.00</c:formatCode>
                <c:ptCount val="13"/>
                <c:pt idx="0">
                  <c:v>8.4500000000000011</c:v>
                </c:pt>
                <c:pt idx="1">
                  <c:v>8.92</c:v>
                </c:pt>
                <c:pt idx="2">
                  <c:v>7.7399999999999993</c:v>
                </c:pt>
                <c:pt idx="3">
                  <c:v>9.32</c:v>
                </c:pt>
                <c:pt idx="4">
                  <c:v>8.86</c:v>
                </c:pt>
                <c:pt idx="5">
                  <c:v>8.17</c:v>
                </c:pt>
                <c:pt idx="6">
                  <c:v>9.32</c:v>
                </c:pt>
                <c:pt idx="7">
                  <c:v>8.7900000000000009</c:v>
                </c:pt>
                <c:pt idx="8">
                  <c:v>9.4600000000000009</c:v>
                </c:pt>
                <c:pt idx="9">
                  <c:v>7.6</c:v>
                </c:pt>
                <c:pt idx="10">
                  <c:v>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ROR!$B$8</c:f>
              <c:strCache>
                <c:ptCount val="1"/>
                <c:pt idx="0">
                  <c:v>PGE Authorized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Ref>
              <c:f>ROR!$C$4:$O$4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ROR!$C$8:$O$8</c:f>
              <c:numCache>
                <c:formatCode>0.00</c:formatCode>
                <c:ptCount val="13"/>
                <c:pt idx="0">
                  <c:v>8.7899999999999991</c:v>
                </c:pt>
                <c:pt idx="1">
                  <c:v>8.7899999999999991</c:v>
                </c:pt>
                <c:pt idx="2">
                  <c:v>8.7899999999999991</c:v>
                </c:pt>
                <c:pt idx="3">
                  <c:v>8.7899999999999991</c:v>
                </c:pt>
                <c:pt idx="4">
                  <c:v>8.7899999999999991</c:v>
                </c:pt>
                <c:pt idx="5">
                  <c:v>8.7899999999999991</c:v>
                </c:pt>
                <c:pt idx="6">
                  <c:v>8.7899999999999991</c:v>
                </c:pt>
                <c:pt idx="7">
                  <c:v>8.06</c:v>
                </c:pt>
                <c:pt idx="8">
                  <c:v>8.06</c:v>
                </c:pt>
                <c:pt idx="9">
                  <c:v>8.06</c:v>
                </c:pt>
                <c:pt idx="10">
                  <c:v>8.06</c:v>
                </c:pt>
                <c:pt idx="11">
                  <c:v>8.06</c:v>
                </c:pt>
                <c:pt idx="12">
                  <c:v>7.61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ROR!$B$9</c:f>
              <c:strCache>
                <c:ptCount val="1"/>
                <c:pt idx="0">
                  <c:v>PGE Actual 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strRef>
              <c:f>ROR!$C$4:$O$4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ROR!$C$9:$O$9</c:f>
              <c:numCache>
                <c:formatCode>0.00</c:formatCode>
                <c:ptCount val="13"/>
                <c:pt idx="0">
                  <c:v>8.9700000000000006</c:v>
                </c:pt>
                <c:pt idx="1">
                  <c:v>9.27</c:v>
                </c:pt>
                <c:pt idx="2">
                  <c:v>9.16</c:v>
                </c:pt>
                <c:pt idx="3">
                  <c:v>8.67</c:v>
                </c:pt>
                <c:pt idx="4">
                  <c:v>8.64</c:v>
                </c:pt>
                <c:pt idx="5">
                  <c:v>7.7299999999999995</c:v>
                </c:pt>
                <c:pt idx="6">
                  <c:v>6.5100000000000007</c:v>
                </c:pt>
                <c:pt idx="7">
                  <c:v>6.2399999999999993</c:v>
                </c:pt>
                <c:pt idx="8">
                  <c:v>7.5</c:v>
                </c:pt>
                <c:pt idx="9">
                  <c:v>7.01</c:v>
                </c:pt>
                <c:pt idx="10">
                  <c:v>8.39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ROR!$B$11</c:f>
              <c:strCache>
                <c:ptCount val="1"/>
                <c:pt idx="0">
                  <c:v>SDGE Authorized *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ROR!$C$4:$O$4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ROR!$C$11:$O$11</c:f>
              <c:numCache>
                <c:formatCode>0.00</c:formatCode>
                <c:ptCount val="13"/>
                <c:pt idx="0">
                  <c:v>8.23</c:v>
                </c:pt>
                <c:pt idx="1">
                  <c:v>8.23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7.79</c:v>
                </c:pt>
                <c:pt idx="8">
                  <c:v>7.79</c:v>
                </c:pt>
                <c:pt idx="9">
                  <c:v>7.79</c:v>
                </c:pt>
                <c:pt idx="10">
                  <c:v>7.79</c:v>
                </c:pt>
                <c:pt idx="11">
                  <c:v>7.79</c:v>
                </c:pt>
                <c:pt idx="12">
                  <c:v>7.55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ROR!$B$12</c:f>
              <c:strCache>
                <c:ptCount val="1"/>
                <c:pt idx="0">
                  <c:v>SDGE Actual *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ROR!$C$4:$O$4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ROR!$C$12:$O$12</c:f>
              <c:numCache>
                <c:formatCode>0.00</c:formatCode>
                <c:ptCount val="13"/>
                <c:pt idx="0">
                  <c:v>9.6199999999999992</c:v>
                </c:pt>
                <c:pt idx="1">
                  <c:v>8.57</c:v>
                </c:pt>
                <c:pt idx="2">
                  <c:v>9.44</c:v>
                </c:pt>
                <c:pt idx="3">
                  <c:v>9.4499999999999993</c:v>
                </c:pt>
                <c:pt idx="4">
                  <c:v>9.41</c:v>
                </c:pt>
                <c:pt idx="5">
                  <c:v>8.3000000000000007</c:v>
                </c:pt>
                <c:pt idx="6">
                  <c:v>8.08</c:v>
                </c:pt>
                <c:pt idx="7">
                  <c:v>8.75</c:v>
                </c:pt>
                <c:pt idx="8">
                  <c:v>9.36</c:v>
                </c:pt>
                <c:pt idx="9">
                  <c:v>9</c:v>
                </c:pt>
                <c:pt idx="10">
                  <c:v>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3632"/>
        <c:axId val="60379904"/>
      </c:lineChart>
      <c:catAx>
        <c:axId val="603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0379904"/>
        <c:crosses val="autoZero"/>
        <c:auto val="1"/>
        <c:lblAlgn val="ctr"/>
        <c:lblOffset val="100"/>
        <c:noMultiLvlLbl val="0"/>
      </c:catAx>
      <c:valAx>
        <c:axId val="60379904"/>
        <c:scaling>
          <c:orientation val="minMax"/>
          <c:max val="10"/>
          <c:min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6037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Return on 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ROE!$B$6</c:f>
              <c:strCache>
                <c:ptCount val="1"/>
                <c:pt idx="0">
                  <c:v>SCE Authorized </c:v>
                </c:pt>
              </c:strCache>
            </c:strRef>
          </c:tx>
          <c:spPr>
            <a:ln>
              <a:solidFill>
                <a:srgbClr val="0C40B4"/>
              </a:solidFill>
              <a:prstDash val="dash"/>
            </a:ln>
          </c:spPr>
          <c:marker>
            <c:symbol val="none"/>
          </c:marker>
          <c:cat>
            <c:strRef>
              <c:f>ROE!$C$5:$O$5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ROE!$C$6:$O$6</c:f>
              <c:numCache>
                <c:formatCode>0.00</c:formatCode>
                <c:ptCount val="13"/>
                <c:pt idx="0">
                  <c:v>11.6</c:v>
                </c:pt>
                <c:pt idx="1">
                  <c:v>11.6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10.45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  <c:pt idx="12">
                  <c:v>10.3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ROE!$B$7</c:f>
              <c:strCache>
                <c:ptCount val="1"/>
                <c:pt idx="0">
                  <c:v>SCE Actual </c:v>
                </c:pt>
              </c:strCache>
            </c:strRef>
          </c:tx>
          <c:spPr>
            <a:ln>
              <a:solidFill>
                <a:srgbClr val="0C40B4"/>
              </a:solidFill>
            </a:ln>
          </c:spPr>
          <c:marker>
            <c:symbol val="none"/>
          </c:marker>
          <c:cat>
            <c:strRef>
              <c:f>ROE!$C$5:$O$5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ROE!$C$7:$O$7</c:f>
              <c:numCache>
                <c:formatCode>0.00</c:formatCode>
                <c:ptCount val="13"/>
                <c:pt idx="0">
                  <c:v>10.94</c:v>
                </c:pt>
                <c:pt idx="1">
                  <c:v>11.91</c:v>
                </c:pt>
                <c:pt idx="2">
                  <c:v>9.4</c:v>
                </c:pt>
                <c:pt idx="3">
                  <c:v>12.690000000000001</c:v>
                </c:pt>
                <c:pt idx="4">
                  <c:v>11.469999999999999</c:v>
                </c:pt>
                <c:pt idx="5">
                  <c:v>10.9</c:v>
                </c:pt>
                <c:pt idx="6">
                  <c:v>13.639999999999999</c:v>
                </c:pt>
                <c:pt idx="7">
                  <c:v>12.25</c:v>
                </c:pt>
                <c:pt idx="8">
                  <c:v>13.5</c:v>
                </c:pt>
                <c:pt idx="9">
                  <c:v>11</c:v>
                </c:pt>
                <c:pt idx="10">
                  <c:v>11.3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ROE!$B$9</c:f>
              <c:strCache>
                <c:ptCount val="1"/>
                <c:pt idx="0">
                  <c:v>PGE Authorized 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Ref>
              <c:f>ROE!$C$5:$O$5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ROE!$C$9:$O$9</c:f>
              <c:numCache>
                <c:formatCode>0.00</c:formatCode>
                <c:ptCount val="13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11.35</c:v>
                </c:pt>
                <c:pt idx="4">
                  <c:v>11.35</c:v>
                </c:pt>
                <c:pt idx="5">
                  <c:v>11.35</c:v>
                </c:pt>
                <c:pt idx="6">
                  <c:v>11.35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10.4</c:v>
                </c:pt>
                <c:pt idx="11">
                  <c:v>10.4</c:v>
                </c:pt>
                <c:pt idx="12">
                  <c:v>10.25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ROE!$B$10</c:f>
              <c:strCache>
                <c:ptCount val="1"/>
                <c:pt idx="0">
                  <c:v>PGE Actual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ROE!$C$10:$O$10</c:f>
              <c:numCache>
                <c:formatCode>0.00</c:formatCode>
                <c:ptCount val="13"/>
                <c:pt idx="0">
                  <c:v>11.799999999999999</c:v>
                </c:pt>
                <c:pt idx="1">
                  <c:v>12.370000000000001</c:v>
                </c:pt>
                <c:pt idx="2">
                  <c:v>12.16</c:v>
                </c:pt>
                <c:pt idx="3">
                  <c:v>11.18</c:v>
                </c:pt>
                <c:pt idx="4">
                  <c:v>11.19</c:v>
                </c:pt>
                <c:pt idx="5">
                  <c:v>9.5200000000000014</c:v>
                </c:pt>
                <c:pt idx="6">
                  <c:v>7.2900000000000009</c:v>
                </c:pt>
                <c:pt idx="7">
                  <c:v>6.92</c:v>
                </c:pt>
                <c:pt idx="8">
                  <c:v>9.51</c:v>
                </c:pt>
                <c:pt idx="9">
                  <c:v>8.67</c:v>
                </c:pt>
                <c:pt idx="10">
                  <c:v>11.41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ROE!$B$12</c:f>
              <c:strCache>
                <c:ptCount val="1"/>
                <c:pt idx="0">
                  <c:v>SDGE Authorized 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ROE!$C$5:$O$5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ROE!$C$12:$O$12</c:f>
              <c:numCache>
                <c:formatCode>0.00</c:formatCode>
                <c:ptCount val="13"/>
                <c:pt idx="0">
                  <c:v>10.7</c:v>
                </c:pt>
                <c:pt idx="1">
                  <c:v>10.7</c:v>
                </c:pt>
                <c:pt idx="2">
                  <c:v>11.1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10.3</c:v>
                </c:pt>
                <c:pt idx="8">
                  <c:v>10.3</c:v>
                </c:pt>
                <c:pt idx="9">
                  <c:v>10.3</c:v>
                </c:pt>
                <c:pt idx="10">
                  <c:v>10.3</c:v>
                </c:pt>
                <c:pt idx="11">
                  <c:v>10.3</c:v>
                </c:pt>
                <c:pt idx="12">
                  <c:v>10.199999999999999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ROE!$B$13</c:f>
              <c:strCache>
                <c:ptCount val="1"/>
                <c:pt idx="0">
                  <c:v>SDGE Actual 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ROE!$C$5:$O$5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ROE!$C$13:$O$13</c:f>
              <c:numCache>
                <c:formatCode>0.00</c:formatCode>
                <c:ptCount val="13"/>
                <c:pt idx="0">
                  <c:v>11.98</c:v>
                </c:pt>
                <c:pt idx="1">
                  <c:v>10.18</c:v>
                </c:pt>
                <c:pt idx="2">
                  <c:v>11.54</c:v>
                </c:pt>
                <c:pt idx="3">
                  <c:v>12.52</c:v>
                </c:pt>
                <c:pt idx="4">
                  <c:v>12.5</c:v>
                </c:pt>
                <c:pt idx="5">
                  <c:v>10.93</c:v>
                </c:pt>
                <c:pt idx="6">
                  <c:v>10.41</c:v>
                </c:pt>
                <c:pt idx="7">
                  <c:v>11.56</c:v>
                </c:pt>
                <c:pt idx="8">
                  <c:v>12.57</c:v>
                </c:pt>
                <c:pt idx="9">
                  <c:v>11.8</c:v>
                </c:pt>
                <c:pt idx="10">
                  <c:v>11.27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67776"/>
        <c:axId val="60682240"/>
      </c:lineChart>
      <c:catAx>
        <c:axId val="606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682240"/>
        <c:crosses val="autoZero"/>
        <c:auto val="1"/>
        <c:lblAlgn val="ctr"/>
        <c:lblOffset val="100"/>
        <c:noMultiLvlLbl val="0"/>
      </c:catAx>
      <c:valAx>
        <c:axId val="60682240"/>
        <c:scaling>
          <c:orientation val="minMax"/>
          <c:max val="14"/>
          <c:min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06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SDG&amp;E Retail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'Retail Sales'!$A$14</c:f>
              <c:strCache>
                <c:ptCount val="1"/>
                <c:pt idx="0">
                  <c:v>Bundled</c:v>
                </c:pt>
              </c:strCache>
            </c:strRef>
          </c:tx>
          <c:spPr>
            <a:ln>
              <a:solidFill>
                <a:srgbClr val="00B050"/>
              </a:solidFill>
              <a:prstDash val="lgDash"/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Sales'!$B$14:$L$14</c:f>
              <c:numCache>
                <c:formatCode>#,##0</c:formatCode>
                <c:ptCount val="11"/>
                <c:pt idx="0">
                  <c:v>16846887.927000001</c:v>
                </c:pt>
                <c:pt idx="1">
                  <c:v>17056022.802000001</c:v>
                </c:pt>
                <c:pt idx="2">
                  <c:v>17409883.602000002</c:v>
                </c:pt>
                <c:pt idx="3">
                  <c:v>16993871.863000002</c:v>
                </c:pt>
                <c:pt idx="4">
                  <c:v>16282682.257999999</c:v>
                </c:pt>
                <c:pt idx="5">
                  <c:v>16249031.380999999</c:v>
                </c:pt>
                <c:pt idx="6">
                  <c:v>16626720.539000001</c:v>
                </c:pt>
                <c:pt idx="7">
                  <c:v>16164015.264</c:v>
                </c:pt>
                <c:pt idx="8">
                  <c:v>16467854.427999999</c:v>
                </c:pt>
                <c:pt idx="9">
                  <c:v>16266948.555</c:v>
                </c:pt>
                <c:pt idx="10">
                  <c:v>15653135.947000001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'Retail Sales'!$A$15</c:f>
              <c:strCache>
                <c:ptCount val="1"/>
                <c:pt idx="0">
                  <c:v>DA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Sales'!$B$15:$L$15</c:f>
              <c:numCache>
                <c:formatCode>#,##0</c:formatCode>
                <c:ptCount val="11"/>
                <c:pt idx="0">
                  <c:v>3389637.9470000002</c:v>
                </c:pt>
                <c:pt idx="1">
                  <c:v>3219874.3369999998</c:v>
                </c:pt>
                <c:pt idx="2">
                  <c:v>3234589.7549999999</c:v>
                </c:pt>
                <c:pt idx="3">
                  <c:v>3118872.6630000002</c:v>
                </c:pt>
                <c:pt idx="4">
                  <c:v>3202386.1609999998</c:v>
                </c:pt>
                <c:pt idx="5">
                  <c:v>3265471.926</c:v>
                </c:pt>
                <c:pt idx="6">
                  <c:v>3398978.483</c:v>
                </c:pt>
                <c:pt idx="7">
                  <c:v>3592676.6710000001</c:v>
                </c:pt>
                <c:pt idx="8">
                  <c:v>3648099.19</c:v>
                </c:pt>
                <c:pt idx="9">
                  <c:v>3651846.1630000002</c:v>
                </c:pt>
                <c:pt idx="10">
                  <c:v>3515567.773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'Retail Sales'!$A$16</c:f>
              <c:strCache>
                <c:ptCount val="1"/>
                <c:pt idx="0">
                  <c:v>CCA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Sales'!$B$16:$L$16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4368"/>
        <c:axId val="49520640"/>
      </c:lineChart>
      <c:catAx>
        <c:axId val="495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520640"/>
        <c:crosses val="autoZero"/>
        <c:auto val="1"/>
        <c:lblAlgn val="ctr"/>
        <c:lblOffset val="100"/>
        <c:noMultiLvlLbl val="0"/>
      </c:catAx>
      <c:valAx>
        <c:axId val="4952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95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PG&amp;E Retail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'Retail Sales'!$A$9</c:f>
              <c:strCache>
                <c:ptCount val="1"/>
                <c:pt idx="0">
                  <c:v>Bundled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Sales'!$B$9:$L$9</c:f>
              <c:numCache>
                <c:formatCode>#,##0</c:formatCode>
                <c:ptCount val="11"/>
                <c:pt idx="0">
                  <c:v>76571906.419</c:v>
                </c:pt>
                <c:pt idx="1">
                  <c:v>79104403.566</c:v>
                </c:pt>
                <c:pt idx="2">
                  <c:v>80746622.54900001</c:v>
                </c:pt>
                <c:pt idx="3">
                  <c:v>79792019.244000003</c:v>
                </c:pt>
                <c:pt idx="4">
                  <c:v>77899444.601160005</c:v>
                </c:pt>
                <c:pt idx="5">
                  <c:v>75416735.231971994</c:v>
                </c:pt>
                <c:pt idx="6">
                  <c:v>76711152.178082004</c:v>
                </c:pt>
                <c:pt idx="7">
                  <c:v>75834196.114604995</c:v>
                </c:pt>
                <c:pt idx="8">
                  <c:v>74877418.931390002</c:v>
                </c:pt>
                <c:pt idx="9">
                  <c:v>71995681.600410014</c:v>
                </c:pt>
                <c:pt idx="10">
                  <c:v>68595010.364600003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'Retail Sales'!$A$10</c:f>
              <c:strCache>
                <c:ptCount val="1"/>
                <c:pt idx="0">
                  <c:v>DA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Sales'!$B$10:$L$10</c:f>
              <c:numCache>
                <c:formatCode>#,##0</c:formatCode>
                <c:ptCount val="11"/>
                <c:pt idx="0">
                  <c:v>7464977.5389999999</c:v>
                </c:pt>
                <c:pt idx="1">
                  <c:v>6599919.3969999999</c:v>
                </c:pt>
                <c:pt idx="2">
                  <c:v>6076787.0640000002</c:v>
                </c:pt>
                <c:pt idx="3">
                  <c:v>5555355.9000000004</c:v>
                </c:pt>
                <c:pt idx="4">
                  <c:v>6090168.3921999997</c:v>
                </c:pt>
                <c:pt idx="5">
                  <c:v>8373398.8908499992</c:v>
                </c:pt>
                <c:pt idx="6">
                  <c:v>9017070.1279300004</c:v>
                </c:pt>
                <c:pt idx="7">
                  <c:v>9377032.0747500006</c:v>
                </c:pt>
                <c:pt idx="8">
                  <c:v>9654381.9716800004</c:v>
                </c:pt>
                <c:pt idx="9">
                  <c:v>9783994.9459699988</c:v>
                </c:pt>
                <c:pt idx="10">
                  <c:v>9684781.2721400019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'Retail Sales'!$A$11</c:f>
              <c:strCache>
                <c:ptCount val="1"/>
                <c:pt idx="0">
                  <c:v>CCA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Sales'!$B$11:$L$11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89807.866640000007</c:v>
                </c:pt>
                <c:pt idx="5">
                  <c:v>196050.63817800002</c:v>
                </c:pt>
                <c:pt idx="6">
                  <c:v>563661.63098800008</c:v>
                </c:pt>
                <c:pt idx="7">
                  <c:v>1075370.396645</c:v>
                </c:pt>
                <c:pt idx="8">
                  <c:v>1844980.0739299997</c:v>
                </c:pt>
                <c:pt idx="9">
                  <c:v>3660887.8106199992</c:v>
                </c:pt>
                <c:pt idx="10">
                  <c:v>4802227.7122600004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3040"/>
        <c:axId val="49422336"/>
      </c:lineChart>
      <c:catAx>
        <c:axId val="495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422336"/>
        <c:crosses val="autoZero"/>
        <c:auto val="1"/>
        <c:lblAlgn val="ctr"/>
        <c:lblOffset val="100"/>
        <c:noMultiLvlLbl val="0"/>
      </c:catAx>
      <c:valAx>
        <c:axId val="4942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954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SCE Retail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'Retail Sales'!$A$4</c:f>
              <c:strCache>
                <c:ptCount val="1"/>
                <c:pt idx="0">
                  <c:v>Bundled</c:v>
                </c:pt>
              </c:strCache>
            </c:strRef>
          </c:tx>
          <c:spPr>
            <a:ln>
              <a:solidFill>
                <a:srgbClr val="0C40B4"/>
              </a:solidFill>
              <a:prstDash val="lgDash"/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Sales'!$B$4:$L$4</c:f>
              <c:numCache>
                <c:formatCode>#,##0</c:formatCode>
                <c:ptCount val="11"/>
                <c:pt idx="0">
                  <c:v>78863108.299999997</c:v>
                </c:pt>
                <c:pt idx="1">
                  <c:v>79505200</c:v>
                </c:pt>
                <c:pt idx="2">
                  <c:v>80956139.900000006</c:v>
                </c:pt>
                <c:pt idx="3">
                  <c:v>78048152.700000003</c:v>
                </c:pt>
                <c:pt idx="4">
                  <c:v>75141391.400000006</c:v>
                </c:pt>
                <c:pt idx="5">
                  <c:v>73777459.900000006</c:v>
                </c:pt>
                <c:pt idx="6">
                  <c:v>75596626.400000006</c:v>
                </c:pt>
                <c:pt idx="7">
                  <c:v>74480064.5</c:v>
                </c:pt>
                <c:pt idx="8">
                  <c:v>75828552.959999993</c:v>
                </c:pt>
                <c:pt idx="9">
                  <c:v>75322194.859999999</c:v>
                </c:pt>
                <c:pt idx="10">
                  <c:v>73622602.079999998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'Retail Sales'!$A$5</c:f>
              <c:strCache>
                <c:ptCount val="1"/>
                <c:pt idx="0">
                  <c:v>DA</c:v>
                </c:pt>
              </c:strCache>
            </c:strRef>
          </c:tx>
          <c:spPr>
            <a:ln>
              <a:solidFill>
                <a:srgbClr val="0C40B4"/>
              </a:solidFill>
              <a:prstDash val="sysDash"/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Sales'!$B$5:$L$5</c:f>
              <c:numCache>
                <c:formatCode>#,##0</c:formatCode>
                <c:ptCount val="11"/>
                <c:pt idx="0">
                  <c:v>9865566.0899999999</c:v>
                </c:pt>
                <c:pt idx="1">
                  <c:v>9300149.5</c:v>
                </c:pt>
                <c:pt idx="2">
                  <c:v>8852580.4600000009</c:v>
                </c:pt>
                <c:pt idx="3">
                  <c:v>7800635.3899999997</c:v>
                </c:pt>
                <c:pt idx="4">
                  <c:v>7949985.9000000004</c:v>
                </c:pt>
                <c:pt idx="5">
                  <c:v>9997889.0600000005</c:v>
                </c:pt>
                <c:pt idx="6">
                  <c:v>10883343</c:v>
                </c:pt>
                <c:pt idx="7">
                  <c:v>11177987.4</c:v>
                </c:pt>
                <c:pt idx="8">
                  <c:v>11588884.68</c:v>
                </c:pt>
                <c:pt idx="9">
                  <c:v>11418255.67</c:v>
                </c:pt>
                <c:pt idx="10">
                  <c:v>11199468.289999999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'Retail Sales'!$A$6</c:f>
              <c:strCache>
                <c:ptCount val="1"/>
                <c:pt idx="0">
                  <c:v>CCA</c:v>
                </c:pt>
              </c:strCache>
            </c:strRef>
          </c:tx>
          <c:spPr>
            <a:ln>
              <a:solidFill>
                <a:srgbClr val="0C40B4"/>
              </a:solidFill>
              <a:prstDash val="sysDot"/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Sales'!$B$6:$L$6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115855.72</c:v>
                </c:pt>
                <c:pt idx="10">
                  <c:v>625937.57999999996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8832"/>
        <c:axId val="49451008"/>
      </c:lineChart>
      <c:catAx>
        <c:axId val="4944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451008"/>
        <c:crosses val="autoZero"/>
        <c:auto val="1"/>
        <c:lblAlgn val="ctr"/>
        <c:lblOffset val="100"/>
        <c:noMultiLvlLbl val="0"/>
      </c:catAx>
      <c:valAx>
        <c:axId val="4945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944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Retail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</c:v>
          </c:tx>
          <c:spPr>
            <a:ln>
              <a:solidFill>
                <a:srgbClr val="0C40B4"/>
              </a:solidFill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Sales'!$B$7:$L$7</c:f>
              <c:numCache>
                <c:formatCode>#,##0</c:formatCode>
                <c:ptCount val="11"/>
                <c:pt idx="0">
                  <c:v>88728674.390000001</c:v>
                </c:pt>
                <c:pt idx="1">
                  <c:v>88805349.5</c:v>
                </c:pt>
                <c:pt idx="2">
                  <c:v>89808720.360000014</c:v>
                </c:pt>
                <c:pt idx="3">
                  <c:v>85848788.090000004</c:v>
                </c:pt>
                <c:pt idx="4">
                  <c:v>83091377.300000012</c:v>
                </c:pt>
                <c:pt idx="5">
                  <c:v>83775348.960000008</c:v>
                </c:pt>
                <c:pt idx="6">
                  <c:v>86479969.400000006</c:v>
                </c:pt>
                <c:pt idx="7">
                  <c:v>85658051.900000006</c:v>
                </c:pt>
                <c:pt idx="8">
                  <c:v>87417437.639999986</c:v>
                </c:pt>
                <c:pt idx="9">
                  <c:v>86856306.25</c:v>
                </c:pt>
                <c:pt idx="10">
                  <c:v>85448007.950000003</c:v>
                </c:pt>
              </c:numCache>
            </c:numRef>
          </c:val>
          <c:smooth val="0"/>
        </c:ser>
        <c:ser>
          <c:idx val="1"/>
          <c:order val="1"/>
          <c:tx>
            <c:v>PG&amp;E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Sales'!$B$12:$L$12</c:f>
              <c:numCache>
                <c:formatCode>#,##0</c:formatCode>
                <c:ptCount val="11"/>
                <c:pt idx="0">
                  <c:v>84036883.958000004</c:v>
                </c:pt>
                <c:pt idx="1">
                  <c:v>85704322.963</c:v>
                </c:pt>
                <c:pt idx="2">
                  <c:v>86823409.613000005</c:v>
                </c:pt>
                <c:pt idx="3">
                  <c:v>85347375.144000009</c:v>
                </c:pt>
                <c:pt idx="4">
                  <c:v>84079420.859999999</c:v>
                </c:pt>
                <c:pt idx="5">
                  <c:v>83986184.760999992</c:v>
                </c:pt>
                <c:pt idx="6">
                  <c:v>86291883.937000006</c:v>
                </c:pt>
                <c:pt idx="7">
                  <c:v>86286598.585999995</c:v>
                </c:pt>
                <c:pt idx="8">
                  <c:v>86376780.976999998</c:v>
                </c:pt>
                <c:pt idx="9">
                  <c:v>85440564.357000008</c:v>
                </c:pt>
                <c:pt idx="10">
                  <c:v>83082019.349000007</c:v>
                </c:pt>
              </c:numCache>
            </c:numRef>
          </c:val>
          <c:smooth val="0"/>
        </c:ser>
        <c:ser>
          <c:idx val="2"/>
          <c:order val="2"/>
          <c:tx>
            <c:v>SDG&amp;E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'Retail Sales'!$B$3:$L$3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'Retail Sales'!$B$17:$L$17</c:f>
              <c:numCache>
                <c:formatCode>#,##0</c:formatCode>
                <c:ptCount val="11"/>
                <c:pt idx="0">
                  <c:v>20236525.874000002</c:v>
                </c:pt>
                <c:pt idx="1">
                  <c:v>20275897.139000002</c:v>
                </c:pt>
                <c:pt idx="2">
                  <c:v>20644473.357000001</c:v>
                </c:pt>
                <c:pt idx="3">
                  <c:v>20112744.526000001</c:v>
                </c:pt>
                <c:pt idx="4">
                  <c:v>19485068.419</c:v>
                </c:pt>
                <c:pt idx="5">
                  <c:v>19514503.307</c:v>
                </c:pt>
                <c:pt idx="6">
                  <c:v>20025699.022</c:v>
                </c:pt>
                <c:pt idx="7">
                  <c:v>19756691.935000002</c:v>
                </c:pt>
                <c:pt idx="8">
                  <c:v>20115953.618000001</c:v>
                </c:pt>
                <c:pt idx="9">
                  <c:v>19918794.717999998</c:v>
                </c:pt>
                <c:pt idx="10">
                  <c:v>19168703.719999999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4944"/>
        <c:axId val="49628672"/>
      </c:lineChart>
      <c:catAx>
        <c:axId val="4947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28672"/>
        <c:crosses val="autoZero"/>
        <c:auto val="1"/>
        <c:lblAlgn val="ctr"/>
        <c:lblOffset val="100"/>
        <c:noMultiLvlLbl val="0"/>
      </c:catAx>
      <c:valAx>
        <c:axId val="4962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94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Revenue Requirement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Requirement'!$B$4</c:f>
              <c:strCache>
                <c:ptCount val="1"/>
                <c:pt idx="0">
                  <c:v>SCE</c:v>
                </c:pt>
              </c:strCache>
            </c:strRef>
          </c:tx>
          <c:spPr>
            <a:ln>
              <a:solidFill>
                <a:srgbClr val="0C40B4"/>
              </a:solidFill>
            </a:ln>
          </c:spPr>
          <c:marker>
            <c:symbol val="none"/>
          </c:marker>
          <c:cat>
            <c:strRef>
              <c:f>'Revenue Requirement'!$C$4:$N$4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'Revenue Requirement'!$C$7:$N$7</c:f>
              <c:numCache>
                <c:formatCode>"$"#,##0</c:formatCode>
                <c:ptCount val="12"/>
                <c:pt idx="0">
                  <c:v>11717.723</c:v>
                </c:pt>
                <c:pt idx="1">
                  <c:v>11551.172</c:v>
                </c:pt>
                <c:pt idx="2">
                  <c:v>11472.939</c:v>
                </c:pt>
                <c:pt idx="3">
                  <c:v>11515.351000000001</c:v>
                </c:pt>
                <c:pt idx="4">
                  <c:v>10970.525</c:v>
                </c:pt>
                <c:pt idx="5">
                  <c:v>11100.714</c:v>
                </c:pt>
                <c:pt idx="6">
                  <c:v>11143.370999999999</c:v>
                </c:pt>
                <c:pt idx="7">
                  <c:v>12129.031000000001</c:v>
                </c:pt>
                <c:pt idx="8">
                  <c:v>12831.958097999999</c:v>
                </c:pt>
                <c:pt idx="9">
                  <c:v>12513</c:v>
                </c:pt>
                <c:pt idx="10">
                  <c:v>11763.206</c:v>
                </c:pt>
                <c:pt idx="11">
                  <c:v>12131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'Revenue Requirement'!$B$8</c:f>
              <c:strCache>
                <c:ptCount val="1"/>
                <c:pt idx="0">
                  <c:v>PG&amp;E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'Revenue Requirement'!$C$11:$N$11</c:f>
              <c:numCache>
                <c:formatCode>"$"#,##0</c:formatCode>
                <c:ptCount val="12"/>
                <c:pt idx="0">
                  <c:v>10667.650787</c:v>
                </c:pt>
                <c:pt idx="1">
                  <c:v>10747.043679999999</c:v>
                </c:pt>
                <c:pt idx="2">
                  <c:v>11075.656488716893</c:v>
                </c:pt>
                <c:pt idx="3">
                  <c:v>12001.966962155599</c:v>
                </c:pt>
                <c:pt idx="4">
                  <c:v>12599.783141279999</c:v>
                </c:pt>
                <c:pt idx="5">
                  <c:v>11819.679198350537</c:v>
                </c:pt>
                <c:pt idx="6">
                  <c:v>12370.419950177074</c:v>
                </c:pt>
                <c:pt idx="7">
                  <c:v>12369.936177313657</c:v>
                </c:pt>
                <c:pt idx="8">
                  <c:v>13032.481425896625</c:v>
                </c:pt>
                <c:pt idx="9">
                  <c:v>13568.532528936312</c:v>
                </c:pt>
                <c:pt idx="10">
                  <c:v>13735</c:v>
                </c:pt>
                <c:pt idx="11">
                  <c:v>13889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'Revenue Requirement'!$B$12</c:f>
              <c:strCache>
                <c:ptCount val="1"/>
                <c:pt idx="0">
                  <c:v>SDG&amp;E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'Revenue Requirement'!$C$15:$N$15</c:f>
              <c:numCache>
                <c:formatCode>"$"#,##0</c:formatCode>
                <c:ptCount val="12"/>
                <c:pt idx="0">
                  <c:v>1688</c:v>
                </c:pt>
                <c:pt idx="1">
                  <c:v>1909</c:v>
                </c:pt>
                <c:pt idx="2">
                  <c:v>2021</c:v>
                </c:pt>
                <c:pt idx="3">
                  <c:v>2457</c:v>
                </c:pt>
                <c:pt idx="4">
                  <c:v>2517</c:v>
                </c:pt>
                <c:pt idx="5">
                  <c:v>2578</c:v>
                </c:pt>
                <c:pt idx="6">
                  <c:v>2344</c:v>
                </c:pt>
                <c:pt idx="7">
                  <c:v>2931</c:v>
                </c:pt>
                <c:pt idx="8">
                  <c:v>3073</c:v>
                </c:pt>
                <c:pt idx="9">
                  <c:v>3457</c:v>
                </c:pt>
                <c:pt idx="10">
                  <c:v>3527</c:v>
                </c:pt>
                <c:pt idx="11">
                  <c:v>3688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2752"/>
        <c:axId val="50044928"/>
      </c:lineChart>
      <c:catAx>
        <c:axId val="500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044928"/>
        <c:crosses val="autoZero"/>
        <c:auto val="1"/>
        <c:lblAlgn val="ctr"/>
        <c:lblOffset val="100"/>
        <c:noMultiLvlLbl val="0"/>
      </c:catAx>
      <c:valAx>
        <c:axId val="5004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5004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SCE Revenue Requirement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CPUC Rev. Req.</c:v>
          </c:tx>
          <c:spPr>
            <a:ln>
              <a:solidFill>
                <a:srgbClr val="0C40B4"/>
              </a:solidFill>
              <a:prstDash val="lgDash"/>
            </a:ln>
          </c:spPr>
          <c:marker>
            <c:symbol val="none"/>
          </c:marker>
          <c:cat>
            <c:strRef>
              <c:f>'Revenue Requirement'!$C$4:$N$4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'Revenue Requirement'!$C$5:$N$5</c:f>
              <c:numCache>
                <c:formatCode>"$"#,##0</c:formatCode>
                <c:ptCount val="12"/>
                <c:pt idx="0">
                  <c:v>11405.723</c:v>
                </c:pt>
                <c:pt idx="1">
                  <c:v>11233</c:v>
                </c:pt>
                <c:pt idx="2">
                  <c:v>11155.723</c:v>
                </c:pt>
                <c:pt idx="3">
                  <c:v>11067.351000000001</c:v>
                </c:pt>
                <c:pt idx="4">
                  <c:v>10418.704</c:v>
                </c:pt>
                <c:pt idx="5">
                  <c:v>10610.714</c:v>
                </c:pt>
                <c:pt idx="6">
                  <c:v>10243.482</c:v>
                </c:pt>
                <c:pt idx="7">
                  <c:v>11339.745999999999</c:v>
                </c:pt>
                <c:pt idx="8">
                  <c:v>12011.035098061544</c:v>
                </c:pt>
                <c:pt idx="9">
                  <c:v>11603</c:v>
                </c:pt>
                <c:pt idx="10">
                  <c:v>10817.26</c:v>
                </c:pt>
                <c:pt idx="11">
                  <c:v>10942</c:v>
                </c:pt>
              </c:numCache>
            </c:numRef>
          </c:val>
          <c:smooth val="0"/>
        </c:ser>
        <c:ser>
          <c:idx val="1"/>
          <c:order val="1"/>
          <c:tx>
            <c:v>FERC Rev. Req.</c:v>
          </c:tx>
          <c:spPr>
            <a:ln>
              <a:solidFill>
                <a:srgbClr val="0C40B4"/>
              </a:solidFill>
              <a:prstDash val="sysDash"/>
            </a:ln>
          </c:spPr>
          <c:marker>
            <c:symbol val="none"/>
          </c:marker>
          <c:cat>
            <c:strRef>
              <c:f>'Revenue Requirement'!$C$4:$N$4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'Revenue Requirement'!$C$6:$N$6</c:f>
              <c:numCache>
                <c:formatCode>"$"#,##0</c:formatCode>
                <c:ptCount val="12"/>
                <c:pt idx="0">
                  <c:v>312</c:v>
                </c:pt>
                <c:pt idx="1">
                  <c:v>317.685</c:v>
                </c:pt>
                <c:pt idx="2">
                  <c:v>317.21600000000001</c:v>
                </c:pt>
                <c:pt idx="3">
                  <c:v>448</c:v>
                </c:pt>
                <c:pt idx="4">
                  <c:v>551.82100000000003</c:v>
                </c:pt>
                <c:pt idx="5">
                  <c:v>490</c:v>
                </c:pt>
                <c:pt idx="6">
                  <c:v>899.88900000000001</c:v>
                </c:pt>
                <c:pt idx="7">
                  <c:v>789.28499999999997</c:v>
                </c:pt>
                <c:pt idx="8">
                  <c:v>820.923</c:v>
                </c:pt>
                <c:pt idx="9">
                  <c:v>910</c:v>
                </c:pt>
                <c:pt idx="10">
                  <c:v>1091.8030000000001</c:v>
                </c:pt>
                <c:pt idx="11">
                  <c:v>1189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6192"/>
        <c:axId val="60036224"/>
      </c:lineChart>
      <c:catAx>
        <c:axId val="5005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036224"/>
        <c:crosses val="autoZero"/>
        <c:auto val="1"/>
        <c:lblAlgn val="ctr"/>
        <c:lblOffset val="100"/>
        <c:noMultiLvlLbl val="0"/>
      </c:catAx>
      <c:valAx>
        <c:axId val="6003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5005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PG&amp;E Revenue Requirement</a:t>
            </a:r>
          </a:p>
        </c:rich>
      </c:tx>
      <c:layout>
        <c:manualLayout>
          <c:xMode val="edge"/>
          <c:yMode val="edge"/>
          <c:x val="0.35567329331358338"/>
          <c:y val="2.133333333333333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CPUC Rev. Req.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strRef>
              <c:f>'Revenue Requirement'!$C$4:$N$4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'Revenue Requirement'!$C$9:$N$9</c:f>
              <c:numCache>
                <c:formatCode>"$"#,##0</c:formatCode>
                <c:ptCount val="12"/>
                <c:pt idx="0">
                  <c:v>9916.249299000001</c:v>
                </c:pt>
                <c:pt idx="1">
                  <c:v>10159.640664999999</c:v>
                </c:pt>
                <c:pt idx="2">
                  <c:v>10458.889222716893</c:v>
                </c:pt>
                <c:pt idx="3">
                  <c:v>11343.1136151556</c:v>
                </c:pt>
                <c:pt idx="4">
                  <c:v>11880.236514279999</c:v>
                </c:pt>
                <c:pt idx="5">
                  <c:v>10892.328996490061</c:v>
                </c:pt>
                <c:pt idx="6">
                  <c:v>11391.838414177075</c:v>
                </c:pt>
                <c:pt idx="7">
                  <c:v>11306.035630313658</c:v>
                </c:pt>
                <c:pt idx="8">
                  <c:v>11747.715384896625</c:v>
                </c:pt>
                <c:pt idx="9">
                  <c:v>12167.79669393631</c:v>
                </c:pt>
                <c:pt idx="10">
                  <c:v>12552</c:v>
                </c:pt>
                <c:pt idx="11">
                  <c:v>12190</c:v>
                </c:pt>
              </c:numCache>
            </c:numRef>
          </c:val>
          <c:smooth val="0"/>
        </c:ser>
        <c:ser>
          <c:idx val="1"/>
          <c:order val="1"/>
          <c:tx>
            <c:v>FERC Rev. Req.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'Revenue Requirement'!$C$4:$N$4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'Revenue Requirement'!$C$10:$N$10</c:f>
              <c:numCache>
                <c:formatCode>"$"#,##0</c:formatCode>
                <c:ptCount val="12"/>
                <c:pt idx="0">
                  <c:v>751.40148799999997</c:v>
                </c:pt>
                <c:pt idx="1">
                  <c:v>587.40301499999998</c:v>
                </c:pt>
                <c:pt idx="2">
                  <c:v>616.76726599999995</c:v>
                </c:pt>
                <c:pt idx="3">
                  <c:v>658.85334699999999</c:v>
                </c:pt>
                <c:pt idx="4">
                  <c:v>719.54662699999994</c:v>
                </c:pt>
                <c:pt idx="5">
                  <c:v>927.3502018604778</c:v>
                </c:pt>
                <c:pt idx="6">
                  <c:v>978.58153599999991</c:v>
                </c:pt>
                <c:pt idx="7">
                  <c:v>1063.900547</c:v>
                </c:pt>
                <c:pt idx="8">
                  <c:v>1284.7660409999999</c:v>
                </c:pt>
                <c:pt idx="9">
                  <c:v>1400.735835</c:v>
                </c:pt>
                <c:pt idx="10">
                  <c:v>1183</c:v>
                </c:pt>
                <c:pt idx="11">
                  <c:v>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7856"/>
        <c:axId val="60072320"/>
      </c:lineChart>
      <c:catAx>
        <c:axId val="600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072320"/>
        <c:crosses val="autoZero"/>
        <c:auto val="1"/>
        <c:lblAlgn val="ctr"/>
        <c:lblOffset val="100"/>
        <c:noMultiLvlLbl val="0"/>
      </c:catAx>
      <c:valAx>
        <c:axId val="6007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600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SDG&amp;E Revenue Requirement</a:t>
            </a:r>
          </a:p>
        </c:rich>
      </c:tx>
      <c:layout>
        <c:manualLayout>
          <c:xMode val="edge"/>
          <c:yMode val="edge"/>
          <c:x val="0.35567329331358338"/>
          <c:y val="2.133333333333333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CPUC Rev. Req.</c:v>
          </c:tx>
          <c:spPr>
            <a:ln>
              <a:solidFill>
                <a:srgbClr val="00B050"/>
              </a:solidFill>
              <a:prstDash val="lgDash"/>
            </a:ln>
          </c:spPr>
          <c:marker>
            <c:symbol val="none"/>
          </c:marker>
          <c:cat>
            <c:strRef>
              <c:f>'Revenue Requirement'!$C$4:$N$4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'Revenue Requirement'!$C$13:$N$13</c:f>
              <c:numCache>
                <c:formatCode>"$"#,##0</c:formatCode>
                <c:ptCount val="12"/>
                <c:pt idx="0">
                  <c:v>1339</c:v>
                </c:pt>
                <c:pt idx="1">
                  <c:v>1631</c:v>
                </c:pt>
                <c:pt idx="2">
                  <c:v>1869</c:v>
                </c:pt>
                <c:pt idx="3">
                  <c:v>2195</c:v>
                </c:pt>
                <c:pt idx="4">
                  <c:v>2241</c:v>
                </c:pt>
                <c:pt idx="5">
                  <c:v>2241</c:v>
                </c:pt>
                <c:pt idx="6">
                  <c:v>2185</c:v>
                </c:pt>
                <c:pt idx="7">
                  <c:v>2558</c:v>
                </c:pt>
                <c:pt idx="8">
                  <c:v>2694</c:v>
                </c:pt>
                <c:pt idx="9">
                  <c:v>2989</c:v>
                </c:pt>
                <c:pt idx="10">
                  <c:v>2996</c:v>
                </c:pt>
                <c:pt idx="11">
                  <c:v>3106</c:v>
                </c:pt>
              </c:numCache>
            </c:numRef>
          </c:val>
          <c:smooth val="0"/>
        </c:ser>
        <c:ser>
          <c:idx val="1"/>
          <c:order val="1"/>
          <c:tx>
            <c:v>FERC Rev. Req.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strRef>
              <c:f>'Revenue Requirement'!$C$4:$N$4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'Revenue Requirement'!$C$14:$N$14</c:f>
              <c:numCache>
                <c:formatCode>"$"#,##0</c:formatCode>
                <c:ptCount val="12"/>
                <c:pt idx="0">
                  <c:v>349</c:v>
                </c:pt>
                <c:pt idx="1">
                  <c:v>278</c:v>
                </c:pt>
                <c:pt idx="2">
                  <c:v>152</c:v>
                </c:pt>
                <c:pt idx="3">
                  <c:v>262</c:v>
                </c:pt>
                <c:pt idx="4">
                  <c:v>276</c:v>
                </c:pt>
                <c:pt idx="5">
                  <c:v>337</c:v>
                </c:pt>
                <c:pt idx="6">
                  <c:v>159</c:v>
                </c:pt>
                <c:pt idx="7">
                  <c:v>373</c:v>
                </c:pt>
                <c:pt idx="8">
                  <c:v>379</c:v>
                </c:pt>
                <c:pt idx="9">
                  <c:v>468</c:v>
                </c:pt>
                <c:pt idx="10">
                  <c:v>531</c:v>
                </c:pt>
                <c:pt idx="11">
                  <c:v>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5360"/>
        <c:axId val="60497280"/>
      </c:lineChart>
      <c:catAx>
        <c:axId val="604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497280"/>
        <c:crosses val="autoZero"/>
        <c:auto val="1"/>
        <c:lblAlgn val="ctr"/>
        <c:lblOffset val="100"/>
        <c:noMultiLvlLbl val="0"/>
      </c:catAx>
      <c:valAx>
        <c:axId val="6049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6049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15</xdr:row>
      <xdr:rowOff>14287</xdr:rowOff>
    </xdr:from>
    <xdr:to>
      <xdr:col>16</xdr:col>
      <xdr:colOff>19050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15</xdr:row>
      <xdr:rowOff>166686</xdr:rowOff>
    </xdr:from>
    <xdr:to>
      <xdr:col>14</xdr:col>
      <xdr:colOff>28574</xdr:colOff>
      <xdr:row>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133351</xdr:rowOff>
    </xdr:from>
    <xdr:to>
      <xdr:col>13</xdr:col>
      <xdr:colOff>590550</xdr:colOff>
      <xdr:row>54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55</xdr:row>
      <xdr:rowOff>171450</xdr:rowOff>
    </xdr:from>
    <xdr:to>
      <xdr:col>13</xdr:col>
      <xdr:colOff>600075</xdr:colOff>
      <xdr:row>74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</xdr:row>
      <xdr:rowOff>0</xdr:rowOff>
    </xdr:from>
    <xdr:to>
      <xdr:col>27</xdr:col>
      <xdr:colOff>0</xdr:colOff>
      <xdr:row>19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15</xdr:row>
      <xdr:rowOff>114299</xdr:rowOff>
    </xdr:from>
    <xdr:to>
      <xdr:col>13</xdr:col>
      <xdr:colOff>790575</xdr:colOff>
      <xdr:row>35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36</xdr:row>
      <xdr:rowOff>95251</xdr:rowOff>
    </xdr:from>
    <xdr:to>
      <xdr:col>14</xdr:col>
      <xdr:colOff>0</xdr:colOff>
      <xdr:row>56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58</xdr:row>
      <xdr:rowOff>47626</xdr:rowOff>
    </xdr:from>
    <xdr:to>
      <xdr:col>13</xdr:col>
      <xdr:colOff>800100</xdr:colOff>
      <xdr:row>78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66675</xdr:colOff>
      <xdr:row>80</xdr:row>
      <xdr:rowOff>66675</xdr:rowOff>
    </xdr:from>
    <xdr:to>
      <xdr:col>13</xdr:col>
      <xdr:colOff>790575</xdr:colOff>
      <xdr:row>99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1190624</xdr:colOff>
      <xdr:row>18</xdr:row>
      <xdr:rowOff>4762</xdr:rowOff>
    </xdr:from>
    <xdr:to>
      <xdr:col>12</xdr:col>
      <xdr:colOff>695324</xdr:colOff>
      <xdr:row>34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12</xdr:col>
      <xdr:colOff>695325</xdr:colOff>
      <xdr:row>52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55</xdr:row>
      <xdr:rowOff>0</xdr:rowOff>
    </xdr:from>
    <xdr:to>
      <xdr:col>12</xdr:col>
      <xdr:colOff>695325</xdr:colOff>
      <xdr:row>71</xdr:row>
      <xdr:rowOff>157164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12</xdr:col>
      <xdr:colOff>695325</xdr:colOff>
      <xdr:row>89</xdr:row>
      <xdr:rowOff>157164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13</xdr:row>
      <xdr:rowOff>14287</xdr:rowOff>
    </xdr:from>
    <xdr:to>
      <xdr:col>15</xdr:col>
      <xdr:colOff>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14</xdr:row>
      <xdr:rowOff>23811</xdr:rowOff>
    </xdr:from>
    <xdr:to>
      <xdr:col>15</xdr:col>
      <xdr:colOff>19050</xdr:colOff>
      <xdr:row>37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N6" headerRowCount="0" totalsRowShown="0" headerRowDxfId="168" dataDxfId="166" headerRowBorderDxfId="167">
  <tableColumns count="13">
    <tableColumn id="1" name="Column1" headerRowDxfId="165" dataDxfId="164"/>
    <tableColumn id="2" name="Column2" headerRowDxfId="163" dataDxfId="162"/>
    <tableColumn id="3" name="Column3" headerRowDxfId="161" dataDxfId="160"/>
    <tableColumn id="4" name="Column4" headerRowDxfId="159" dataDxfId="158"/>
    <tableColumn id="5" name="Column5" headerRowDxfId="157" dataDxfId="156"/>
    <tableColumn id="6" name="Column6" headerRowDxfId="155" dataDxfId="154"/>
    <tableColumn id="7" name="Column7" headerRowDxfId="153" dataDxfId="152"/>
    <tableColumn id="8" name="Column8" headerRowDxfId="151" dataDxfId="150"/>
    <tableColumn id="9" name="Column9" headerRowDxfId="149" dataDxfId="148"/>
    <tableColumn id="10" name="Column10" headerRowDxfId="147" dataDxfId="146"/>
    <tableColumn id="11" name="Column11" headerRowDxfId="145" dataDxfId="144"/>
    <tableColumn id="12" name="Column12" headerRowDxfId="143" dataDxfId="142"/>
    <tableColumn id="13" name="Column13" headerRowDxfId="141" dataDxfId="1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3:L17" headerRowCount="0" totalsRowShown="0" headerRowDxfId="139" dataDxfId="138" tableBorderDxfId="137" headerRowCellStyle="Accent1">
  <tableColumns count="12">
    <tableColumn id="1" name="Column1" headerRowDxfId="136" dataDxfId="135" headerRowCellStyle="Accent1" dataCellStyle="Accent1"/>
    <tableColumn id="2" name="Column2" headerRowDxfId="134" dataDxfId="133" headerRowCellStyle="Accent1"/>
    <tableColumn id="3" name="Column3" headerRowDxfId="132" dataDxfId="131" headerRowCellStyle="Accent1"/>
    <tableColumn id="4" name="Column4" headerRowDxfId="130" dataDxfId="129" headerRowCellStyle="Accent1"/>
    <tableColumn id="5" name="Column5" headerRowDxfId="128" dataDxfId="127" headerRowCellStyle="Accent1"/>
    <tableColumn id="6" name="Column6" headerRowDxfId="126" dataDxfId="125" headerRowCellStyle="Accent1"/>
    <tableColumn id="7" name="Column7" headerRowDxfId="124" dataDxfId="123" headerRowCellStyle="Accent1"/>
    <tableColumn id="8" name="Column8" headerRowDxfId="122" dataDxfId="121" headerRowCellStyle="Accent1"/>
    <tableColumn id="9" name="Column9" headerRowDxfId="120" dataDxfId="119" headerRowCellStyle="Accent1"/>
    <tableColumn id="10" name="Column10" headerRowDxfId="118" dataDxfId="117" headerRowCellStyle="Accent1"/>
    <tableColumn id="11" name="Column11" headerRowDxfId="116" dataDxfId="115" headerRowCellStyle="Accent1"/>
    <tableColumn id="12" name="Column12" headerRowDxfId="114" dataDxfId="113" headerRowCellStyle="Accen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8" name="Table18" displayName="Table18" ref="B4:N15" headerRowCount="0" totalsRowShown="0" headerRowDxfId="112" dataDxfId="111" tableBorderDxfId="110" headerRowCellStyle="Accent1">
  <tableColumns count="13">
    <tableColumn id="1" name="Column1" headerRowDxfId="109" dataDxfId="108" headerRowCellStyle="Accent1" dataCellStyle="Accent1"/>
    <tableColumn id="2" name="Column2" headerRowDxfId="107" dataDxfId="106" headerRowCellStyle="Accent1"/>
    <tableColumn id="3" name="Column3" headerRowDxfId="105" dataDxfId="104" headerRowCellStyle="Accent1"/>
    <tableColumn id="4" name="Column4" headerRowDxfId="103" dataDxfId="102" headerRowCellStyle="Accent1"/>
    <tableColumn id="5" name="Column5" headerRowDxfId="101" dataDxfId="100" headerRowCellStyle="Accent1"/>
    <tableColumn id="6" name="Column6" headerRowDxfId="99" dataDxfId="98" headerRowCellStyle="Accent1"/>
    <tableColumn id="7" name="Column7" headerRowDxfId="97" dataDxfId="96" headerRowCellStyle="Accent1"/>
    <tableColumn id="8" name="Column8" headerRowDxfId="95" dataDxfId="94" headerRowCellStyle="Accent1"/>
    <tableColumn id="9" name="Column9" headerRowDxfId="93" dataDxfId="92" headerRowCellStyle="Accent1"/>
    <tableColumn id="10" name="Column10" headerRowDxfId="91" dataDxfId="90" headerRowCellStyle="Accent1"/>
    <tableColumn id="11" name="Column11" headerRowDxfId="89" dataDxfId="88" headerRowCellStyle="Accent1"/>
    <tableColumn id="12" name="Column12" headerRowDxfId="87" dataDxfId="86" headerRowCellStyle="Accent1"/>
    <tableColumn id="13" name="Column13" headerRowDxfId="85" dataDxfId="84" headerRowCellStyle="Accent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B3:M17" headerRowCount="0" totalsRowShown="0" headerRowDxfId="83" dataDxfId="82">
  <tableColumns count="12">
    <tableColumn id="1" name="Rate Base  ($ millions)" headerRowDxfId="81" dataDxfId="80" dataCellStyle="Accent1"/>
    <tableColumn id="2" name="Column1" headerRowDxfId="79" dataDxfId="78"/>
    <tableColumn id="3" name="Column2" headerRowDxfId="77" dataDxfId="76"/>
    <tableColumn id="4" name="Column3" headerRowDxfId="75" dataDxfId="74"/>
    <tableColumn id="5" name="Column4" headerRowDxfId="73" dataDxfId="72"/>
    <tableColumn id="6" name="Column5" headerRowDxfId="71" dataDxfId="70"/>
    <tableColumn id="7" name="Column6" headerRowDxfId="69" dataDxfId="68"/>
    <tableColumn id="8" name="Column7" headerRowDxfId="67" dataDxfId="66"/>
    <tableColumn id="9" name="Column8" headerRowDxfId="65" dataDxfId="64"/>
    <tableColumn id="10" name="Column9" headerRowDxfId="63" dataDxfId="62"/>
    <tableColumn id="11" name="Column10" headerRowDxfId="61" dataDxfId="60"/>
    <tableColumn id="12" name="Column11" headerRowDxfId="59" data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B4:O12" headerRowCount="0" totalsRowShown="0" headerRowDxfId="57" dataDxfId="56">
  <tableColumns count="14">
    <tableColumn id="1" name="Column1" headerRowDxfId="55" dataDxfId="54" dataCellStyle="Accent1"/>
    <tableColumn id="2" name="Column2" headerRowDxfId="53" dataDxfId="52"/>
    <tableColumn id="3" name="Column3" headerRowDxfId="51" dataDxfId="50"/>
    <tableColumn id="4" name="Column4" headerRowDxfId="49" dataDxfId="48"/>
    <tableColumn id="5" name="Column5" headerRowDxfId="47" dataDxfId="46"/>
    <tableColumn id="6" name="Column6" headerRowDxfId="45" dataDxfId="44"/>
    <tableColumn id="7" name="Column7" headerRowDxfId="43" dataDxfId="42"/>
    <tableColumn id="8" name="Column8" headerRowDxfId="41" dataDxfId="40"/>
    <tableColumn id="9" name="Column9" headerRowDxfId="39" dataDxfId="38"/>
    <tableColumn id="10" name="Column10" headerRowDxfId="37" dataDxfId="36"/>
    <tableColumn id="11" name="Column11" headerRowDxfId="35"/>
    <tableColumn id="12" name="Column12" headerRowDxfId="34" dataDxfId="33"/>
    <tableColumn id="13" name="Column13" headerRowDxfId="32" dataDxfId="31"/>
    <tableColumn id="14" name="Column14" headerRowDxfId="30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14" displayName="Table14" ref="B5:O13" headerRowCount="0" totalsRowShown="0" headerRowDxfId="28" dataDxfId="27">
  <tableColumns count="14">
    <tableColumn id="1" name="Column1" headerRowDxfId="26" dataDxfId="25" dataCellStyle="Accent1"/>
    <tableColumn id="2" name="Column2" headerRowDxfId="24" dataDxfId="23"/>
    <tableColumn id="3" name="Column3" headerRowDxfId="22" dataDxfId="21"/>
    <tableColumn id="4" name="Column4" headerRowDxfId="20" dataDxfId="19"/>
    <tableColumn id="5" name="Column5" headerRowDxfId="18" dataDxfId="17"/>
    <tableColumn id="6" name="Column6" headerRowDxfId="16" dataDxfId="15"/>
    <tableColumn id="7" name="Column7" headerRowDxfId="14" dataDxfId="13"/>
    <tableColumn id="8" name="Column8" headerRowDxfId="12" dataDxfId="11"/>
    <tableColumn id="9" name="Column9" headerRowDxfId="10" dataDxfId="9"/>
    <tableColumn id="10" name="Column10" headerRowDxfId="8" dataDxfId="7"/>
    <tableColumn id="11" name="Column11" headerRowDxfId="6"/>
    <tableColumn id="12" name="Column12" headerRowDxfId="5" dataDxfId="4"/>
    <tableColumn id="13" name="Column13" headerRowDxfId="3" dataDxfId="2"/>
    <tableColumn id="14" name="Column14" headerRowDxf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T18" sqref="T18"/>
    </sheetView>
  </sheetViews>
  <sheetFormatPr defaultRowHeight="15" x14ac:dyDescent="0.25"/>
  <cols>
    <col min="1" max="1" width="9.140625" style="30"/>
    <col min="2" max="10" width="9.28515625" customWidth="1"/>
    <col min="11" max="14" width="10.140625" customWidth="1"/>
  </cols>
  <sheetData>
    <row r="1" spans="1:14" s="30" customFormat="1" x14ac:dyDescent="0.25"/>
    <row r="2" spans="1:14" ht="15.75" x14ac:dyDescent="0.25">
      <c r="B2" s="27" t="s">
        <v>54</v>
      </c>
      <c r="C2" s="35"/>
      <c r="D2" s="35"/>
      <c r="E2" s="35"/>
      <c r="F2" s="35"/>
      <c r="G2" s="35"/>
      <c r="H2" s="35"/>
      <c r="I2" s="35"/>
      <c r="J2" s="35"/>
      <c r="K2" s="35"/>
      <c r="L2" s="5"/>
      <c r="M2" s="5"/>
      <c r="N2" s="5"/>
    </row>
    <row r="3" spans="1:14" x14ac:dyDescent="0.25"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</row>
    <row r="4" spans="1:14" x14ac:dyDescent="0.25">
      <c r="B4" s="10" t="s">
        <v>13</v>
      </c>
      <c r="C4" s="6">
        <v>14.721573084191192</v>
      </c>
      <c r="D4" s="6">
        <v>13.934832099451702</v>
      </c>
      <c r="E4" s="6">
        <v>13.744905225152943</v>
      </c>
      <c r="F4" s="6">
        <v>14.206282682545137</v>
      </c>
      <c r="G4" s="6">
        <v>14.218769401031121</v>
      </c>
      <c r="H4" s="6">
        <v>14.141711963834023</v>
      </c>
      <c r="I4" s="6">
        <v>14.343588174499564</v>
      </c>
      <c r="J4" s="6">
        <v>15.873405505551176</v>
      </c>
      <c r="K4" s="6">
        <v>15.7</v>
      </c>
      <c r="L4" s="6">
        <v>16.270768201613699</v>
      </c>
      <c r="M4" s="7">
        <v>15</v>
      </c>
      <c r="N4" s="7">
        <v>15.8</v>
      </c>
    </row>
    <row r="5" spans="1:14" x14ac:dyDescent="0.25">
      <c r="B5" s="10" t="s">
        <v>14</v>
      </c>
      <c r="C5" s="6">
        <v>13.761000000000001</v>
      </c>
      <c r="D5" s="6">
        <v>13.997999999999999</v>
      </c>
      <c r="E5" s="6">
        <v>13.721</v>
      </c>
      <c r="F5" s="6">
        <v>14.411999999999999</v>
      </c>
      <c r="G5" s="6">
        <v>15.382999999999999</v>
      </c>
      <c r="H5" s="6">
        <v>15.062000000000001</v>
      </c>
      <c r="I5" s="6">
        <v>15.304</v>
      </c>
      <c r="J5" s="6">
        <v>15.7</v>
      </c>
      <c r="K5" s="6">
        <v>16.312999999999999</v>
      </c>
      <c r="L5" s="6">
        <v>17.175999999999998</v>
      </c>
      <c r="M5" s="7">
        <v>17.776</v>
      </c>
      <c r="N5" s="7">
        <v>18.613</v>
      </c>
    </row>
    <row r="6" spans="1:14" x14ac:dyDescent="0.25">
      <c r="B6" s="10" t="s">
        <v>18</v>
      </c>
      <c r="C6" s="6">
        <v>13.93517705460027</v>
      </c>
      <c r="D6" s="6">
        <v>14.50504682108167</v>
      </c>
      <c r="E6" s="6">
        <v>13.606859575199586</v>
      </c>
      <c r="F6" s="6">
        <v>16.725999999999999</v>
      </c>
      <c r="G6" s="6">
        <v>16.106999999999999</v>
      </c>
      <c r="H6" s="6">
        <v>15.957000000000001</v>
      </c>
      <c r="I6" s="6">
        <v>15.449</v>
      </c>
      <c r="J6" s="6">
        <v>16.268999999999998</v>
      </c>
      <c r="K6" s="6">
        <v>18.13</v>
      </c>
      <c r="L6" s="6">
        <v>20.858000000000001</v>
      </c>
      <c r="M6" s="7">
        <v>20.366</v>
      </c>
      <c r="N6" s="7">
        <v>21.783000000000001</v>
      </c>
    </row>
    <row r="7" spans="1:14" s="4" customFormat="1" x14ac:dyDescent="0.25">
      <c r="A7" s="30"/>
    </row>
    <row r="8" spans="1:14" s="4" customFormat="1" x14ac:dyDescent="0.25">
      <c r="A8" s="30"/>
    </row>
    <row r="9" spans="1:14" x14ac:dyDescent="0.25">
      <c r="B9" s="62" t="s">
        <v>15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4"/>
      <c r="N9" s="4"/>
    </row>
    <row r="10" spans="1:14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"/>
      <c r="N10" s="4"/>
    </row>
    <row r="11" spans="1:14" x14ac:dyDescent="0.25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"/>
      <c r="N11" s="4"/>
    </row>
    <row r="12" spans="1:14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"/>
      <c r="N12" s="4"/>
    </row>
    <row r="13" spans="1:14" x14ac:dyDescent="0.2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"/>
      <c r="N13" s="4"/>
    </row>
    <row r="14" spans="1:14" x14ac:dyDescent="0.25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"/>
      <c r="N14" s="4"/>
    </row>
  </sheetData>
  <mergeCells count="1">
    <mergeCell ref="B9:L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7"/>
  <sheetViews>
    <sheetView zoomScaleNormal="100" workbookViewId="0">
      <selection activeCell="O53" sqref="O53"/>
    </sheetView>
  </sheetViews>
  <sheetFormatPr defaultRowHeight="15" x14ac:dyDescent="0.25"/>
  <cols>
    <col min="1" max="9" width="11" customWidth="1"/>
    <col min="10" max="12" width="12" customWidth="1"/>
    <col min="13" max="13" width="10.140625" bestFit="1" customWidth="1"/>
  </cols>
  <sheetData>
    <row r="2" spans="1:26" ht="15.75" x14ac:dyDescent="0.25">
      <c r="A2" s="63" t="s">
        <v>59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26" x14ac:dyDescent="0.25">
      <c r="A3" s="48" t="s">
        <v>58</v>
      </c>
      <c r="B3" s="47" t="s">
        <v>1</v>
      </c>
      <c r="C3" s="48" t="s">
        <v>2</v>
      </c>
      <c r="D3" s="48" t="s">
        <v>3</v>
      </c>
      <c r="E3" s="48" t="s">
        <v>4</v>
      </c>
      <c r="F3" s="48" t="s">
        <v>5</v>
      </c>
      <c r="G3" s="48" t="s">
        <v>6</v>
      </c>
      <c r="H3" s="48" t="s">
        <v>7</v>
      </c>
      <c r="I3" s="48" t="s">
        <v>8</v>
      </c>
      <c r="J3" s="48" t="s">
        <v>9</v>
      </c>
      <c r="K3" s="48" t="s">
        <v>10</v>
      </c>
      <c r="L3" s="48" t="s">
        <v>11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54" t="s">
        <v>55</v>
      </c>
      <c r="B4" s="57">
        <f>(78863108.3*1000)/1000</f>
        <v>78863108.299999997</v>
      </c>
      <c r="C4" s="58">
        <f>(79505200*1000)/1000</f>
        <v>79505200</v>
      </c>
      <c r="D4" s="58">
        <f>(80956139.9*1000)/1000</f>
        <v>80956139.900000006</v>
      </c>
      <c r="E4" s="58">
        <f>(78048152.7*1000)/1000</f>
        <v>78048152.700000003</v>
      </c>
      <c r="F4" s="58">
        <v>75141391.400000006</v>
      </c>
      <c r="G4" s="58">
        <v>73777459.900000006</v>
      </c>
      <c r="H4" s="58">
        <v>75596626.400000006</v>
      </c>
      <c r="I4" s="58">
        <v>74480064.5</v>
      </c>
      <c r="J4" s="58">
        <v>75828552.959999993</v>
      </c>
      <c r="K4" s="58">
        <v>75322194.859999999</v>
      </c>
      <c r="L4" s="58">
        <v>73622602.079999998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55" t="s">
        <v>56</v>
      </c>
      <c r="B5" s="59">
        <v>9865566.0899999999</v>
      </c>
      <c r="C5" s="60">
        <v>9300149.5</v>
      </c>
      <c r="D5" s="60">
        <v>8852580.4600000009</v>
      </c>
      <c r="E5" s="60">
        <v>7800635.3899999997</v>
      </c>
      <c r="F5" s="60">
        <v>7949985.9000000004</v>
      </c>
      <c r="G5" s="60">
        <v>9997889.0600000005</v>
      </c>
      <c r="H5" s="60">
        <v>10883343</v>
      </c>
      <c r="I5" s="60">
        <v>11177987.4</v>
      </c>
      <c r="J5" s="60">
        <v>11588884.68</v>
      </c>
      <c r="K5" s="60">
        <v>11418255.67</v>
      </c>
      <c r="L5" s="60">
        <v>11199468.289999999</v>
      </c>
    </row>
    <row r="6" spans="1:26" x14ac:dyDescent="0.25">
      <c r="A6" s="55" t="s">
        <v>57</v>
      </c>
      <c r="B6" s="59" t="s">
        <v>19</v>
      </c>
      <c r="C6" s="60" t="s">
        <v>19</v>
      </c>
      <c r="D6" s="60" t="s">
        <v>19</v>
      </c>
      <c r="E6" s="60" t="s">
        <v>19</v>
      </c>
      <c r="F6" s="60" t="s">
        <v>19</v>
      </c>
      <c r="G6" s="60" t="s">
        <v>19</v>
      </c>
      <c r="H6" s="60" t="s">
        <v>19</v>
      </c>
      <c r="I6" s="60" t="s">
        <v>19</v>
      </c>
      <c r="J6" s="60" t="s">
        <v>19</v>
      </c>
      <c r="K6" s="60">
        <f>(115855.72*1000)/1000</f>
        <v>115855.72</v>
      </c>
      <c r="L6" s="60">
        <f>(625937.58*1000)/1000</f>
        <v>625937.57999999996</v>
      </c>
    </row>
    <row r="7" spans="1:26" x14ac:dyDescent="0.25">
      <c r="A7" s="56" t="s">
        <v>16</v>
      </c>
      <c r="B7" s="59">
        <f xml:space="preserve"> SUM(B4:B6)</f>
        <v>88728674.390000001</v>
      </c>
      <c r="C7" s="60">
        <f t="shared" ref="C7:L7" si="0" xml:space="preserve"> SUM(C4:C6)</f>
        <v>88805349.5</v>
      </c>
      <c r="D7" s="60">
        <f t="shared" si="0"/>
        <v>89808720.360000014</v>
      </c>
      <c r="E7" s="60">
        <f t="shared" si="0"/>
        <v>85848788.090000004</v>
      </c>
      <c r="F7" s="60">
        <f t="shared" si="0"/>
        <v>83091377.300000012</v>
      </c>
      <c r="G7" s="60">
        <f t="shared" si="0"/>
        <v>83775348.960000008</v>
      </c>
      <c r="H7" s="60">
        <f t="shared" si="0"/>
        <v>86479969.400000006</v>
      </c>
      <c r="I7" s="60">
        <f t="shared" si="0"/>
        <v>85658051.900000006</v>
      </c>
      <c r="J7" s="60">
        <f t="shared" si="0"/>
        <v>87417437.639999986</v>
      </c>
      <c r="K7" s="60">
        <f t="shared" si="0"/>
        <v>86856306.25</v>
      </c>
      <c r="L7" s="60">
        <f t="shared" si="0"/>
        <v>85448007.950000003</v>
      </c>
    </row>
    <row r="8" spans="1:26" x14ac:dyDescent="0.25">
      <c r="A8" s="48" t="s">
        <v>27</v>
      </c>
      <c r="B8" s="47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26" x14ac:dyDescent="0.25">
      <c r="A9" s="54" t="s">
        <v>55</v>
      </c>
      <c r="B9" s="57">
        <v>76571906.419</v>
      </c>
      <c r="C9" s="58">
        <v>79104403.566</v>
      </c>
      <c r="D9" s="58">
        <v>80746622.54900001</v>
      </c>
      <c r="E9" s="58">
        <v>79792019.244000003</v>
      </c>
      <c r="F9" s="58">
        <v>77899444.601160005</v>
      </c>
      <c r="G9" s="58">
        <v>75416735.231971994</v>
      </c>
      <c r="H9" s="58">
        <v>76711152.178082004</v>
      </c>
      <c r="I9" s="58">
        <v>75834196.114604995</v>
      </c>
      <c r="J9" s="58">
        <v>74877418.931390002</v>
      </c>
      <c r="K9" s="58">
        <v>71995681.600410014</v>
      </c>
      <c r="L9" s="58">
        <v>68595010.364600003</v>
      </c>
    </row>
    <row r="10" spans="1:26" x14ac:dyDescent="0.25">
      <c r="A10" s="55" t="s">
        <v>56</v>
      </c>
      <c r="B10" s="59">
        <v>7464977.5389999999</v>
      </c>
      <c r="C10" s="60">
        <v>6599919.3969999999</v>
      </c>
      <c r="D10" s="60">
        <v>6076787.0640000002</v>
      </c>
      <c r="E10" s="60">
        <v>5555355.9000000004</v>
      </c>
      <c r="F10" s="60">
        <v>6090168.3921999997</v>
      </c>
      <c r="G10" s="60">
        <v>8373398.8908499992</v>
      </c>
      <c r="H10" s="60">
        <v>9017070.1279300004</v>
      </c>
      <c r="I10" s="60">
        <v>9377032.0747500006</v>
      </c>
      <c r="J10" s="60">
        <v>9654381.9716800004</v>
      </c>
      <c r="K10" s="60">
        <v>9783994.9459699988</v>
      </c>
      <c r="L10" s="60">
        <v>9684781.2721400019</v>
      </c>
    </row>
    <row r="11" spans="1:26" x14ac:dyDescent="0.25">
      <c r="A11" s="55" t="s">
        <v>57</v>
      </c>
      <c r="B11" s="59" t="s">
        <v>19</v>
      </c>
      <c r="C11" s="60" t="s">
        <v>19</v>
      </c>
      <c r="D11" s="60" t="s">
        <v>19</v>
      </c>
      <c r="E11" s="60" t="s">
        <v>19</v>
      </c>
      <c r="F11" s="60">
        <v>89807.866640000007</v>
      </c>
      <c r="G11" s="60">
        <v>196050.63817800002</v>
      </c>
      <c r="H11" s="60">
        <v>563661.63098800008</v>
      </c>
      <c r="I11" s="60">
        <v>1075370.396645</v>
      </c>
      <c r="J11" s="60">
        <v>1844980.0739299997</v>
      </c>
      <c r="K11" s="60">
        <v>3660887.8106199992</v>
      </c>
      <c r="L11" s="60">
        <v>4802227.7122600004</v>
      </c>
    </row>
    <row r="12" spans="1:26" x14ac:dyDescent="0.25">
      <c r="A12" s="56" t="s">
        <v>16</v>
      </c>
      <c r="B12" s="59">
        <f xml:space="preserve"> SUM(B9:B11)</f>
        <v>84036883.958000004</v>
      </c>
      <c r="C12" s="60">
        <f t="shared" ref="C12:L12" si="1" xml:space="preserve"> SUM(C9:C11)</f>
        <v>85704322.963</v>
      </c>
      <c r="D12" s="60">
        <f t="shared" si="1"/>
        <v>86823409.613000005</v>
      </c>
      <c r="E12" s="60">
        <f t="shared" si="1"/>
        <v>85347375.144000009</v>
      </c>
      <c r="F12" s="60">
        <f t="shared" si="1"/>
        <v>84079420.859999999</v>
      </c>
      <c r="G12" s="60">
        <f t="shared" si="1"/>
        <v>83986184.760999992</v>
      </c>
      <c r="H12" s="60">
        <f t="shared" si="1"/>
        <v>86291883.937000006</v>
      </c>
      <c r="I12" s="60">
        <f t="shared" si="1"/>
        <v>86286598.585999995</v>
      </c>
      <c r="J12" s="60">
        <f t="shared" si="1"/>
        <v>86376780.976999998</v>
      </c>
      <c r="K12" s="60">
        <f t="shared" si="1"/>
        <v>85440564.357000008</v>
      </c>
      <c r="L12" s="60">
        <f t="shared" si="1"/>
        <v>83082019.349000007</v>
      </c>
    </row>
    <row r="13" spans="1:26" x14ac:dyDescent="0.25">
      <c r="A13" s="48" t="s">
        <v>22</v>
      </c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26" x14ac:dyDescent="0.25">
      <c r="A14" s="54" t="s">
        <v>55</v>
      </c>
      <c r="B14" s="57">
        <v>16846887.927000001</v>
      </c>
      <c r="C14" s="58">
        <v>17056022.802000001</v>
      </c>
      <c r="D14" s="58">
        <v>17409883.602000002</v>
      </c>
      <c r="E14" s="58">
        <v>16993871.863000002</v>
      </c>
      <c r="F14" s="58">
        <v>16282682.257999999</v>
      </c>
      <c r="G14" s="58">
        <v>16249031.380999999</v>
      </c>
      <c r="H14" s="58">
        <v>16626720.539000001</v>
      </c>
      <c r="I14" s="58">
        <v>16164015.264</v>
      </c>
      <c r="J14" s="58">
        <v>16467854.427999999</v>
      </c>
      <c r="K14" s="58">
        <v>16266948.555</v>
      </c>
      <c r="L14" s="58">
        <v>15653135.947000001</v>
      </c>
    </row>
    <row r="15" spans="1:26" x14ac:dyDescent="0.25">
      <c r="A15" s="55" t="s">
        <v>56</v>
      </c>
      <c r="B15" s="59">
        <v>3389637.9470000002</v>
      </c>
      <c r="C15" s="60">
        <v>3219874.3369999998</v>
      </c>
      <c r="D15" s="60">
        <v>3234589.7549999999</v>
      </c>
      <c r="E15" s="60">
        <v>3118872.6630000002</v>
      </c>
      <c r="F15" s="60">
        <v>3202386.1609999998</v>
      </c>
      <c r="G15" s="60">
        <v>3265471.926</v>
      </c>
      <c r="H15" s="60">
        <v>3398978.483</v>
      </c>
      <c r="I15" s="60">
        <v>3592676.6710000001</v>
      </c>
      <c r="J15" s="60">
        <v>3648099.19</v>
      </c>
      <c r="K15" s="60">
        <v>3651846.1630000002</v>
      </c>
      <c r="L15" s="60">
        <v>3515567.773</v>
      </c>
    </row>
    <row r="16" spans="1:26" x14ac:dyDescent="0.25">
      <c r="A16" s="55" t="s">
        <v>57</v>
      </c>
      <c r="B16" s="59" t="s">
        <v>19</v>
      </c>
      <c r="C16" s="60" t="s">
        <v>19</v>
      </c>
      <c r="D16" s="60" t="s">
        <v>19</v>
      </c>
      <c r="E16" s="60" t="s">
        <v>19</v>
      </c>
      <c r="F16" s="60" t="s">
        <v>19</v>
      </c>
      <c r="G16" s="60" t="s">
        <v>19</v>
      </c>
      <c r="H16" s="60" t="s">
        <v>19</v>
      </c>
      <c r="I16" s="60" t="s">
        <v>19</v>
      </c>
      <c r="J16" s="60" t="s">
        <v>19</v>
      </c>
      <c r="K16" s="60" t="s">
        <v>19</v>
      </c>
      <c r="L16" s="60" t="s">
        <v>19</v>
      </c>
    </row>
    <row r="17" spans="1:12" x14ac:dyDescent="0.25">
      <c r="A17" s="56" t="s">
        <v>16</v>
      </c>
      <c r="B17" s="59">
        <f>SUM(B14:B16)</f>
        <v>20236525.874000002</v>
      </c>
      <c r="C17" s="60">
        <f t="shared" ref="C17:L17" si="2">SUM(C14:C16)</f>
        <v>20275897.139000002</v>
      </c>
      <c r="D17" s="60">
        <f t="shared" si="2"/>
        <v>20644473.357000001</v>
      </c>
      <c r="E17" s="60">
        <f t="shared" si="2"/>
        <v>20112744.526000001</v>
      </c>
      <c r="F17" s="60">
        <f t="shared" si="2"/>
        <v>19485068.419</v>
      </c>
      <c r="G17" s="60">
        <f t="shared" si="2"/>
        <v>19514503.307</v>
      </c>
      <c r="H17" s="60">
        <f t="shared" si="2"/>
        <v>20025699.022</v>
      </c>
      <c r="I17" s="60">
        <f t="shared" si="2"/>
        <v>19756691.935000002</v>
      </c>
      <c r="J17" s="60">
        <f t="shared" si="2"/>
        <v>20115953.618000001</v>
      </c>
      <c r="K17" s="60">
        <f t="shared" si="2"/>
        <v>19918794.717999998</v>
      </c>
      <c r="L17" s="60">
        <f t="shared" si="2"/>
        <v>19168703.719999999</v>
      </c>
    </row>
  </sheetData>
  <mergeCells count="1">
    <mergeCell ref="A2:L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workbookViewId="0">
      <selection activeCell="B83" sqref="B83:B84"/>
    </sheetView>
  </sheetViews>
  <sheetFormatPr defaultRowHeight="15" x14ac:dyDescent="0.25"/>
  <cols>
    <col min="2" max="2" width="14.7109375" customWidth="1"/>
    <col min="3" max="10" width="11.85546875" customWidth="1"/>
    <col min="11" max="14" width="12.85546875" customWidth="1"/>
  </cols>
  <sheetData>
    <row r="3" spans="1:15" ht="15.75" x14ac:dyDescent="0.25">
      <c r="B3" s="65" t="s">
        <v>23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1:15" x14ac:dyDescent="0.25">
      <c r="A4" s="31"/>
      <c r="B4" s="50" t="s">
        <v>13</v>
      </c>
      <c r="C4" s="41" t="s">
        <v>1</v>
      </c>
      <c r="D4" s="41" t="s">
        <v>2</v>
      </c>
      <c r="E4" s="41" t="s">
        <v>3</v>
      </c>
      <c r="F4" s="41" t="s">
        <v>4</v>
      </c>
      <c r="G4" s="41" t="s">
        <v>5</v>
      </c>
      <c r="H4" s="41" t="s">
        <v>6</v>
      </c>
      <c r="I4" s="41" t="s">
        <v>7</v>
      </c>
      <c r="J4" s="41" t="s">
        <v>8</v>
      </c>
      <c r="K4" s="41" t="s">
        <v>9</v>
      </c>
      <c r="L4" s="41" t="s">
        <v>10</v>
      </c>
      <c r="M4" s="41" t="s">
        <v>11</v>
      </c>
      <c r="N4" s="41" t="s">
        <v>12</v>
      </c>
      <c r="O4" s="1"/>
    </row>
    <row r="5" spans="1:15" x14ac:dyDescent="0.25">
      <c r="A5" s="31"/>
      <c r="B5" s="49" t="s">
        <v>20</v>
      </c>
      <c r="C5" s="42">
        <v>11405.723</v>
      </c>
      <c r="D5" s="42">
        <v>11233</v>
      </c>
      <c r="E5" s="42">
        <v>11155.723</v>
      </c>
      <c r="F5" s="42">
        <v>11067.351000000001</v>
      </c>
      <c r="G5" s="42">
        <v>10418.704</v>
      </c>
      <c r="H5" s="42">
        <v>10610.714</v>
      </c>
      <c r="I5" s="42">
        <v>10243.482</v>
      </c>
      <c r="J5" s="42">
        <v>11339.745999999999</v>
      </c>
      <c r="K5" s="42">
        <v>12011.035098061544</v>
      </c>
      <c r="L5" s="42">
        <v>11603</v>
      </c>
      <c r="M5" s="42">
        <v>10817.26</v>
      </c>
      <c r="N5" s="42">
        <v>10942</v>
      </c>
      <c r="O5" s="1"/>
    </row>
    <row r="6" spans="1:15" x14ac:dyDescent="0.25">
      <c r="A6" s="31"/>
      <c r="B6" s="45" t="s">
        <v>21</v>
      </c>
      <c r="C6" s="43">
        <v>312</v>
      </c>
      <c r="D6" s="43">
        <v>317.685</v>
      </c>
      <c r="E6" s="43">
        <v>317.21600000000001</v>
      </c>
      <c r="F6" s="43">
        <v>448</v>
      </c>
      <c r="G6" s="43">
        <v>551.82100000000003</v>
      </c>
      <c r="H6" s="43">
        <v>490</v>
      </c>
      <c r="I6" s="43">
        <v>899.88900000000001</v>
      </c>
      <c r="J6" s="43">
        <v>789.28499999999997</v>
      </c>
      <c r="K6" s="43">
        <v>820.923</v>
      </c>
      <c r="L6" s="43">
        <v>910</v>
      </c>
      <c r="M6" s="43">
        <v>1091.8030000000001</v>
      </c>
      <c r="N6" s="43">
        <v>1189</v>
      </c>
      <c r="O6" s="1"/>
    </row>
    <row r="7" spans="1:15" x14ac:dyDescent="0.25">
      <c r="A7" s="31"/>
      <c r="B7" s="11" t="s">
        <v>16</v>
      </c>
      <c r="C7" s="42">
        <v>11717.723</v>
      </c>
      <c r="D7" s="42">
        <v>11551.172</v>
      </c>
      <c r="E7" s="42">
        <v>11472.939</v>
      </c>
      <c r="F7" s="42">
        <v>11515.351000000001</v>
      </c>
      <c r="G7" s="42">
        <v>10970.525</v>
      </c>
      <c r="H7" s="42">
        <v>11100.714</v>
      </c>
      <c r="I7" s="42">
        <v>11143.370999999999</v>
      </c>
      <c r="J7" s="42">
        <v>12129.031000000001</v>
      </c>
      <c r="K7" s="42">
        <v>12831.958097999999</v>
      </c>
      <c r="L7" s="42">
        <v>12513</v>
      </c>
      <c r="M7" s="42">
        <v>11763.206</v>
      </c>
      <c r="N7" s="42">
        <v>12131</v>
      </c>
      <c r="O7" s="1"/>
    </row>
    <row r="8" spans="1:15" x14ac:dyDescent="0.25">
      <c r="A8" s="31"/>
      <c r="B8" s="51" t="s">
        <v>17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"/>
    </row>
    <row r="9" spans="1:15" x14ac:dyDescent="0.25">
      <c r="A9" s="31"/>
      <c r="B9" s="52" t="s">
        <v>20</v>
      </c>
      <c r="C9" s="42">
        <v>9916.249299000001</v>
      </c>
      <c r="D9" s="42">
        <v>10159.640664999999</v>
      </c>
      <c r="E9" s="42">
        <v>10458.889222716893</v>
      </c>
      <c r="F9" s="42">
        <v>11343.1136151556</v>
      </c>
      <c r="G9" s="42">
        <v>11880.236514279999</v>
      </c>
      <c r="H9" s="42">
        <v>10892.328996490061</v>
      </c>
      <c r="I9" s="42">
        <v>11391.838414177075</v>
      </c>
      <c r="J9" s="42">
        <v>11306.035630313658</v>
      </c>
      <c r="K9" s="42">
        <v>11747.715384896625</v>
      </c>
      <c r="L9" s="42">
        <v>12167.79669393631</v>
      </c>
      <c r="M9" s="42">
        <v>12552</v>
      </c>
      <c r="N9" s="42">
        <v>12190</v>
      </c>
      <c r="O9" s="1"/>
    </row>
    <row r="10" spans="1:15" x14ac:dyDescent="0.25">
      <c r="A10" s="31"/>
      <c r="B10" s="11" t="s">
        <v>21</v>
      </c>
      <c r="C10" s="43">
        <v>751.40148799999997</v>
      </c>
      <c r="D10" s="43">
        <v>587.40301499999998</v>
      </c>
      <c r="E10" s="43">
        <v>616.76726599999995</v>
      </c>
      <c r="F10" s="43">
        <v>658.85334699999999</v>
      </c>
      <c r="G10" s="43">
        <v>719.54662699999994</v>
      </c>
      <c r="H10" s="43">
        <v>927.3502018604778</v>
      </c>
      <c r="I10" s="43">
        <v>978.58153599999991</v>
      </c>
      <c r="J10" s="43">
        <v>1063.900547</v>
      </c>
      <c r="K10" s="43">
        <v>1284.7660409999999</v>
      </c>
      <c r="L10" s="43">
        <v>1400.735835</v>
      </c>
      <c r="M10" s="43">
        <v>1183</v>
      </c>
      <c r="N10" s="43">
        <v>1699</v>
      </c>
      <c r="O10" s="1"/>
    </row>
    <row r="11" spans="1:15" x14ac:dyDescent="0.25">
      <c r="A11" s="2"/>
      <c r="B11" s="45" t="s">
        <v>16</v>
      </c>
      <c r="C11" s="42">
        <v>10667.650787</v>
      </c>
      <c r="D11" s="42">
        <v>10747.043679999999</v>
      </c>
      <c r="E11" s="42">
        <v>11075.656488716893</v>
      </c>
      <c r="F11" s="42">
        <v>12001.966962155599</v>
      </c>
      <c r="G11" s="42">
        <v>12599.783141279999</v>
      </c>
      <c r="H11" s="42">
        <v>11819.679198350537</v>
      </c>
      <c r="I11" s="42">
        <v>12370.419950177074</v>
      </c>
      <c r="J11" s="42">
        <v>12369.936177313657</v>
      </c>
      <c r="K11" s="42">
        <v>13032.481425896625</v>
      </c>
      <c r="L11" s="42">
        <v>13568.532528936312</v>
      </c>
      <c r="M11" s="42">
        <v>13735</v>
      </c>
      <c r="N11" s="42">
        <v>13889</v>
      </c>
      <c r="O11" s="1"/>
    </row>
    <row r="12" spans="1:15" x14ac:dyDescent="0.25">
      <c r="A12" s="31"/>
      <c r="B12" s="53" t="s">
        <v>22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1"/>
    </row>
    <row r="13" spans="1:15" x14ac:dyDescent="0.25">
      <c r="A13" s="31"/>
      <c r="B13" s="49" t="s">
        <v>20</v>
      </c>
      <c r="C13" s="42">
        <v>1339</v>
      </c>
      <c r="D13" s="42">
        <v>1631</v>
      </c>
      <c r="E13" s="42">
        <v>1869</v>
      </c>
      <c r="F13" s="42">
        <v>2195</v>
      </c>
      <c r="G13" s="42">
        <v>2241</v>
      </c>
      <c r="H13" s="42">
        <v>2241</v>
      </c>
      <c r="I13" s="42">
        <v>2185</v>
      </c>
      <c r="J13" s="42">
        <v>2558</v>
      </c>
      <c r="K13" s="42">
        <v>2694</v>
      </c>
      <c r="L13" s="42">
        <v>2989</v>
      </c>
      <c r="M13" s="42">
        <v>2996</v>
      </c>
      <c r="N13" s="42">
        <v>3106</v>
      </c>
      <c r="O13" s="1"/>
    </row>
    <row r="14" spans="1:15" x14ac:dyDescent="0.25">
      <c r="A14" s="31"/>
      <c r="B14" s="11" t="s">
        <v>21</v>
      </c>
      <c r="C14" s="43">
        <v>349</v>
      </c>
      <c r="D14" s="43">
        <v>278</v>
      </c>
      <c r="E14" s="43">
        <v>152</v>
      </c>
      <c r="F14" s="43">
        <v>262</v>
      </c>
      <c r="G14" s="43">
        <v>276</v>
      </c>
      <c r="H14" s="43">
        <v>337</v>
      </c>
      <c r="I14" s="43">
        <v>159</v>
      </c>
      <c r="J14" s="43">
        <v>373</v>
      </c>
      <c r="K14" s="43">
        <v>379</v>
      </c>
      <c r="L14" s="43">
        <v>468</v>
      </c>
      <c r="M14" s="43">
        <v>531</v>
      </c>
      <c r="N14" s="43">
        <v>582</v>
      </c>
      <c r="O14" s="1"/>
    </row>
    <row r="15" spans="1:15" x14ac:dyDescent="0.25">
      <c r="B15" s="46" t="s">
        <v>16</v>
      </c>
      <c r="C15" s="42">
        <v>1688</v>
      </c>
      <c r="D15" s="42">
        <v>1909</v>
      </c>
      <c r="E15" s="42">
        <v>2021</v>
      </c>
      <c r="F15" s="42">
        <v>2457</v>
      </c>
      <c r="G15" s="42">
        <v>2517</v>
      </c>
      <c r="H15" s="42">
        <v>2578</v>
      </c>
      <c r="I15" s="42">
        <v>2344</v>
      </c>
      <c r="J15" s="42">
        <v>2931</v>
      </c>
      <c r="K15" s="42">
        <v>3073</v>
      </c>
      <c r="L15" s="42">
        <v>3457</v>
      </c>
      <c r="M15" s="42">
        <v>3527</v>
      </c>
      <c r="N15" s="42">
        <v>3688</v>
      </c>
    </row>
    <row r="17" spans="2:15" x14ac:dyDescent="0.25">
      <c r="B17" s="3"/>
    </row>
    <row r="21" spans="2:15" x14ac:dyDescent="0.25">
      <c r="B21" s="31"/>
      <c r="O21" s="2"/>
    </row>
  </sheetData>
  <mergeCells count="1">
    <mergeCell ref="B3:N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opLeftCell="A19" workbookViewId="0">
      <selection activeCell="P78" sqref="P78"/>
    </sheetView>
  </sheetViews>
  <sheetFormatPr defaultRowHeight="15" x14ac:dyDescent="0.25"/>
  <cols>
    <col min="2" max="2" width="17.85546875" customWidth="1"/>
    <col min="3" max="11" width="9.7109375" customWidth="1"/>
    <col min="12" max="13" width="10.5703125" customWidth="1"/>
  </cols>
  <sheetData>
    <row r="2" spans="2:13" ht="15.75" x14ac:dyDescent="0.25">
      <c r="B2" s="65" t="s">
        <v>60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2:13" x14ac:dyDescent="0.25">
      <c r="B3" s="68" t="s">
        <v>13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</row>
    <row r="4" spans="2:13" x14ac:dyDescent="0.25">
      <c r="B4" s="13" t="s">
        <v>24</v>
      </c>
      <c r="C4" s="36">
        <v>1447.816</v>
      </c>
      <c r="D4" s="36">
        <v>1583.729</v>
      </c>
      <c r="E4" s="36">
        <v>1715.5830000000001</v>
      </c>
      <c r="F4" s="36">
        <v>2207.549</v>
      </c>
      <c r="G4" s="36">
        <v>3161.8949625</v>
      </c>
      <c r="H4" s="36">
        <v>3387.1984583687504</v>
      </c>
      <c r="I4" s="36">
        <v>3616.3154583687501</v>
      </c>
      <c r="J4" s="36">
        <v>4234.9603680989903</v>
      </c>
      <c r="K4" s="36">
        <v>4291.1563904786226</v>
      </c>
      <c r="L4" s="36">
        <v>2288</v>
      </c>
      <c r="M4" s="36">
        <v>2307</v>
      </c>
    </row>
    <row r="5" spans="2:13" x14ac:dyDescent="0.25">
      <c r="B5" s="13" t="s">
        <v>25</v>
      </c>
      <c r="C5" s="36">
        <v>7665.1270000000004</v>
      </c>
      <c r="D5" s="36">
        <v>8174.3950000000004</v>
      </c>
      <c r="E5" s="36">
        <v>8681.6129999999994</v>
      </c>
      <c r="F5" s="36">
        <v>9985.8130000000001</v>
      </c>
      <c r="G5" s="36">
        <v>10410.210052500001</v>
      </c>
      <c r="H5" s="36">
        <v>10863.054189783752</v>
      </c>
      <c r="I5" s="36">
        <v>10863.054189783752</v>
      </c>
      <c r="J5" s="36">
        <v>13403.033276517106</v>
      </c>
      <c r="K5" s="36">
        <v>14362.899484344067</v>
      </c>
      <c r="L5" s="36">
        <v>15264</v>
      </c>
      <c r="M5" s="36">
        <v>16406</v>
      </c>
    </row>
    <row r="6" spans="2:13" x14ac:dyDescent="0.25">
      <c r="B6" s="13" t="s">
        <v>26</v>
      </c>
      <c r="C6" s="36">
        <v>1191.2950000000001</v>
      </c>
      <c r="D6" s="36">
        <v>1212.9765689999999</v>
      </c>
      <c r="E6" s="36">
        <v>1212.9765689999999</v>
      </c>
      <c r="F6" s="36">
        <v>1810.306</v>
      </c>
      <c r="G6" s="36">
        <v>2075.491</v>
      </c>
      <c r="H6" s="36">
        <v>2041</v>
      </c>
      <c r="I6" s="36">
        <v>2568.6329999999998</v>
      </c>
      <c r="J6" s="36">
        <v>3256.2376400000003</v>
      </c>
      <c r="K6" s="36">
        <v>4076.1611520341298</v>
      </c>
      <c r="L6" s="36">
        <v>4679.3761713920521</v>
      </c>
      <c r="M6" s="36">
        <v>5171</v>
      </c>
    </row>
    <row r="7" spans="2:13" x14ac:dyDescent="0.25">
      <c r="B7" s="14" t="s">
        <v>16</v>
      </c>
      <c r="C7" s="36">
        <v>10304.237999999999</v>
      </c>
      <c r="D7" s="36">
        <v>10971.100569</v>
      </c>
      <c r="E7" s="36">
        <v>11610.172569</v>
      </c>
      <c r="F7" s="36">
        <v>14003.668</v>
      </c>
      <c r="G7" s="36">
        <v>15647.596015000001</v>
      </c>
      <c r="H7" s="36">
        <v>16291.252648152502</v>
      </c>
      <c r="I7" s="36">
        <v>17048.002648152502</v>
      </c>
      <c r="J7" s="36">
        <v>20894.231284616097</v>
      </c>
      <c r="K7" s="36">
        <v>22730.217026856819</v>
      </c>
      <c r="L7" s="36">
        <v>22231.376171392054</v>
      </c>
      <c r="M7" s="36">
        <v>23885</v>
      </c>
    </row>
    <row r="8" spans="2:13" x14ac:dyDescent="0.25">
      <c r="B8" s="68" t="s">
        <v>27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2:13" x14ac:dyDescent="0.25">
      <c r="B9" s="13" t="s">
        <v>24</v>
      </c>
      <c r="C9" s="36">
        <v>1759.675</v>
      </c>
      <c r="D9" s="36">
        <v>1671.7639999999999</v>
      </c>
      <c r="E9" s="36">
        <v>2003.433</v>
      </c>
      <c r="F9" s="36">
        <v>2786.1219999999998</v>
      </c>
      <c r="G9" s="36">
        <v>3029.2530000000002</v>
      </c>
      <c r="H9" s="36">
        <v>3977.4630000000002</v>
      </c>
      <c r="I9" s="36">
        <v>4264.3450000000003</v>
      </c>
      <c r="J9" s="36">
        <v>4547.5129999999999</v>
      </c>
      <c r="K9" s="36">
        <v>4773.433</v>
      </c>
      <c r="L9" s="36">
        <v>5003.2860000000001</v>
      </c>
      <c r="M9" s="36">
        <v>5232</v>
      </c>
    </row>
    <row r="10" spans="2:13" x14ac:dyDescent="0.25">
      <c r="B10" s="13" t="s">
        <v>25</v>
      </c>
      <c r="C10" s="36">
        <v>8252.1280000000006</v>
      </c>
      <c r="D10" s="36">
        <v>8811.1720000000005</v>
      </c>
      <c r="E10" s="36">
        <v>9342.7659999999996</v>
      </c>
      <c r="F10" s="36">
        <v>9786.8520000000008</v>
      </c>
      <c r="G10" s="36">
        <v>10120.628000000001</v>
      </c>
      <c r="H10" s="36">
        <v>10643.207</v>
      </c>
      <c r="I10" s="36">
        <v>11319.159</v>
      </c>
      <c r="J10" s="36">
        <v>12007.289000000001</v>
      </c>
      <c r="K10" s="36">
        <v>12757.508</v>
      </c>
      <c r="L10" s="36">
        <v>12988.047</v>
      </c>
      <c r="M10" s="36">
        <v>13622</v>
      </c>
    </row>
    <row r="11" spans="2:13" x14ac:dyDescent="0.25">
      <c r="B11" s="13" t="s">
        <v>26</v>
      </c>
      <c r="C11" s="36">
        <v>2338.239</v>
      </c>
      <c r="D11" s="36">
        <v>2602.9740000000002</v>
      </c>
      <c r="E11" s="36">
        <v>2808.8670000000002</v>
      </c>
      <c r="F11" s="36">
        <v>3121.2330000000002</v>
      </c>
      <c r="G11" s="36">
        <v>3397.279</v>
      </c>
      <c r="H11" s="36">
        <v>3708.1170000000002</v>
      </c>
      <c r="I11" s="36">
        <v>3979.59</v>
      </c>
      <c r="J11" s="36">
        <v>4370.2709999999997</v>
      </c>
      <c r="K11" s="36">
        <v>4757.1390000000001</v>
      </c>
      <c r="L11" s="36">
        <v>5320.2920000000004</v>
      </c>
      <c r="M11" s="36">
        <v>5846</v>
      </c>
    </row>
    <row r="12" spans="2:13" x14ac:dyDescent="0.25">
      <c r="B12" s="14" t="s">
        <v>16</v>
      </c>
      <c r="C12" s="36">
        <v>12350.041999999999</v>
      </c>
      <c r="D12" s="36">
        <v>13085.91</v>
      </c>
      <c r="E12" s="36">
        <v>14155.066000000001</v>
      </c>
      <c r="F12" s="36">
        <v>15694.207</v>
      </c>
      <c r="G12" s="36">
        <v>16547.16</v>
      </c>
      <c r="H12" s="36">
        <v>18328.787</v>
      </c>
      <c r="I12" s="36">
        <v>19563.094000000001</v>
      </c>
      <c r="J12" s="36">
        <v>20925.073</v>
      </c>
      <c r="K12" s="36">
        <v>22288.080000000002</v>
      </c>
      <c r="L12" s="36">
        <v>23311.625</v>
      </c>
      <c r="M12" s="36">
        <v>24701</v>
      </c>
    </row>
    <row r="13" spans="2:13" x14ac:dyDescent="0.25">
      <c r="B13" s="68" t="s">
        <v>22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2:13" x14ac:dyDescent="0.25">
      <c r="B14" s="13" t="s">
        <v>24</v>
      </c>
      <c r="C14" s="36">
        <v>417.50400000000002</v>
      </c>
      <c r="D14" s="36">
        <v>559.04499999999996</v>
      </c>
      <c r="E14" s="36">
        <v>557.45399999999995</v>
      </c>
      <c r="F14" s="36">
        <v>588.58100000000002</v>
      </c>
      <c r="G14" s="36">
        <v>665.01499999999999</v>
      </c>
      <c r="H14" s="36">
        <v>788.61900000000003</v>
      </c>
      <c r="I14" s="36">
        <v>945.43200000000002</v>
      </c>
      <c r="J14" s="36">
        <v>963.60900000000004</v>
      </c>
      <c r="K14" s="36">
        <v>702.58100000000002</v>
      </c>
      <c r="L14" s="36">
        <v>704.03399999999999</v>
      </c>
      <c r="M14" s="36">
        <v>670</v>
      </c>
    </row>
    <row r="15" spans="2:13" x14ac:dyDescent="0.25">
      <c r="B15" s="13" t="s">
        <v>25</v>
      </c>
      <c r="C15" s="36">
        <v>2012.02</v>
      </c>
      <c r="D15" s="36">
        <v>2126.9140000000002</v>
      </c>
      <c r="E15" s="36">
        <v>2249.971</v>
      </c>
      <c r="F15" s="36">
        <v>2380.431</v>
      </c>
      <c r="G15" s="36">
        <v>2536.442</v>
      </c>
      <c r="H15" s="36">
        <v>2664.8789999999999</v>
      </c>
      <c r="I15" s="36">
        <v>2815.9749999999999</v>
      </c>
      <c r="J15" s="36">
        <v>2982.7069999999999</v>
      </c>
      <c r="K15" s="36">
        <v>3100.9659999999999</v>
      </c>
      <c r="L15" s="36">
        <v>3192.9250000000002</v>
      </c>
      <c r="M15" s="36">
        <v>3428</v>
      </c>
    </row>
    <row r="16" spans="2:13" x14ac:dyDescent="0.25">
      <c r="B16" s="13" t="s">
        <v>28</v>
      </c>
      <c r="C16" s="36">
        <v>487.49200000000002</v>
      </c>
      <c r="D16" s="36">
        <v>555.67499999999995</v>
      </c>
      <c r="E16" s="36">
        <v>601.56700000000001</v>
      </c>
      <c r="F16" s="36">
        <v>777.64800000000002</v>
      </c>
      <c r="G16" s="36">
        <v>874.40800000000002</v>
      </c>
      <c r="H16" s="36">
        <v>999.67600000000004</v>
      </c>
      <c r="I16" s="36">
        <v>1086.5889999999999</v>
      </c>
      <c r="J16" s="36">
        <v>1182.444</v>
      </c>
      <c r="K16" s="36">
        <v>1222.194</v>
      </c>
      <c r="L16" s="36">
        <v>2820.1109999999999</v>
      </c>
      <c r="M16" s="36">
        <v>2896</v>
      </c>
    </row>
    <row r="17" spans="2:13" x14ac:dyDescent="0.25">
      <c r="B17" s="14" t="s">
        <v>16</v>
      </c>
      <c r="C17" s="36">
        <v>2917.0160000000001</v>
      </c>
      <c r="D17" s="36">
        <v>3241.634</v>
      </c>
      <c r="E17" s="36">
        <v>3408.9920000000002</v>
      </c>
      <c r="F17" s="36">
        <v>3746.66</v>
      </c>
      <c r="G17" s="36">
        <v>4075.8649999999998</v>
      </c>
      <c r="H17" s="36">
        <v>4453.174</v>
      </c>
      <c r="I17" s="36">
        <v>4847.9960000000001</v>
      </c>
      <c r="J17" s="36">
        <v>5128.76</v>
      </c>
      <c r="K17" s="36">
        <v>5025.741</v>
      </c>
      <c r="L17" s="36">
        <v>6717.07</v>
      </c>
      <c r="M17" s="36">
        <v>6994</v>
      </c>
    </row>
  </sheetData>
  <mergeCells count="1">
    <mergeCell ref="B2:M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2"/>
  <sheetViews>
    <sheetView zoomScaleNormal="100" workbookViewId="0">
      <selection activeCell="B35" sqref="B35"/>
    </sheetView>
  </sheetViews>
  <sheetFormatPr defaultRowHeight="15" x14ac:dyDescent="0.25"/>
  <cols>
    <col min="2" max="2" width="22.140625" customWidth="1"/>
    <col min="3" max="15" width="9.28515625" customWidth="1"/>
  </cols>
  <sheetData>
    <row r="3" spans="2:15" ht="15.75" x14ac:dyDescent="0.25">
      <c r="B3" s="65" t="s">
        <v>37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2:15" x14ac:dyDescent="0.25">
      <c r="B4" s="69" t="s">
        <v>13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19" t="s">
        <v>8</v>
      </c>
      <c r="K4" s="19" t="s">
        <v>9</v>
      </c>
      <c r="L4" s="19" t="s">
        <v>10</v>
      </c>
      <c r="M4" s="19" t="s">
        <v>11</v>
      </c>
      <c r="N4" s="19" t="s">
        <v>12</v>
      </c>
      <c r="O4" s="19" t="s">
        <v>29</v>
      </c>
    </row>
    <row r="5" spans="2:15" x14ac:dyDescent="0.25">
      <c r="B5" s="18" t="s">
        <v>30</v>
      </c>
      <c r="C5" s="37">
        <v>8.77</v>
      </c>
      <c r="D5" s="37">
        <v>8.77</v>
      </c>
      <c r="E5" s="37">
        <v>8.74</v>
      </c>
      <c r="F5" s="37">
        <v>8.74</v>
      </c>
      <c r="G5" s="37">
        <v>8.74</v>
      </c>
      <c r="H5" s="37">
        <v>8.74</v>
      </c>
      <c r="I5" s="37">
        <v>8.74</v>
      </c>
      <c r="J5" s="37">
        <v>7.9</v>
      </c>
      <c r="K5" s="37">
        <v>7.9</v>
      </c>
      <c r="L5" s="37">
        <v>7.9</v>
      </c>
      <c r="M5" s="37">
        <v>7.9</v>
      </c>
      <c r="N5" s="37">
        <v>7.9</v>
      </c>
      <c r="O5" s="37">
        <v>7.69</v>
      </c>
    </row>
    <row r="6" spans="2:15" x14ac:dyDescent="0.25">
      <c r="B6" s="18" t="s">
        <v>31</v>
      </c>
      <c r="C6" s="37">
        <v>8.4500000000000011</v>
      </c>
      <c r="D6" s="37">
        <v>8.92</v>
      </c>
      <c r="E6" s="37">
        <v>7.7399999999999993</v>
      </c>
      <c r="F6" s="37">
        <v>9.32</v>
      </c>
      <c r="G6" s="37">
        <v>8.86</v>
      </c>
      <c r="H6" s="37">
        <v>8.17</v>
      </c>
      <c r="I6" s="37">
        <v>9.32</v>
      </c>
      <c r="J6" s="37">
        <v>8.7900000000000009</v>
      </c>
      <c r="K6" s="37">
        <v>9.4600000000000009</v>
      </c>
      <c r="L6" s="37">
        <v>7.6</v>
      </c>
      <c r="M6" s="37">
        <v>8.1</v>
      </c>
      <c r="N6" s="37"/>
      <c r="O6" s="37"/>
    </row>
    <row r="7" spans="2:15" x14ac:dyDescent="0.25">
      <c r="B7" s="69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2:15" x14ac:dyDescent="0.25">
      <c r="B8" s="18" t="s">
        <v>32</v>
      </c>
      <c r="C8" s="37">
        <v>8.7899999999999991</v>
      </c>
      <c r="D8" s="37">
        <v>8.7899999999999991</v>
      </c>
      <c r="E8" s="37">
        <v>8.7899999999999991</v>
      </c>
      <c r="F8" s="37">
        <v>8.7899999999999991</v>
      </c>
      <c r="G8" s="37">
        <v>8.7899999999999991</v>
      </c>
      <c r="H8" s="37">
        <v>8.7899999999999991</v>
      </c>
      <c r="I8" s="37">
        <v>8.7899999999999991</v>
      </c>
      <c r="J8" s="37">
        <v>8.06</v>
      </c>
      <c r="K8" s="37">
        <v>8.06</v>
      </c>
      <c r="L8" s="37">
        <v>8.06</v>
      </c>
      <c r="M8" s="37">
        <v>8.06</v>
      </c>
      <c r="N8" s="37">
        <v>8.06</v>
      </c>
      <c r="O8" s="37">
        <v>7.61</v>
      </c>
    </row>
    <row r="9" spans="2:15" x14ac:dyDescent="0.25">
      <c r="B9" s="18" t="s">
        <v>33</v>
      </c>
      <c r="C9" s="37">
        <v>8.9700000000000006</v>
      </c>
      <c r="D9" s="37">
        <v>9.27</v>
      </c>
      <c r="E9" s="37">
        <v>9.16</v>
      </c>
      <c r="F9" s="37">
        <v>8.67</v>
      </c>
      <c r="G9" s="37">
        <v>8.64</v>
      </c>
      <c r="H9" s="37">
        <v>7.7299999999999995</v>
      </c>
      <c r="I9" s="37">
        <v>6.5100000000000007</v>
      </c>
      <c r="J9" s="37">
        <v>6.2399999999999993</v>
      </c>
      <c r="K9" s="37">
        <v>7.5</v>
      </c>
      <c r="L9" s="37">
        <v>7.01</v>
      </c>
      <c r="M9" s="37">
        <v>8.39</v>
      </c>
      <c r="N9" s="37"/>
      <c r="O9" s="37"/>
    </row>
    <row r="10" spans="2:15" x14ac:dyDescent="0.25">
      <c r="B10" s="69" t="s">
        <v>34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2:15" x14ac:dyDescent="0.25">
      <c r="B11" s="18" t="s">
        <v>35</v>
      </c>
      <c r="C11" s="37">
        <v>8.23</v>
      </c>
      <c r="D11" s="37">
        <v>8.23</v>
      </c>
      <c r="E11" s="37">
        <v>8.4</v>
      </c>
      <c r="F11" s="37">
        <v>8.4</v>
      </c>
      <c r="G11" s="37">
        <v>8.4</v>
      </c>
      <c r="H11" s="37">
        <v>8.4</v>
      </c>
      <c r="I11" s="37">
        <v>8.4</v>
      </c>
      <c r="J11" s="37">
        <v>7.79</v>
      </c>
      <c r="K11" s="37">
        <v>7.79</v>
      </c>
      <c r="L11" s="37">
        <v>7.79</v>
      </c>
      <c r="M11" s="37">
        <v>7.79</v>
      </c>
      <c r="N11" s="37">
        <v>7.79</v>
      </c>
      <c r="O11" s="37">
        <v>7.55</v>
      </c>
    </row>
    <row r="12" spans="2:15" x14ac:dyDescent="0.25">
      <c r="B12" s="18" t="s">
        <v>36</v>
      </c>
      <c r="C12" s="37">
        <v>9.6199999999999992</v>
      </c>
      <c r="D12" s="37">
        <v>8.57</v>
      </c>
      <c r="E12" s="37">
        <v>9.44</v>
      </c>
      <c r="F12" s="37">
        <v>9.4499999999999993</v>
      </c>
      <c r="G12" s="37">
        <v>9.41</v>
      </c>
      <c r="H12" s="37">
        <v>8.3000000000000007</v>
      </c>
      <c r="I12" s="37">
        <v>8.08</v>
      </c>
      <c r="J12" s="37">
        <v>8.75</v>
      </c>
      <c r="K12" s="37">
        <v>9.36</v>
      </c>
      <c r="L12" s="37">
        <v>9</v>
      </c>
      <c r="M12" s="37">
        <v>8.57</v>
      </c>
      <c r="N12" s="37"/>
      <c r="O12" s="37"/>
    </row>
  </sheetData>
  <mergeCells count="1">
    <mergeCell ref="B3:O3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zoomScaleNormal="100" workbookViewId="0">
      <selection activeCell="B5" sqref="B5"/>
    </sheetView>
  </sheetViews>
  <sheetFormatPr defaultRowHeight="15" x14ac:dyDescent="0.25"/>
  <cols>
    <col min="2" max="2" width="16" customWidth="1"/>
    <col min="3" max="10" width="10.140625" customWidth="1"/>
    <col min="11" max="15" width="11.140625" customWidth="1"/>
  </cols>
  <sheetData>
    <row r="3" spans="2:1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4"/>
    </row>
    <row r="4" spans="2:15" ht="15.75" x14ac:dyDescent="0.25">
      <c r="B4" s="65" t="s">
        <v>42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2:15" x14ac:dyDescent="0.25">
      <c r="B5" s="69" t="s">
        <v>13</v>
      </c>
      <c r="C5" s="19" t="s">
        <v>1</v>
      </c>
      <c r="D5" s="19" t="s">
        <v>2</v>
      </c>
      <c r="E5" s="19" t="s">
        <v>3</v>
      </c>
      <c r="F5" s="19" t="s">
        <v>4</v>
      </c>
      <c r="G5" s="19" t="s">
        <v>5</v>
      </c>
      <c r="H5" s="19" t="s">
        <v>6</v>
      </c>
      <c r="I5" s="19" t="s">
        <v>7</v>
      </c>
      <c r="J5" s="19" t="s">
        <v>8</v>
      </c>
      <c r="K5" s="19" t="s">
        <v>9</v>
      </c>
      <c r="L5" s="19" t="s">
        <v>10</v>
      </c>
      <c r="M5" s="19" t="s">
        <v>11</v>
      </c>
      <c r="N5" s="19" t="s">
        <v>12</v>
      </c>
      <c r="O5" s="19" t="s">
        <v>29</v>
      </c>
    </row>
    <row r="6" spans="2:15" x14ac:dyDescent="0.25">
      <c r="B6" s="22" t="s">
        <v>38</v>
      </c>
      <c r="C6" s="16">
        <v>11.6</v>
      </c>
      <c r="D6" s="16">
        <v>11.6</v>
      </c>
      <c r="E6" s="16">
        <v>11.5</v>
      </c>
      <c r="F6" s="16">
        <v>11.5</v>
      </c>
      <c r="G6" s="16">
        <v>11.5</v>
      </c>
      <c r="H6" s="16">
        <v>11.5</v>
      </c>
      <c r="I6" s="16">
        <v>11.5</v>
      </c>
      <c r="J6" s="16">
        <v>10.45</v>
      </c>
      <c r="K6" s="16">
        <v>10.45</v>
      </c>
      <c r="L6" s="16">
        <v>10.45</v>
      </c>
      <c r="M6" s="16">
        <v>10.45</v>
      </c>
      <c r="N6" s="16">
        <v>10.45</v>
      </c>
      <c r="O6" s="16">
        <v>10.3</v>
      </c>
    </row>
    <row r="7" spans="2:15" x14ac:dyDescent="0.25">
      <c r="B7" s="22" t="s">
        <v>31</v>
      </c>
      <c r="C7" s="16">
        <v>10.94</v>
      </c>
      <c r="D7" s="16">
        <v>11.91</v>
      </c>
      <c r="E7" s="16">
        <v>9.4</v>
      </c>
      <c r="F7" s="16">
        <v>12.690000000000001</v>
      </c>
      <c r="G7" s="16">
        <v>11.469999999999999</v>
      </c>
      <c r="H7" s="16">
        <v>10.9</v>
      </c>
      <c r="I7" s="16">
        <v>13.639999999999999</v>
      </c>
      <c r="J7" s="16">
        <v>12.25</v>
      </c>
      <c r="K7" s="16">
        <v>13.5</v>
      </c>
      <c r="L7" s="16">
        <v>11</v>
      </c>
      <c r="M7" s="16">
        <v>11.3</v>
      </c>
      <c r="N7" s="16"/>
      <c r="O7" s="16"/>
    </row>
    <row r="8" spans="2:15" x14ac:dyDescent="0.25">
      <c r="B8" s="69" t="s">
        <v>27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2:15" x14ac:dyDescent="0.25">
      <c r="B9" s="22" t="s">
        <v>39</v>
      </c>
      <c r="C9" s="16">
        <v>11.35</v>
      </c>
      <c r="D9" s="16">
        <v>11.35</v>
      </c>
      <c r="E9" s="16">
        <v>11.35</v>
      </c>
      <c r="F9" s="16">
        <v>11.35</v>
      </c>
      <c r="G9" s="16">
        <v>11.35</v>
      </c>
      <c r="H9" s="16">
        <v>11.35</v>
      </c>
      <c r="I9" s="16">
        <v>11.35</v>
      </c>
      <c r="J9" s="16">
        <v>10.4</v>
      </c>
      <c r="K9" s="16">
        <v>10.4</v>
      </c>
      <c r="L9" s="16">
        <v>10.4</v>
      </c>
      <c r="M9" s="16">
        <v>10.4</v>
      </c>
      <c r="N9" s="16">
        <v>10.4</v>
      </c>
      <c r="O9" s="16">
        <v>10.25</v>
      </c>
    </row>
    <row r="10" spans="2:15" x14ac:dyDescent="0.25">
      <c r="B10" s="22" t="s">
        <v>33</v>
      </c>
      <c r="C10" s="16">
        <v>11.799999999999999</v>
      </c>
      <c r="D10" s="16">
        <v>12.370000000000001</v>
      </c>
      <c r="E10" s="16">
        <v>12.16</v>
      </c>
      <c r="F10" s="16">
        <v>11.18</v>
      </c>
      <c r="G10" s="16">
        <v>11.19</v>
      </c>
      <c r="H10" s="16">
        <v>9.5200000000000014</v>
      </c>
      <c r="I10" s="16">
        <v>7.2900000000000009</v>
      </c>
      <c r="J10" s="16">
        <v>6.92</v>
      </c>
      <c r="K10" s="16">
        <v>9.51</v>
      </c>
      <c r="L10" s="20">
        <v>8.67</v>
      </c>
      <c r="M10" s="16">
        <v>11.41</v>
      </c>
      <c r="N10" s="16"/>
      <c r="O10" s="16"/>
    </row>
    <row r="11" spans="2:15" x14ac:dyDescent="0.25">
      <c r="B11" s="69" t="s">
        <v>18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2:15" x14ac:dyDescent="0.25">
      <c r="B12" s="22" t="s">
        <v>40</v>
      </c>
      <c r="C12" s="16">
        <v>10.7</v>
      </c>
      <c r="D12" s="16">
        <v>10.7</v>
      </c>
      <c r="E12" s="16">
        <v>11.1</v>
      </c>
      <c r="F12" s="16">
        <v>11.1</v>
      </c>
      <c r="G12" s="16">
        <v>11.1</v>
      </c>
      <c r="H12" s="16">
        <v>11.1</v>
      </c>
      <c r="I12" s="16">
        <v>11.1</v>
      </c>
      <c r="J12" s="16">
        <v>10.3</v>
      </c>
      <c r="K12" s="16">
        <v>10.3</v>
      </c>
      <c r="L12" s="16">
        <v>10.3</v>
      </c>
      <c r="M12" s="16">
        <v>10.3</v>
      </c>
      <c r="N12" s="16">
        <v>10.3</v>
      </c>
      <c r="O12" s="16">
        <v>10.199999999999999</v>
      </c>
    </row>
    <row r="13" spans="2:15" x14ac:dyDescent="0.25">
      <c r="B13" s="22" t="s">
        <v>41</v>
      </c>
      <c r="C13" s="16">
        <v>11.98</v>
      </c>
      <c r="D13" s="16">
        <v>10.18</v>
      </c>
      <c r="E13" s="16">
        <v>11.54</v>
      </c>
      <c r="F13" s="16">
        <v>12.52</v>
      </c>
      <c r="G13" s="16">
        <v>12.5</v>
      </c>
      <c r="H13" s="16">
        <v>10.93</v>
      </c>
      <c r="I13" s="16">
        <v>10.41</v>
      </c>
      <c r="J13" s="16">
        <v>11.56</v>
      </c>
      <c r="K13" s="16">
        <v>12.57</v>
      </c>
      <c r="L13" s="15">
        <v>11.8</v>
      </c>
      <c r="M13" s="16">
        <v>11.27</v>
      </c>
      <c r="N13" s="16"/>
      <c r="O13" s="16"/>
    </row>
  </sheetData>
  <mergeCells count="1">
    <mergeCell ref="B4:O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8"/>
  <sheetViews>
    <sheetView workbookViewId="0">
      <selection activeCell="D31" sqref="D31"/>
    </sheetView>
  </sheetViews>
  <sheetFormatPr defaultRowHeight="15" x14ac:dyDescent="0.25"/>
  <cols>
    <col min="4" max="4" width="11.28515625" customWidth="1"/>
    <col min="5" max="5" width="13.7109375" bestFit="1" customWidth="1"/>
    <col min="6" max="6" width="13.42578125" bestFit="1" customWidth="1"/>
    <col min="7" max="7" width="13.5703125" bestFit="1" customWidth="1"/>
    <col min="8" max="8" width="7.7109375" bestFit="1" customWidth="1"/>
  </cols>
  <sheetData>
    <row r="5" spans="4:8" ht="15.75" x14ac:dyDescent="0.25">
      <c r="D5" s="66" t="s">
        <v>43</v>
      </c>
      <c r="E5" s="66"/>
      <c r="F5" s="66"/>
      <c r="G5" s="66"/>
      <c r="H5" s="66"/>
    </row>
    <row r="6" spans="4:8" x14ac:dyDescent="0.25">
      <c r="D6" s="70" t="s">
        <v>13</v>
      </c>
      <c r="E6" s="25" t="s">
        <v>44</v>
      </c>
      <c r="F6" s="25" t="s">
        <v>45</v>
      </c>
      <c r="G6" s="25" t="s">
        <v>46</v>
      </c>
      <c r="H6" s="25" t="s">
        <v>16</v>
      </c>
    </row>
    <row r="7" spans="4:8" x14ac:dyDescent="0.25">
      <c r="D7" s="18" t="s">
        <v>47</v>
      </c>
      <c r="E7" s="28">
        <v>0.43</v>
      </c>
      <c r="F7" s="28">
        <v>0.09</v>
      </c>
      <c r="G7" s="28">
        <v>0.48</v>
      </c>
      <c r="H7" s="28">
        <v>1</v>
      </c>
    </row>
    <row r="8" spans="4:8" x14ac:dyDescent="0.25">
      <c r="D8" s="23" t="s">
        <v>48</v>
      </c>
      <c r="E8" s="26">
        <v>0.4042</v>
      </c>
      <c r="F8" s="26">
        <v>9.4799999999999995E-2</v>
      </c>
      <c r="G8" s="26">
        <v>0.501</v>
      </c>
      <c r="H8" s="28">
        <v>1</v>
      </c>
    </row>
    <row r="9" spans="4:8" x14ac:dyDescent="0.25">
      <c r="D9" s="70" t="s">
        <v>27</v>
      </c>
      <c r="E9" s="25"/>
      <c r="F9" s="25"/>
      <c r="G9" s="25"/>
      <c r="H9" s="25"/>
    </row>
    <row r="10" spans="4:8" x14ac:dyDescent="0.25">
      <c r="D10" s="29" t="s">
        <v>47</v>
      </c>
      <c r="E10" s="28">
        <v>0.47</v>
      </c>
      <c r="F10" s="28">
        <v>0.01</v>
      </c>
      <c r="G10" s="28">
        <v>0.52</v>
      </c>
      <c r="H10" s="28">
        <v>1</v>
      </c>
    </row>
    <row r="11" spans="4:8" x14ac:dyDescent="0.25">
      <c r="D11" s="23" t="s">
        <v>49</v>
      </c>
      <c r="E11" s="26">
        <v>0.4708</v>
      </c>
      <c r="F11" s="26">
        <v>8.3999999999999995E-3</v>
      </c>
      <c r="G11" s="26">
        <v>0.52080000000000004</v>
      </c>
      <c r="H11" s="28">
        <v>1</v>
      </c>
    </row>
    <row r="12" spans="4:8" x14ac:dyDescent="0.25">
      <c r="D12" s="70" t="s">
        <v>22</v>
      </c>
      <c r="E12" s="25"/>
      <c r="F12" s="25"/>
      <c r="G12" s="25"/>
      <c r="H12" s="25"/>
    </row>
    <row r="13" spans="4:8" x14ac:dyDescent="0.25">
      <c r="D13" s="29" t="s">
        <v>47</v>
      </c>
      <c r="E13" s="28">
        <v>0.45250000000000001</v>
      </c>
      <c r="F13" s="28">
        <v>2.75E-2</v>
      </c>
      <c r="G13" s="28">
        <v>0.52</v>
      </c>
      <c r="H13" s="28">
        <v>1</v>
      </c>
    </row>
    <row r="14" spans="4:8" x14ac:dyDescent="0.25">
      <c r="D14" s="23" t="s">
        <v>50</v>
      </c>
      <c r="E14" s="26">
        <v>0.42649999999999999</v>
      </c>
      <c r="F14" s="26">
        <v>0</v>
      </c>
      <c r="G14" s="26">
        <v>0.57350000000000001</v>
      </c>
      <c r="H14" s="28">
        <v>1</v>
      </c>
    </row>
    <row r="15" spans="4:8" x14ac:dyDescent="0.25">
      <c r="D15" s="32"/>
      <c r="E15" s="33"/>
      <c r="F15" s="33"/>
      <c r="G15" s="33"/>
      <c r="H15" s="34"/>
    </row>
    <row r="16" spans="4:8" x14ac:dyDescent="0.25">
      <c r="D16" s="67" t="s">
        <v>51</v>
      </c>
      <c r="E16" s="67"/>
      <c r="F16" s="67"/>
      <c r="G16" s="67"/>
      <c r="H16" s="67"/>
    </row>
    <row r="17" spans="4:8" x14ac:dyDescent="0.25">
      <c r="D17" s="67" t="s">
        <v>52</v>
      </c>
      <c r="E17" s="67"/>
      <c r="F17" s="67"/>
      <c r="G17" s="67"/>
      <c r="H17" s="67"/>
    </row>
    <row r="18" spans="4:8" x14ac:dyDescent="0.25">
      <c r="D18" s="67" t="s">
        <v>53</v>
      </c>
      <c r="E18" s="67"/>
      <c r="F18" s="67"/>
      <c r="G18" s="67"/>
      <c r="H18" s="67"/>
    </row>
  </sheetData>
  <mergeCells count="4">
    <mergeCell ref="D5:H5"/>
    <mergeCell ref="D16:H16"/>
    <mergeCell ref="D17:H17"/>
    <mergeCell ref="D18:H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5" x14ac:dyDescent="0.25"/>
  <cols>
    <col min="1" max="1" width="42.7109375" bestFit="1" customWidth="1"/>
    <col min="2" max="2" width="24.7109375" style="30" bestFit="1" customWidth="1"/>
    <col min="3" max="3" width="20.28515625" bestFit="1" customWidth="1"/>
  </cols>
  <sheetData>
    <row r="1" spans="1:4" s="61" customFormat="1" x14ac:dyDescent="0.25">
      <c r="A1" s="61" t="s">
        <v>61</v>
      </c>
      <c r="B1" s="61" t="s">
        <v>69</v>
      </c>
      <c r="C1" s="61" t="s">
        <v>64</v>
      </c>
      <c r="D1" s="61" t="s">
        <v>62</v>
      </c>
    </row>
    <row r="2" spans="1:4" x14ac:dyDescent="0.25">
      <c r="A2" t="s">
        <v>63</v>
      </c>
      <c r="B2" s="30" t="s">
        <v>67</v>
      </c>
    </row>
    <row r="3" spans="1:4" x14ac:dyDescent="0.25">
      <c r="A3" t="s">
        <v>65</v>
      </c>
      <c r="B3" s="30" t="s">
        <v>67</v>
      </c>
    </row>
    <row r="4" spans="1:4" x14ac:dyDescent="0.25">
      <c r="A4" t="s">
        <v>66</v>
      </c>
      <c r="B4" s="30" t="s">
        <v>67</v>
      </c>
    </row>
    <row r="5" spans="1:4" x14ac:dyDescent="0.25">
      <c r="A5" t="s">
        <v>68</v>
      </c>
      <c r="B5" s="30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Bundled System Average Rate </vt:lpstr>
      <vt:lpstr>Retail Sales</vt:lpstr>
      <vt:lpstr>Revenue Requirement</vt:lpstr>
      <vt:lpstr>Rate Base</vt:lpstr>
      <vt:lpstr>ROR</vt:lpstr>
      <vt:lpstr>ROE</vt:lpstr>
      <vt:lpstr>Capital Structure</vt:lpstr>
      <vt:lpstr>Known Issues</vt:lpstr>
    </vt:vector>
  </TitlesOfParts>
  <Company>CPUC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Wardrip</dc:creator>
  <cp:lastModifiedBy>Jonathan Wardrip</cp:lastModifiedBy>
  <dcterms:created xsi:type="dcterms:W3CDTF">2017-10-24T15:35:10Z</dcterms:created>
  <dcterms:modified xsi:type="dcterms:W3CDTF">2017-11-30T22:18:08Z</dcterms:modified>
</cp:coreProperties>
</file>