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hais\Documents\BI Master\OP - Trabalho\"/>
    </mc:Choice>
  </mc:AlternateContent>
  <xr:revisionPtr revIDLastSave="0" documentId="13_ncr:1_{89453E5E-7296-4089-A1F9-3CE22C9050B4}" xr6:coauthVersionLast="47" xr6:coauthVersionMax="47" xr10:uidLastSave="{00000000-0000-0000-0000-000000000000}"/>
  <bookViews>
    <workbookView xWindow="-28920" yWindow="1080" windowWidth="29040" windowHeight="15840" activeTab="2" xr2:uid="{00000000-000D-0000-FFFF-FFFF00000000}"/>
  </bookViews>
  <sheets>
    <sheet name="Endereços" sheetId="3" r:id="rId1"/>
    <sheet name="Dados de Entrada" sheetId="1" r:id="rId2"/>
    <sheet name="Análises" sheetId="2" r:id="rId3"/>
  </sheets>
  <definedNames>
    <definedName name="solver_adj" localSheetId="2" hidden="1">Análises!$C$5:$C$27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Análises!$C$5:$C$27</definedName>
    <definedName name="solver_lhs10" localSheetId="2" hidden="1">Análises!$G$29</definedName>
    <definedName name="solver_lhs11" localSheetId="2" hidden="1">Análises!$G$29</definedName>
    <definedName name="solver_lhs12" localSheetId="2" hidden="1">Análises!$G$29</definedName>
    <definedName name="solver_lhs13" localSheetId="2" hidden="1">Análises!$G$29</definedName>
    <definedName name="solver_lhs14" localSheetId="2" hidden="1">Análises!$G$29</definedName>
    <definedName name="solver_lhs2" localSheetId="2" hidden="1">Análises!$C$5:$C$27</definedName>
    <definedName name="solver_lhs3" localSheetId="2" hidden="1">Análises!$G$29</definedName>
    <definedName name="solver_lhs4" localSheetId="2" hidden="1">Análises!$G$29</definedName>
    <definedName name="solver_lhs5" localSheetId="2" hidden="1">Análises!$G$29</definedName>
    <definedName name="solver_lhs6" localSheetId="2" hidden="1">Análises!$G$29</definedName>
    <definedName name="solver_lhs7" localSheetId="2" hidden="1">Análises!$G$29</definedName>
    <definedName name="solver_lhs8" localSheetId="2" hidden="1">Análises!$G$29</definedName>
    <definedName name="solver_lhs9" localSheetId="2" hidden="1">Análises!$G$29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Análises!$L$28</definedName>
    <definedName name="solver_pre" localSheetId="2" hidden="1">0.000001</definedName>
    <definedName name="solver_rbv" localSheetId="2" hidden="1">2</definedName>
    <definedName name="solver_rel1" localSheetId="2" hidden="1">6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2" localSheetId="2" hidden="1">4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"TudoDiferente"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2" localSheetId="2" hidden="1">"número inteiro"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aGMMhHH1Ov9lQieafNOg/On+U6Q=="/>
    </ext>
  </extLst>
</workbook>
</file>

<file path=xl/calcChain.xml><?xml version="1.0" encoding="utf-8"?>
<calcChain xmlns="http://schemas.openxmlformats.org/spreadsheetml/2006/main">
  <c r="G1" i="2" l="1"/>
  <c r="F28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E28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5" i="2"/>
  <c r="E4" i="2"/>
  <c r="K27" i="2"/>
  <c r="I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L27" i="2" s="1"/>
  <c r="I5" i="2"/>
  <c r="K4" i="2"/>
  <c r="L4" i="2" s="1"/>
  <c r="F4" i="2"/>
  <c r="L5" i="2" l="1"/>
  <c r="L25" i="2"/>
  <c r="L21" i="2"/>
  <c r="L17" i="2"/>
  <c r="L9" i="2"/>
  <c r="L24" i="2"/>
  <c r="L8" i="2"/>
  <c r="L16" i="2"/>
  <c r="L13" i="2"/>
  <c r="L20" i="2"/>
  <c r="L19" i="2"/>
  <c r="L23" i="2"/>
  <c r="L15" i="2"/>
  <c r="L7" i="2"/>
  <c r="L12" i="2"/>
  <c r="L11" i="2"/>
  <c r="L26" i="2"/>
  <c r="L18" i="2"/>
  <c r="L10" i="2"/>
  <c r="L22" i="2"/>
  <c r="L14" i="2"/>
  <c r="L6" i="2"/>
  <c r="G4" i="2"/>
  <c r="G8" i="2"/>
  <c r="G18" i="2"/>
  <c r="G14" i="2"/>
  <c r="G22" i="2"/>
  <c r="G25" i="2"/>
  <c r="G15" i="2"/>
  <c r="G7" i="2"/>
  <c r="G9" i="2"/>
  <c r="G23" i="2"/>
  <c r="G24" i="2"/>
  <c r="G26" i="2"/>
  <c r="G16" i="2"/>
  <c r="G11" i="2"/>
  <c r="G6" i="2"/>
  <c r="G5" i="2"/>
  <c r="G17" i="2"/>
  <c r="G19" i="2"/>
  <c r="G27" i="2"/>
  <c r="G20" i="2"/>
  <c r="G12" i="2"/>
  <c r="G13" i="2"/>
  <c r="G21" i="2"/>
  <c r="G10" i="2"/>
  <c r="L28" i="2" l="1"/>
  <c r="G28" i="2" l="1"/>
  <c r="G29" i="2" l="1"/>
</calcChain>
</file>

<file path=xl/sharedStrings.xml><?xml version="1.0" encoding="utf-8"?>
<sst xmlns="http://schemas.openxmlformats.org/spreadsheetml/2006/main" count="353" uniqueCount="69">
  <si>
    <t>From\To</t>
  </si>
  <si>
    <t xml:space="preserve">Distância </t>
  </si>
  <si>
    <t>Ordem</t>
  </si>
  <si>
    <t>Trecho</t>
  </si>
  <si>
    <t>-&gt;</t>
  </si>
  <si>
    <t>Windsor Castle</t>
  </si>
  <si>
    <t>Warwick Castle</t>
  </si>
  <si>
    <t>Tower of London</t>
  </si>
  <si>
    <t>Pembroke Castle</t>
  </si>
  <si>
    <t>Hever Castle</t>
  </si>
  <si>
    <t>Alnwick Castle</t>
  </si>
  <si>
    <t>Bamburgh Castle</t>
  </si>
  <si>
    <t>Leeds Castle</t>
  </si>
  <si>
    <t>Dover Castle</t>
  </si>
  <si>
    <t>Bodiam Castle</t>
  </si>
  <si>
    <t>Highclere Castle</t>
  </si>
  <si>
    <t>Colchester Castle</t>
  </si>
  <si>
    <t>Arundel Castle</t>
  </si>
  <si>
    <t>Glamis Castle</t>
  </si>
  <si>
    <t>Edinburgh Castle</t>
  </si>
  <si>
    <t>Stirling Castle</t>
  </si>
  <si>
    <t>Craigievar Castle</t>
  </si>
  <si>
    <t>Eilean Donan Castle</t>
  </si>
  <si>
    <t>Urquhart Castle</t>
  </si>
  <si>
    <t>Dunrobin Castle</t>
  </si>
  <si>
    <t>Balmoral Castle</t>
  </si>
  <si>
    <t>Caerphilly Castle</t>
  </si>
  <si>
    <t>Beaumaris Castle</t>
  </si>
  <si>
    <t>Caernarfon Castle</t>
  </si>
  <si>
    <t>Conwy Castle</t>
  </si>
  <si>
    <t>Castelos</t>
  </si>
  <si>
    <t xml:space="preserve">   Castelos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</si>
  <si>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</si>
  <si>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</si>
  <si>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</si>
  <si>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</si>
  <si>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</si>
  <si>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</si>
  <si>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</si>
  <si>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X</t>
  </si>
  <si>
    <t>Dia da Semana</t>
  </si>
  <si>
    <t>Tem visitação?</t>
  </si>
  <si>
    <t>Início visitação:</t>
  </si>
  <si>
    <t>Endereço</t>
  </si>
  <si>
    <t>Warwick CV34 4QU, United Kingdom</t>
  </si>
  <si>
    <t>London EC3N 4AB, United Kingdom</t>
  </si>
  <si>
    <t>Highclere Park, Highclere, Newbury RG20 9RN, United Kingdom</t>
  </si>
  <si>
    <t>Hever Rd, Hever, Edenbridge, TN8 7NG United Kingdom</t>
  </si>
  <si>
    <t>Alnwick Castle, Alnwick, Northumberland NE66 1NQ</t>
  </si>
  <si>
    <t>Broomfield, Maidstone ME17 1PL, United Kingdom</t>
  </si>
  <si>
    <t>Castle Hill Rd., Dover CT16 1HU, United Kingdom</t>
  </si>
  <si>
    <t>Bodiam, Robertsbridge TN32 5UA, United Kingdom</t>
  </si>
  <si>
    <t>Castle Park, Colchester CO1 1TJ, UK</t>
  </si>
  <si>
    <t>Forfar DD8 1RJ, United Kingdom</t>
  </si>
  <si>
    <t>Castlehill, Edinburgh EH1 2NG, United Kingdom</t>
  </si>
  <si>
    <t>Castle Wynd, Stirling FK8 1EJ, United Kingdom</t>
  </si>
  <si>
    <t>Craigievar, Alford AB33 8JF, United Kingdom</t>
  </si>
  <si>
    <t>Kyle of Lochalsh IV40 8DX,Scotland</t>
  </si>
  <si>
    <t>Drumnadrochit, Inverness IV63 6XJ, Scotland</t>
  </si>
  <si>
    <t>Dunrobin Castle station, Golspie KW10 6SF, United Kingdom</t>
  </si>
  <si>
    <t>Balmoral Estates, Ballater AB35 5TB, United Kingdom</t>
  </si>
  <si>
    <t>Castle St, Caerphilly CF83 1JD,United Kingdom</t>
  </si>
  <si>
    <t>Castle St, Beaumaris LL58 8AP, United Kingdom</t>
  </si>
  <si>
    <t>Castle Ditch, Caernarfon LL55 2AY, United Kingdom</t>
  </si>
  <si>
    <t>Rose Hill St, Conwy LL32 8AY, United Kingdom</t>
  </si>
  <si>
    <t>Bamburgh Northumberland NE69 7DF</t>
  </si>
  <si>
    <t>Arundel Castle, Arundel, West Sussex BN18 9AB</t>
  </si>
  <si>
    <t>Pembroke Castle, Pembroke SA71 4LA, Reino Unido</t>
  </si>
  <si>
    <t>Castelo de Windsor, Windsor SL4 1NJ, Reino Unido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</si>
</sst>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1"/>
      <color theme="0" tint="-0.24997711111789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EF2CB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rgb="FFFEF2CB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164" fontId="2" fillId="2" borderId="1" xfId="0" applyNumberFormat="1" applyFont="1" applyFill="1" applyBorder="1"/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305914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EE0B37-90F7-4115-8353-A6D602DA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305914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305914</xdr:colOff>
      <xdr:row>1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B286B7-4E41-4B6E-A9D5-7D788DC18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305914" cy="18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305914</xdr:colOff>
      <xdr:row>1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6D0E850-1419-4C23-4AFE-1FB1948BB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305914" cy="180975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28</xdr:row>
      <xdr:rowOff>19050</xdr:rowOff>
    </xdr:from>
    <xdr:ext cx="305914" cy="180975"/>
    <xdr:pic>
      <xdr:nvPicPr>
        <xdr:cNvPr id="8" name="Imagem 7">
          <a:extLst>
            <a:ext uri="{FF2B5EF4-FFF2-40B4-BE49-F238E27FC236}">
              <a16:creationId xmlns:a16="http://schemas.microsoft.com/office/drawing/2014/main" id="{BFAB5C9F-0F79-46AC-9041-425EB95D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9050" y="5372100"/>
          <a:ext cx="305914" cy="1809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0</xdr:rowOff>
    </xdr:from>
    <xdr:to>
      <xdr:col>1</xdr:col>
      <xdr:colOff>307819</xdr:colOff>
      <xdr:row>2</xdr:row>
      <xdr:rowOff>173355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FB4F53-791B-449B-91B5-819F38269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220" y="381000"/>
          <a:ext cx="300199" cy="180975"/>
        </a:xfrm>
        <a:prstGeom prst="rect">
          <a:avLst/>
        </a:prstGeom>
      </xdr:spPr>
    </xdr:pic>
    <xdr:clientData/>
  </xdr:twoCellAnchor>
  <xdr:oneCellAnchor>
    <xdr:from>
      <xdr:col>8</xdr:col>
      <xdr:colOff>447675</xdr:colOff>
      <xdr:row>2</xdr:row>
      <xdr:rowOff>0</xdr:rowOff>
    </xdr:from>
    <xdr:ext cx="294484" cy="180975"/>
    <xdr:pic>
      <xdr:nvPicPr>
        <xdr:cNvPr id="5" name="Imagem 4">
          <a:extLst>
            <a:ext uri="{FF2B5EF4-FFF2-40B4-BE49-F238E27FC236}">
              <a16:creationId xmlns:a16="http://schemas.microsoft.com/office/drawing/2014/main" id="{60C4108E-B97B-4207-93F8-CB135DA97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22520" y="381000"/>
          <a:ext cx="294484" cy="180975"/>
        </a:xfrm>
        <a:prstGeom prst="rect">
          <a:avLst/>
        </a:prstGeom>
      </xdr:spPr>
    </xdr:pic>
    <xdr:clientData/>
  </xdr:oneCellAnchor>
  <xdr:oneCellAnchor>
    <xdr:from>
      <xdr:col>10</xdr:col>
      <xdr:colOff>493395</xdr:colOff>
      <xdr:row>2</xdr:row>
      <xdr:rowOff>0</xdr:rowOff>
    </xdr:from>
    <xdr:ext cx="304009" cy="180975"/>
    <xdr:pic>
      <xdr:nvPicPr>
        <xdr:cNvPr id="6" name="Imagem 5">
          <a:extLst>
            <a:ext uri="{FF2B5EF4-FFF2-40B4-BE49-F238E27FC236}">
              <a16:creationId xmlns:a16="http://schemas.microsoft.com/office/drawing/2014/main" id="{9BBC6E43-44DD-4916-AB9F-3691408D2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541770" y="381000"/>
          <a:ext cx="304009" cy="180975"/>
        </a:xfrm>
        <a:prstGeom prst="rect">
          <a:avLst/>
        </a:prstGeom>
      </xdr:spPr>
    </xdr:pic>
    <xdr:clientData/>
  </xdr:oneCellAnchor>
  <xdr:oneCellAnchor>
    <xdr:from>
      <xdr:col>4</xdr:col>
      <xdr:colOff>7620</xdr:colOff>
      <xdr:row>2</xdr:row>
      <xdr:rowOff>0</xdr:rowOff>
    </xdr:from>
    <xdr:ext cx="298294" cy="169545"/>
    <xdr:pic>
      <xdr:nvPicPr>
        <xdr:cNvPr id="2" name="Imagem 1">
          <a:extLst>
            <a:ext uri="{FF2B5EF4-FFF2-40B4-BE49-F238E27FC236}">
              <a16:creationId xmlns:a16="http://schemas.microsoft.com/office/drawing/2014/main" id="{1B735401-6E3C-44A2-B940-F80C2B4DF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57175" y="381000"/>
          <a:ext cx="298294" cy="1695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9E3A-B469-48DB-840C-2D536126A522}">
  <dimension ref="A1:B26"/>
  <sheetViews>
    <sheetView workbookViewId="0">
      <selection activeCell="I28" sqref="I28"/>
    </sheetView>
  </sheetViews>
  <sheetFormatPr defaultRowHeight="14.4" x14ac:dyDescent="0.3"/>
  <cols>
    <col min="1" max="1" width="17.6640625" bestFit="1" customWidth="1"/>
    <col min="2" max="2" width="56.6640625" customWidth="1"/>
  </cols>
  <sheetData>
    <row r="1" spans="1:2" x14ac:dyDescent="0.3">
      <c r="A1" s="1" t="s">
        <v>30</v>
      </c>
      <c r="B1" s="1" t="s">
        <v>43</v>
      </c>
    </row>
    <row r="2" spans="1:2" x14ac:dyDescent="0.3">
      <c r="A2" s="2" t="s">
        <v>5</v>
      </c>
      <c r="B2" s="10" t="s">
        <v>68</v>
      </c>
    </row>
    <row r="3" spans="1:2" x14ac:dyDescent="0.3">
      <c r="A3" s="2" t="s">
        <v>6</v>
      </c>
      <c r="B3" s="10" t="s">
        <v>44</v>
      </c>
    </row>
    <row r="4" spans="1:2" x14ac:dyDescent="0.3">
      <c r="A4" s="2" t="s">
        <v>7</v>
      </c>
      <c r="B4" s="10" t="s">
        <v>45</v>
      </c>
    </row>
    <row r="5" spans="1:2" x14ac:dyDescent="0.3">
      <c r="A5" s="2" t="s">
        <v>8</v>
      </c>
      <c r="B5" s="10" t="s">
        <v>67</v>
      </c>
    </row>
    <row r="6" spans="1:2" x14ac:dyDescent="0.3">
      <c r="A6" s="2" t="s">
        <v>9</v>
      </c>
      <c r="B6" s="10" t="s">
        <v>47</v>
      </c>
    </row>
    <row r="7" spans="1:2" x14ac:dyDescent="0.3">
      <c r="A7" s="2" t="s">
        <v>10</v>
      </c>
      <c r="B7" s="10" t="s">
        <v>48</v>
      </c>
    </row>
    <row r="8" spans="1:2" x14ac:dyDescent="0.3">
      <c r="A8" s="2" t="s">
        <v>11</v>
      </c>
      <c r="B8" s="11" t="s">
        <v>65</v>
      </c>
    </row>
    <row r="9" spans="1:2" x14ac:dyDescent="0.3">
      <c r="A9" s="2" t="s">
        <v>12</v>
      </c>
      <c r="B9" s="10" t="s">
        <v>49</v>
      </c>
    </row>
    <row r="10" spans="1:2" x14ac:dyDescent="0.3">
      <c r="A10" s="2" t="s">
        <v>13</v>
      </c>
      <c r="B10" s="10" t="s">
        <v>50</v>
      </c>
    </row>
    <row r="11" spans="1:2" x14ac:dyDescent="0.3">
      <c r="A11" s="2" t="s">
        <v>14</v>
      </c>
      <c r="B11" s="10" t="s">
        <v>51</v>
      </c>
    </row>
    <row r="12" spans="1:2" x14ac:dyDescent="0.3">
      <c r="A12" s="2" t="s">
        <v>15</v>
      </c>
      <c r="B12" s="10" t="s">
        <v>46</v>
      </c>
    </row>
    <row r="13" spans="1:2" x14ac:dyDescent="0.3">
      <c r="A13" s="2" t="s">
        <v>16</v>
      </c>
      <c r="B13" s="10" t="s">
        <v>52</v>
      </c>
    </row>
    <row r="14" spans="1:2" x14ac:dyDescent="0.3">
      <c r="A14" s="2" t="s">
        <v>17</v>
      </c>
      <c r="B14" s="11" t="s">
        <v>66</v>
      </c>
    </row>
    <row r="15" spans="1:2" x14ac:dyDescent="0.3">
      <c r="A15" s="2" t="s">
        <v>18</v>
      </c>
      <c r="B15" s="10" t="s">
        <v>53</v>
      </c>
    </row>
    <row r="16" spans="1:2" x14ac:dyDescent="0.3">
      <c r="A16" s="2" t="s">
        <v>19</v>
      </c>
      <c r="B16" s="10" t="s">
        <v>54</v>
      </c>
    </row>
    <row r="17" spans="1:2" x14ac:dyDescent="0.3">
      <c r="A17" s="2" t="s">
        <v>20</v>
      </c>
      <c r="B17" s="10" t="s">
        <v>55</v>
      </c>
    </row>
    <row r="18" spans="1:2" x14ac:dyDescent="0.3">
      <c r="A18" s="2" t="s">
        <v>21</v>
      </c>
      <c r="B18" s="10" t="s">
        <v>56</v>
      </c>
    </row>
    <row r="19" spans="1:2" x14ac:dyDescent="0.3">
      <c r="A19" s="2" t="s">
        <v>22</v>
      </c>
      <c r="B19" s="10" t="s">
        <v>57</v>
      </c>
    </row>
    <row r="20" spans="1:2" x14ac:dyDescent="0.3">
      <c r="A20" s="2" t="s">
        <v>23</v>
      </c>
      <c r="B20" s="10" t="s">
        <v>58</v>
      </c>
    </row>
    <row r="21" spans="1:2" x14ac:dyDescent="0.3">
      <c r="A21" s="2" t="s">
        <v>24</v>
      </c>
      <c r="B21" s="10" t="s">
        <v>59</v>
      </c>
    </row>
    <row r="22" spans="1:2" x14ac:dyDescent="0.3">
      <c r="A22" s="2" t="s">
        <v>25</v>
      </c>
      <c r="B22" s="10" t="s">
        <v>60</v>
      </c>
    </row>
    <row r="23" spans="1:2" x14ac:dyDescent="0.3">
      <c r="A23" s="2" t="s">
        <v>26</v>
      </c>
      <c r="B23" s="10" t="s">
        <v>61</v>
      </c>
    </row>
    <row r="24" spans="1:2" x14ac:dyDescent="0.3">
      <c r="A24" s="2" t="s">
        <v>27</v>
      </c>
      <c r="B24" s="10" t="s">
        <v>62</v>
      </c>
    </row>
    <row r="25" spans="1:2" x14ac:dyDescent="0.3">
      <c r="A25" s="2" t="s">
        <v>28</v>
      </c>
      <c r="B25" s="10" t="s">
        <v>63</v>
      </c>
    </row>
    <row r="26" spans="1:2" x14ac:dyDescent="0.3">
      <c r="A26" s="2" t="s">
        <v>29</v>
      </c>
      <c r="B26" s="10" t="s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opLeftCell="A22" zoomScaleNormal="100" workbookViewId="0">
      <selection activeCell="J28" sqref="J28"/>
    </sheetView>
  </sheetViews>
  <sheetFormatPr defaultColWidth="14.44140625" defaultRowHeight="15" customHeight="1" x14ac:dyDescent="0.3"/>
  <cols>
    <col min="1" max="1" width="18.21875" bestFit="1" customWidth="1"/>
    <col min="2" max="2" width="14.109375" bestFit="1" customWidth="1"/>
    <col min="3" max="3" width="14.33203125" bestFit="1" customWidth="1"/>
    <col min="4" max="4" width="15.5546875" bestFit="1" customWidth="1"/>
    <col min="5" max="5" width="15.6640625" bestFit="1" customWidth="1"/>
    <col min="6" max="6" width="11.77734375" bestFit="1" customWidth="1"/>
    <col min="7" max="7" width="13.5546875" bestFit="1" customWidth="1"/>
    <col min="8" max="8" width="15.5546875" bestFit="1" customWidth="1"/>
    <col min="9" max="9" width="11.6640625" bestFit="1" customWidth="1"/>
    <col min="10" max="10" width="11.77734375" bestFit="1" customWidth="1"/>
    <col min="11" max="11" width="13.33203125" bestFit="1" customWidth="1"/>
    <col min="12" max="12" width="15" bestFit="1" customWidth="1"/>
    <col min="13" max="13" width="16" bestFit="1" customWidth="1"/>
    <col min="14" max="14" width="13.77734375" bestFit="1" customWidth="1"/>
    <col min="15" max="15" width="12.77734375" bestFit="1" customWidth="1"/>
    <col min="16" max="16" width="15.5546875" bestFit="1" customWidth="1"/>
    <col min="17" max="17" width="12.88671875" bestFit="1" customWidth="1"/>
    <col min="18" max="18" width="15.44140625" bestFit="1" customWidth="1"/>
    <col min="19" max="19" width="18.21875" bestFit="1" customWidth="1"/>
    <col min="20" max="20" width="14.5546875" bestFit="1" customWidth="1"/>
    <col min="21" max="21" width="14.88671875" bestFit="1" customWidth="1"/>
    <col min="22" max="22" width="14.44140625" bestFit="1" customWidth="1"/>
    <col min="23" max="23" width="15.5546875" bestFit="1" customWidth="1"/>
    <col min="24" max="24" width="15.77734375" bestFit="1" customWidth="1"/>
    <col min="25" max="25" width="16.33203125" bestFit="1" customWidth="1"/>
    <col min="26" max="26" width="12.44140625" bestFit="1" customWidth="1"/>
  </cols>
  <sheetData>
    <row r="1" spans="1:26" ht="14.4" x14ac:dyDescent="0.3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</row>
    <row r="2" spans="1:26" ht="14.4" x14ac:dyDescent="0.3">
      <c r="A2" s="2" t="s">
        <v>5</v>
      </c>
      <c r="B2" s="7">
        <v>0</v>
      </c>
      <c r="C2" s="7">
        <v>80.099999999999994</v>
      </c>
      <c r="D2" s="7">
        <v>25.3</v>
      </c>
      <c r="E2" s="7">
        <v>222</v>
      </c>
      <c r="F2" s="7">
        <v>46.5</v>
      </c>
      <c r="G2" s="7">
        <v>335</v>
      </c>
      <c r="H2" s="7">
        <v>351</v>
      </c>
      <c r="I2" s="7">
        <v>68.7</v>
      </c>
      <c r="J2" s="7">
        <v>114</v>
      </c>
      <c r="K2" s="7">
        <v>76.099999999999994</v>
      </c>
      <c r="L2" s="7">
        <v>46.5</v>
      </c>
      <c r="M2" s="7">
        <v>95.1</v>
      </c>
      <c r="N2" s="7">
        <v>56.9</v>
      </c>
      <c r="O2" s="7">
        <v>476</v>
      </c>
      <c r="P2" s="7">
        <v>399</v>
      </c>
      <c r="Q2" s="7">
        <v>415</v>
      </c>
      <c r="R2" s="7">
        <v>530</v>
      </c>
      <c r="S2" s="7">
        <v>590</v>
      </c>
      <c r="T2" s="7">
        <v>572</v>
      </c>
      <c r="U2" s="7">
        <v>604</v>
      </c>
      <c r="V2" s="7">
        <v>502</v>
      </c>
      <c r="W2" s="7">
        <v>129</v>
      </c>
      <c r="X2" s="7">
        <v>267</v>
      </c>
      <c r="Y2" s="7">
        <v>267</v>
      </c>
      <c r="Z2" s="7">
        <v>244</v>
      </c>
    </row>
    <row r="3" spans="1:26" ht="14.4" x14ac:dyDescent="0.3">
      <c r="A3" s="2" t="s">
        <v>6</v>
      </c>
      <c r="B3" s="7">
        <v>81.7</v>
      </c>
      <c r="C3" s="7">
        <v>0</v>
      </c>
      <c r="D3" s="7">
        <v>98.3</v>
      </c>
      <c r="E3" s="7">
        <v>201</v>
      </c>
      <c r="F3" s="7">
        <v>127</v>
      </c>
      <c r="G3" s="7">
        <v>252</v>
      </c>
      <c r="H3" s="7">
        <v>266</v>
      </c>
      <c r="I3" s="7">
        <v>149</v>
      </c>
      <c r="J3" s="7">
        <v>182</v>
      </c>
      <c r="K3" s="7">
        <v>156</v>
      </c>
      <c r="L3" s="7">
        <v>80</v>
      </c>
      <c r="M3" s="7">
        <v>149</v>
      </c>
      <c r="N3" s="7">
        <v>137</v>
      </c>
      <c r="O3" s="7">
        <v>399</v>
      </c>
      <c r="P3" s="7">
        <v>321</v>
      </c>
      <c r="Q3" s="7">
        <v>337</v>
      </c>
      <c r="R3" s="7">
        <v>453</v>
      </c>
      <c r="S3" s="7">
        <v>513</v>
      </c>
      <c r="T3" s="7">
        <v>495</v>
      </c>
      <c r="U3" s="7">
        <v>527</v>
      </c>
      <c r="V3" s="7">
        <v>425</v>
      </c>
      <c r="W3" s="7">
        <v>107</v>
      </c>
      <c r="X3" s="7">
        <v>172</v>
      </c>
      <c r="Y3" s="7">
        <v>182</v>
      </c>
      <c r="Z3" s="7">
        <v>150</v>
      </c>
    </row>
    <row r="4" spans="1:26" ht="14.4" x14ac:dyDescent="0.3">
      <c r="A4" s="2" t="s">
        <v>7</v>
      </c>
      <c r="B4" s="7">
        <v>32</v>
      </c>
      <c r="C4" s="7">
        <v>97.1</v>
      </c>
      <c r="D4" s="7">
        <v>0</v>
      </c>
      <c r="E4" s="7">
        <v>245</v>
      </c>
      <c r="F4" s="7">
        <v>38.700000000000003</v>
      </c>
      <c r="G4" s="7">
        <v>323</v>
      </c>
      <c r="H4" s="7">
        <v>340</v>
      </c>
      <c r="I4" s="7">
        <v>45.4</v>
      </c>
      <c r="J4" s="7">
        <v>75.099999999999994</v>
      </c>
      <c r="K4" s="7">
        <v>60.1</v>
      </c>
      <c r="L4" s="7">
        <v>75</v>
      </c>
      <c r="M4" s="7">
        <v>62.1</v>
      </c>
      <c r="N4" s="7">
        <v>65.7</v>
      </c>
      <c r="O4" s="7">
        <v>490</v>
      </c>
      <c r="P4" s="7">
        <v>410</v>
      </c>
      <c r="Q4" s="7">
        <v>429</v>
      </c>
      <c r="R4" s="7">
        <v>545</v>
      </c>
      <c r="S4" s="7">
        <v>604</v>
      </c>
      <c r="T4" s="7">
        <v>587</v>
      </c>
      <c r="U4" s="7">
        <v>618</v>
      </c>
      <c r="V4" s="7">
        <v>517</v>
      </c>
      <c r="W4" s="7">
        <v>162</v>
      </c>
      <c r="X4" s="7">
        <v>284</v>
      </c>
      <c r="Y4" s="7">
        <v>284</v>
      </c>
      <c r="Z4" s="7">
        <v>261</v>
      </c>
    </row>
    <row r="5" spans="1:26" ht="14.4" x14ac:dyDescent="0.3">
      <c r="A5" s="2" t="s">
        <v>8</v>
      </c>
      <c r="B5" s="7">
        <v>223</v>
      </c>
      <c r="C5" s="7">
        <v>211</v>
      </c>
      <c r="D5" s="7">
        <v>245</v>
      </c>
      <c r="E5" s="7">
        <v>0</v>
      </c>
      <c r="F5" s="7">
        <v>270</v>
      </c>
      <c r="G5" s="7">
        <v>441</v>
      </c>
      <c r="H5" s="7">
        <v>458</v>
      </c>
      <c r="I5" s="7">
        <v>292</v>
      </c>
      <c r="J5" s="7">
        <v>397</v>
      </c>
      <c r="K5" s="7">
        <v>300</v>
      </c>
      <c r="L5" s="7">
        <v>192</v>
      </c>
      <c r="M5" s="7">
        <v>315</v>
      </c>
      <c r="N5" s="7">
        <v>306</v>
      </c>
      <c r="O5" s="7">
        <v>562</v>
      </c>
      <c r="P5" s="7">
        <v>485</v>
      </c>
      <c r="Q5" s="7">
        <v>500</v>
      </c>
      <c r="R5" s="7">
        <v>616</v>
      </c>
      <c r="S5" s="7">
        <v>598</v>
      </c>
      <c r="T5" s="7">
        <v>580</v>
      </c>
      <c r="U5" s="7">
        <v>612</v>
      </c>
      <c r="V5" s="7">
        <v>510</v>
      </c>
      <c r="W5" s="7">
        <v>98.1</v>
      </c>
      <c r="X5" s="7">
        <v>164</v>
      </c>
      <c r="Y5" s="7">
        <v>151</v>
      </c>
      <c r="Z5" s="7">
        <v>157</v>
      </c>
    </row>
    <row r="6" spans="1:26" ht="14.4" x14ac:dyDescent="0.3">
      <c r="A6" s="2" t="s">
        <v>9</v>
      </c>
      <c r="B6" s="7">
        <v>47.2</v>
      </c>
      <c r="C6" s="7">
        <v>125</v>
      </c>
      <c r="D6" s="7">
        <v>37.4</v>
      </c>
      <c r="E6" s="7">
        <v>262</v>
      </c>
      <c r="F6" s="7">
        <v>0</v>
      </c>
      <c r="G6" s="7">
        <v>361</v>
      </c>
      <c r="H6" s="7">
        <v>377</v>
      </c>
      <c r="I6" s="7">
        <v>33.299999999999997</v>
      </c>
      <c r="J6" s="7">
        <v>78.400000000000006</v>
      </c>
      <c r="K6" s="7">
        <v>33.9</v>
      </c>
      <c r="L6" s="7">
        <v>79.099999999999994</v>
      </c>
      <c r="M6" s="7">
        <v>72.3</v>
      </c>
      <c r="N6" s="7">
        <v>48.9</v>
      </c>
      <c r="O6" s="7">
        <v>522</v>
      </c>
      <c r="P6" s="7">
        <v>432</v>
      </c>
      <c r="Q6" s="7">
        <v>460</v>
      </c>
      <c r="R6" s="7">
        <v>576</v>
      </c>
      <c r="S6" s="7">
        <v>810</v>
      </c>
      <c r="T6" s="7">
        <v>829</v>
      </c>
      <c r="U6" s="7">
        <v>860</v>
      </c>
      <c r="V6" s="7">
        <v>548</v>
      </c>
      <c r="W6" s="7">
        <v>176</v>
      </c>
      <c r="X6" s="7">
        <v>312</v>
      </c>
      <c r="Y6" s="7">
        <v>312</v>
      </c>
      <c r="Z6" s="7">
        <v>289</v>
      </c>
    </row>
    <row r="7" spans="1:26" ht="14.4" x14ac:dyDescent="0.3">
      <c r="A7" s="2" t="s">
        <v>10</v>
      </c>
      <c r="B7" s="7">
        <v>321</v>
      </c>
      <c r="C7" s="7">
        <v>250</v>
      </c>
      <c r="D7" s="7">
        <v>340</v>
      </c>
      <c r="E7" s="7">
        <v>385</v>
      </c>
      <c r="F7" s="7">
        <v>360</v>
      </c>
      <c r="G7" s="7">
        <v>0</v>
      </c>
      <c r="H7" s="7">
        <v>16.600000000000001</v>
      </c>
      <c r="I7" s="7">
        <v>353</v>
      </c>
      <c r="J7" s="7">
        <v>383</v>
      </c>
      <c r="K7" s="7">
        <v>367</v>
      </c>
      <c r="L7" s="7">
        <v>324</v>
      </c>
      <c r="M7" s="7">
        <v>323</v>
      </c>
      <c r="N7" s="7">
        <v>370</v>
      </c>
      <c r="O7" s="7">
        <v>164</v>
      </c>
      <c r="P7" s="7">
        <v>86.4</v>
      </c>
      <c r="Q7" s="7">
        <v>127</v>
      </c>
      <c r="R7" s="7">
        <v>219</v>
      </c>
      <c r="S7" s="7">
        <v>284</v>
      </c>
      <c r="T7" s="7">
        <v>266</v>
      </c>
      <c r="U7" s="7">
        <v>298</v>
      </c>
      <c r="V7" s="7">
        <v>195</v>
      </c>
      <c r="W7" s="7">
        <v>348</v>
      </c>
      <c r="X7" s="7">
        <v>282</v>
      </c>
      <c r="Y7" s="7">
        <v>282</v>
      </c>
      <c r="Z7" s="7">
        <v>259</v>
      </c>
    </row>
    <row r="8" spans="1:26" ht="14.4" x14ac:dyDescent="0.3">
      <c r="A8" s="2" t="s">
        <v>11</v>
      </c>
      <c r="B8" s="7">
        <v>337</v>
      </c>
      <c r="C8" s="7">
        <v>266</v>
      </c>
      <c r="D8" s="7">
        <v>356</v>
      </c>
      <c r="E8" s="7">
        <v>401</v>
      </c>
      <c r="F8" s="7">
        <v>376</v>
      </c>
      <c r="G8" s="7">
        <v>16.600000000000001</v>
      </c>
      <c r="H8" s="7">
        <v>0</v>
      </c>
      <c r="I8" s="7">
        <v>369</v>
      </c>
      <c r="J8" s="7">
        <v>399</v>
      </c>
      <c r="K8" s="7">
        <v>383</v>
      </c>
      <c r="L8" s="7">
        <v>341</v>
      </c>
      <c r="M8" s="7">
        <v>339</v>
      </c>
      <c r="N8" s="7">
        <v>387</v>
      </c>
      <c r="O8" s="7">
        <v>155</v>
      </c>
      <c r="P8" s="7">
        <v>77</v>
      </c>
      <c r="Q8" s="7">
        <v>118</v>
      </c>
      <c r="R8" s="7">
        <v>209</v>
      </c>
      <c r="S8" s="7">
        <v>275</v>
      </c>
      <c r="T8" s="7">
        <v>257</v>
      </c>
      <c r="U8" s="7">
        <v>289</v>
      </c>
      <c r="V8" s="7">
        <v>185</v>
      </c>
      <c r="W8" s="7">
        <v>364</v>
      </c>
      <c r="X8" s="7">
        <v>298</v>
      </c>
      <c r="Y8" s="7">
        <v>298</v>
      </c>
      <c r="Z8" s="7">
        <v>275</v>
      </c>
    </row>
    <row r="9" spans="1:26" ht="14.4" x14ac:dyDescent="0.3">
      <c r="A9" s="2" t="s">
        <v>12</v>
      </c>
      <c r="B9" s="7">
        <v>69.099999999999994</v>
      </c>
      <c r="C9" s="7">
        <v>147</v>
      </c>
      <c r="D9" s="7">
        <v>45.1</v>
      </c>
      <c r="E9" s="7">
        <v>284</v>
      </c>
      <c r="F9" s="7">
        <v>33.799999999999997</v>
      </c>
      <c r="G9" s="7">
        <v>369</v>
      </c>
      <c r="H9" s="7">
        <v>385</v>
      </c>
      <c r="I9" s="7">
        <v>0</v>
      </c>
      <c r="J9" s="7">
        <v>38.700000000000003</v>
      </c>
      <c r="K9" s="7">
        <v>21.6</v>
      </c>
      <c r="L9" s="7">
        <v>101</v>
      </c>
      <c r="M9" s="7">
        <v>80</v>
      </c>
      <c r="N9" s="7">
        <v>80.2</v>
      </c>
      <c r="O9" s="7">
        <v>534</v>
      </c>
      <c r="P9" s="7">
        <v>457</v>
      </c>
      <c r="Q9" s="7">
        <v>473</v>
      </c>
      <c r="R9" s="7">
        <v>588</v>
      </c>
      <c r="S9" s="7">
        <v>648</v>
      </c>
      <c r="T9" s="7">
        <v>630</v>
      </c>
      <c r="U9" s="7">
        <v>662</v>
      </c>
      <c r="V9" s="7">
        <v>560</v>
      </c>
      <c r="W9" s="7">
        <v>198</v>
      </c>
      <c r="X9" s="7">
        <v>334</v>
      </c>
      <c r="Y9" s="7">
        <v>334</v>
      </c>
      <c r="Z9" s="7">
        <v>311</v>
      </c>
    </row>
    <row r="10" spans="1:26" ht="14.4" x14ac:dyDescent="0.3">
      <c r="A10" s="2" t="s">
        <v>13</v>
      </c>
      <c r="B10" s="7">
        <v>103</v>
      </c>
      <c r="C10" s="7">
        <v>182</v>
      </c>
      <c r="D10" s="7">
        <v>75.2</v>
      </c>
      <c r="E10" s="7">
        <v>318</v>
      </c>
      <c r="F10" s="7">
        <v>67.2</v>
      </c>
      <c r="G10" s="7">
        <v>398</v>
      </c>
      <c r="H10" s="7">
        <v>415</v>
      </c>
      <c r="I10" s="7">
        <v>38.5</v>
      </c>
      <c r="J10" s="7">
        <v>0</v>
      </c>
      <c r="K10" s="7">
        <v>45.3</v>
      </c>
      <c r="L10" s="7">
        <v>135</v>
      </c>
      <c r="M10" s="7">
        <v>110</v>
      </c>
      <c r="N10" s="7">
        <v>114</v>
      </c>
      <c r="O10" s="7">
        <v>564</v>
      </c>
      <c r="P10" s="7">
        <v>486</v>
      </c>
      <c r="Q10" s="7">
        <v>502</v>
      </c>
      <c r="R10" s="7">
        <v>618</v>
      </c>
      <c r="S10" s="7">
        <v>678</v>
      </c>
      <c r="T10" s="7">
        <v>660</v>
      </c>
      <c r="U10" s="7">
        <v>692</v>
      </c>
      <c r="V10" s="7">
        <v>604</v>
      </c>
      <c r="W10" s="7">
        <v>225</v>
      </c>
      <c r="X10" s="7">
        <v>368</v>
      </c>
      <c r="Y10" s="7">
        <v>368</v>
      </c>
      <c r="Z10" s="7">
        <v>346</v>
      </c>
    </row>
    <row r="11" spans="1:26" ht="14.4" x14ac:dyDescent="0.3">
      <c r="A11" s="2" t="s">
        <v>14</v>
      </c>
      <c r="B11" s="7">
        <v>75.8</v>
      </c>
      <c r="C11" s="7">
        <v>154</v>
      </c>
      <c r="D11" s="7">
        <v>59</v>
      </c>
      <c r="E11" s="7">
        <v>291</v>
      </c>
      <c r="F11" s="7">
        <v>32</v>
      </c>
      <c r="G11" s="7">
        <v>382</v>
      </c>
      <c r="H11" s="7">
        <v>399</v>
      </c>
      <c r="I11" s="7">
        <v>21.6</v>
      </c>
      <c r="J11" s="7">
        <v>45.4</v>
      </c>
      <c r="K11" s="7">
        <v>0</v>
      </c>
      <c r="L11" s="7">
        <v>108</v>
      </c>
      <c r="M11" s="7">
        <v>93.8</v>
      </c>
      <c r="N11" s="7">
        <v>69.2</v>
      </c>
      <c r="O11" s="7">
        <v>550</v>
      </c>
      <c r="P11" s="7">
        <v>473</v>
      </c>
      <c r="Q11" s="7">
        <v>489</v>
      </c>
      <c r="R11" s="7">
        <v>604</v>
      </c>
      <c r="S11" s="7">
        <v>664</v>
      </c>
      <c r="T11" s="7">
        <v>646</v>
      </c>
      <c r="U11" s="7">
        <v>678</v>
      </c>
      <c r="V11" s="7">
        <v>576</v>
      </c>
      <c r="W11" s="7">
        <v>205</v>
      </c>
      <c r="X11" s="7">
        <v>341</v>
      </c>
      <c r="Y11" s="7">
        <v>341</v>
      </c>
      <c r="Z11" s="7">
        <v>318</v>
      </c>
    </row>
    <row r="12" spans="1:26" ht="14.4" x14ac:dyDescent="0.3">
      <c r="A12" s="2" t="s">
        <v>15</v>
      </c>
      <c r="B12" s="7">
        <v>46.9</v>
      </c>
      <c r="C12" s="7">
        <v>78.5</v>
      </c>
      <c r="D12" s="7">
        <v>69.3</v>
      </c>
      <c r="E12" s="7">
        <v>196</v>
      </c>
      <c r="F12" s="7">
        <v>78.5</v>
      </c>
      <c r="G12" s="7">
        <v>335</v>
      </c>
      <c r="H12" s="7">
        <v>350</v>
      </c>
      <c r="I12" s="7">
        <v>101</v>
      </c>
      <c r="J12" s="7">
        <v>146</v>
      </c>
      <c r="K12" s="7">
        <v>108</v>
      </c>
      <c r="L12" s="7">
        <v>0</v>
      </c>
      <c r="M12" s="7">
        <v>139</v>
      </c>
      <c r="N12" s="7">
        <v>64.8</v>
      </c>
      <c r="O12" s="7">
        <v>475</v>
      </c>
      <c r="P12" s="7">
        <v>397</v>
      </c>
      <c r="Q12" s="7">
        <v>413</v>
      </c>
      <c r="R12" s="7">
        <v>529</v>
      </c>
      <c r="S12" s="7">
        <v>589</v>
      </c>
      <c r="T12" s="7">
        <v>571</v>
      </c>
      <c r="U12" s="7">
        <v>602</v>
      </c>
      <c r="V12" s="7">
        <v>501</v>
      </c>
      <c r="W12" s="7">
        <v>102</v>
      </c>
      <c r="X12" s="7">
        <v>265</v>
      </c>
      <c r="Y12" s="7">
        <v>265</v>
      </c>
      <c r="Z12" s="7">
        <v>242</v>
      </c>
    </row>
    <row r="13" spans="1:26" ht="14.4" x14ac:dyDescent="0.3">
      <c r="A13" s="2" t="s">
        <v>16</v>
      </c>
      <c r="B13" s="7">
        <v>95.3</v>
      </c>
      <c r="C13" s="7">
        <v>161</v>
      </c>
      <c r="D13" s="7">
        <v>63.3</v>
      </c>
      <c r="E13" s="7">
        <v>315</v>
      </c>
      <c r="F13" s="7">
        <v>73.099999999999994</v>
      </c>
      <c r="G13" s="7">
        <v>327</v>
      </c>
      <c r="H13" s="7">
        <v>341</v>
      </c>
      <c r="I13" s="7">
        <v>80</v>
      </c>
      <c r="J13" s="7">
        <v>110</v>
      </c>
      <c r="K13" s="7">
        <v>93.6</v>
      </c>
      <c r="L13" s="7">
        <v>139</v>
      </c>
      <c r="M13" s="7">
        <v>0</v>
      </c>
      <c r="N13" s="7">
        <v>132</v>
      </c>
      <c r="O13" s="7">
        <v>492</v>
      </c>
      <c r="P13" s="7">
        <v>411</v>
      </c>
      <c r="Q13" s="7">
        <v>430</v>
      </c>
      <c r="R13" s="7">
        <v>545</v>
      </c>
      <c r="S13" s="7">
        <v>605</v>
      </c>
      <c r="T13" s="7">
        <v>588</v>
      </c>
      <c r="U13" s="7">
        <v>619</v>
      </c>
      <c r="V13" s="7">
        <v>518</v>
      </c>
      <c r="W13" s="7">
        <v>221</v>
      </c>
      <c r="X13" s="7">
        <v>311</v>
      </c>
      <c r="Y13" s="7">
        <v>311</v>
      </c>
      <c r="Z13" s="7">
        <v>288</v>
      </c>
    </row>
    <row r="14" spans="1:26" ht="15.75" customHeight="1" x14ac:dyDescent="0.3">
      <c r="A14" s="2" t="s">
        <v>17</v>
      </c>
      <c r="B14" s="7">
        <v>58.3</v>
      </c>
      <c r="C14" s="7">
        <v>137</v>
      </c>
      <c r="D14" s="7">
        <v>84.4</v>
      </c>
      <c r="E14" s="7">
        <v>261</v>
      </c>
      <c r="F14" s="7">
        <v>47.7</v>
      </c>
      <c r="G14" s="7">
        <v>380</v>
      </c>
      <c r="H14" s="7">
        <v>395</v>
      </c>
      <c r="I14" s="7">
        <v>80.400000000000006</v>
      </c>
      <c r="J14" s="7">
        <v>125</v>
      </c>
      <c r="K14" s="7">
        <v>56.8</v>
      </c>
      <c r="L14" s="7">
        <v>65.2</v>
      </c>
      <c r="M14" s="7">
        <v>119</v>
      </c>
      <c r="N14" s="7">
        <v>0</v>
      </c>
      <c r="O14" s="7">
        <v>533</v>
      </c>
      <c r="P14" s="7">
        <v>455</v>
      </c>
      <c r="Q14" s="7">
        <v>471</v>
      </c>
      <c r="R14" s="7">
        <v>587</v>
      </c>
      <c r="S14" s="7">
        <v>647</v>
      </c>
      <c r="T14" s="7">
        <v>629</v>
      </c>
      <c r="U14" s="7">
        <v>660</v>
      </c>
      <c r="V14" s="7">
        <v>559</v>
      </c>
      <c r="W14" s="7">
        <v>158</v>
      </c>
      <c r="X14" s="7">
        <v>323</v>
      </c>
      <c r="Y14" s="7">
        <v>323</v>
      </c>
      <c r="Z14" s="7">
        <v>301</v>
      </c>
    </row>
    <row r="15" spans="1:26" ht="15.75" customHeight="1" x14ac:dyDescent="0.3">
      <c r="A15" s="2" t="s">
        <v>18</v>
      </c>
      <c r="B15" s="7">
        <v>476</v>
      </c>
      <c r="C15" s="7">
        <v>401</v>
      </c>
      <c r="D15" s="7">
        <v>505</v>
      </c>
      <c r="E15" s="7">
        <v>485</v>
      </c>
      <c r="F15" s="7">
        <v>521</v>
      </c>
      <c r="G15" s="7">
        <v>164</v>
      </c>
      <c r="H15" s="7">
        <v>155</v>
      </c>
      <c r="I15" s="7">
        <v>520</v>
      </c>
      <c r="J15" s="7">
        <v>550</v>
      </c>
      <c r="K15" s="7">
        <v>551</v>
      </c>
      <c r="L15" s="7">
        <v>475</v>
      </c>
      <c r="M15" s="7">
        <v>490</v>
      </c>
      <c r="N15" s="7">
        <v>532</v>
      </c>
      <c r="O15" s="7">
        <v>0</v>
      </c>
      <c r="P15" s="7">
        <v>73</v>
      </c>
      <c r="Q15" s="7">
        <v>65.5</v>
      </c>
      <c r="R15" s="7">
        <v>56.9</v>
      </c>
      <c r="S15" s="7">
        <v>162</v>
      </c>
      <c r="T15" s="7">
        <v>144</v>
      </c>
      <c r="U15" s="7">
        <v>176</v>
      </c>
      <c r="V15" s="7">
        <v>53.9</v>
      </c>
      <c r="W15" s="7">
        <v>469</v>
      </c>
      <c r="X15" s="7">
        <v>431</v>
      </c>
      <c r="Y15" s="7">
        <v>434</v>
      </c>
      <c r="Z15" s="7">
        <v>359</v>
      </c>
    </row>
    <row r="16" spans="1:26" ht="15.75" customHeight="1" x14ac:dyDescent="0.3">
      <c r="A16" s="2" t="s">
        <v>19</v>
      </c>
      <c r="B16" s="7">
        <v>399</v>
      </c>
      <c r="C16" s="7">
        <v>323</v>
      </c>
      <c r="D16" s="7">
        <v>410</v>
      </c>
      <c r="E16" s="7">
        <v>407</v>
      </c>
      <c r="F16" s="7">
        <v>444</v>
      </c>
      <c r="G16" s="7">
        <v>86.5</v>
      </c>
      <c r="H16" s="7">
        <v>77.099999999999994</v>
      </c>
      <c r="I16" s="7">
        <v>439</v>
      </c>
      <c r="J16" s="7">
        <v>469</v>
      </c>
      <c r="K16" s="7">
        <v>453</v>
      </c>
      <c r="L16" s="7">
        <v>397</v>
      </c>
      <c r="M16" s="7">
        <v>409</v>
      </c>
      <c r="N16" s="7">
        <v>454</v>
      </c>
      <c r="O16" s="7">
        <v>73.099999999999994</v>
      </c>
      <c r="P16" s="7">
        <v>0</v>
      </c>
      <c r="Q16" s="7">
        <v>41.5</v>
      </c>
      <c r="R16" s="7">
        <v>127</v>
      </c>
      <c r="S16" s="7">
        <v>193</v>
      </c>
      <c r="T16" s="7">
        <v>175</v>
      </c>
      <c r="U16" s="7">
        <v>207</v>
      </c>
      <c r="V16" s="7">
        <v>103</v>
      </c>
      <c r="W16" s="7">
        <v>391</v>
      </c>
      <c r="X16" s="7">
        <v>304</v>
      </c>
      <c r="Y16" s="7">
        <v>304</v>
      </c>
      <c r="Z16" s="7">
        <v>281</v>
      </c>
    </row>
    <row r="17" spans="1:26" ht="15.75" customHeight="1" x14ac:dyDescent="0.3">
      <c r="A17" s="2" t="s">
        <v>20</v>
      </c>
      <c r="B17" s="7">
        <v>414</v>
      </c>
      <c r="C17" s="7">
        <v>339</v>
      </c>
      <c r="D17" s="7">
        <v>431</v>
      </c>
      <c r="E17" s="7">
        <v>422</v>
      </c>
      <c r="F17" s="7">
        <v>459</v>
      </c>
      <c r="G17" s="7">
        <v>126</v>
      </c>
      <c r="H17" s="7">
        <v>117</v>
      </c>
      <c r="I17" s="7">
        <v>472</v>
      </c>
      <c r="J17" s="7">
        <v>487</v>
      </c>
      <c r="K17" s="7">
        <v>489</v>
      </c>
      <c r="L17" s="7">
        <v>412</v>
      </c>
      <c r="M17" s="7">
        <v>427</v>
      </c>
      <c r="N17" s="7">
        <v>469</v>
      </c>
      <c r="O17" s="7">
        <v>65.7</v>
      </c>
      <c r="P17" s="7">
        <v>40.200000000000003</v>
      </c>
      <c r="Q17" s="7">
        <v>0</v>
      </c>
      <c r="R17" s="7">
        <v>120</v>
      </c>
      <c r="S17" s="7">
        <v>180</v>
      </c>
      <c r="T17" s="7">
        <v>162</v>
      </c>
      <c r="U17" s="7">
        <v>193</v>
      </c>
      <c r="V17" s="7">
        <v>91.8</v>
      </c>
      <c r="W17" s="7">
        <v>406</v>
      </c>
      <c r="X17" s="7">
        <v>320</v>
      </c>
      <c r="Y17" s="7">
        <v>320</v>
      </c>
      <c r="Z17" s="7">
        <v>297</v>
      </c>
    </row>
    <row r="18" spans="1:26" ht="15.75" customHeight="1" x14ac:dyDescent="0.3">
      <c r="A18" s="2" t="s">
        <v>21</v>
      </c>
      <c r="B18" s="7">
        <v>537</v>
      </c>
      <c r="C18" s="7">
        <v>455</v>
      </c>
      <c r="D18" s="7">
        <v>559</v>
      </c>
      <c r="E18" s="7">
        <v>539</v>
      </c>
      <c r="F18" s="7">
        <v>575</v>
      </c>
      <c r="G18" s="7">
        <v>218</v>
      </c>
      <c r="H18" s="7">
        <v>209</v>
      </c>
      <c r="I18" s="7">
        <v>588</v>
      </c>
      <c r="J18" s="7">
        <v>618</v>
      </c>
      <c r="K18" s="7">
        <v>605</v>
      </c>
      <c r="L18" s="7">
        <v>528</v>
      </c>
      <c r="M18" s="7">
        <v>573</v>
      </c>
      <c r="N18" s="7">
        <v>586</v>
      </c>
      <c r="O18" s="7">
        <v>57.2</v>
      </c>
      <c r="P18" s="7">
        <v>127</v>
      </c>
      <c r="Q18" s="7">
        <v>120</v>
      </c>
      <c r="R18" s="7">
        <v>0</v>
      </c>
      <c r="S18" s="7">
        <v>156</v>
      </c>
      <c r="T18" s="7">
        <v>101</v>
      </c>
      <c r="U18" s="7">
        <v>132</v>
      </c>
      <c r="V18" s="7">
        <v>28.9</v>
      </c>
      <c r="W18" s="7">
        <v>523</v>
      </c>
      <c r="X18" s="7">
        <v>436</v>
      </c>
      <c r="Y18" s="7">
        <v>436</v>
      </c>
      <c r="Z18" s="7">
        <v>413</v>
      </c>
    </row>
    <row r="19" spans="1:26" ht="15.75" customHeight="1" x14ac:dyDescent="0.3">
      <c r="A19" s="2" t="s">
        <v>22</v>
      </c>
      <c r="B19" s="7">
        <v>590</v>
      </c>
      <c r="C19" s="7">
        <v>515</v>
      </c>
      <c r="D19" s="7">
        <v>619</v>
      </c>
      <c r="E19" s="7">
        <v>599</v>
      </c>
      <c r="F19" s="7">
        <v>635</v>
      </c>
      <c r="G19" s="7">
        <v>284</v>
      </c>
      <c r="H19" s="7">
        <v>275</v>
      </c>
      <c r="I19" s="7">
        <v>648</v>
      </c>
      <c r="J19" s="7">
        <v>678</v>
      </c>
      <c r="K19" s="7">
        <v>648</v>
      </c>
      <c r="L19" s="7">
        <v>589</v>
      </c>
      <c r="M19" s="7">
        <v>604</v>
      </c>
      <c r="N19" s="7">
        <v>646</v>
      </c>
      <c r="O19" s="7">
        <v>162</v>
      </c>
      <c r="P19" s="7">
        <v>193</v>
      </c>
      <c r="Q19" s="7">
        <v>180</v>
      </c>
      <c r="R19" s="7">
        <v>153</v>
      </c>
      <c r="S19" s="7">
        <v>0</v>
      </c>
      <c r="T19" s="7">
        <v>52.3</v>
      </c>
      <c r="U19" s="7">
        <v>107</v>
      </c>
      <c r="V19" s="7">
        <v>142</v>
      </c>
      <c r="W19" s="7">
        <v>583</v>
      </c>
      <c r="X19" s="7">
        <v>496</v>
      </c>
      <c r="Y19" s="7">
        <v>496</v>
      </c>
      <c r="Z19" s="7">
        <v>473</v>
      </c>
    </row>
    <row r="20" spans="1:26" ht="15.75" customHeight="1" x14ac:dyDescent="0.3">
      <c r="A20" s="2" t="s">
        <v>23</v>
      </c>
      <c r="B20" s="7">
        <v>573</v>
      </c>
      <c r="C20" s="7">
        <v>497</v>
      </c>
      <c r="D20" s="7">
        <v>601</v>
      </c>
      <c r="E20" s="7">
        <v>581</v>
      </c>
      <c r="F20" s="7">
        <v>618</v>
      </c>
      <c r="G20" s="7">
        <v>266</v>
      </c>
      <c r="H20" s="7">
        <v>257</v>
      </c>
      <c r="I20" s="7">
        <v>630</v>
      </c>
      <c r="J20" s="7">
        <v>660</v>
      </c>
      <c r="K20" s="7">
        <v>647</v>
      </c>
      <c r="L20" s="7">
        <v>571</v>
      </c>
      <c r="M20" s="7">
        <v>615</v>
      </c>
      <c r="N20" s="7">
        <v>628</v>
      </c>
      <c r="O20" s="7">
        <v>144</v>
      </c>
      <c r="P20" s="7">
        <v>175</v>
      </c>
      <c r="Q20" s="7">
        <v>162</v>
      </c>
      <c r="R20" s="7">
        <v>101</v>
      </c>
      <c r="S20" s="7">
        <v>52.3</v>
      </c>
      <c r="T20" s="7">
        <v>0</v>
      </c>
      <c r="U20" s="7">
        <v>70.099999999999994</v>
      </c>
      <c r="V20" s="7">
        <v>89.5</v>
      </c>
      <c r="W20" s="7">
        <v>565</v>
      </c>
      <c r="X20" s="7">
        <v>478</v>
      </c>
      <c r="Y20" s="7">
        <v>478</v>
      </c>
      <c r="Z20" s="7">
        <v>456</v>
      </c>
    </row>
    <row r="21" spans="1:26" ht="15.75" customHeight="1" x14ac:dyDescent="0.3">
      <c r="A21" s="2" t="s">
        <v>24</v>
      </c>
      <c r="B21" s="7">
        <v>604</v>
      </c>
      <c r="C21" s="7">
        <v>529</v>
      </c>
      <c r="D21" s="7">
        <v>633</v>
      </c>
      <c r="E21" s="7">
        <v>613</v>
      </c>
      <c r="F21" s="7">
        <v>649</v>
      </c>
      <c r="G21" s="7">
        <v>298</v>
      </c>
      <c r="H21" s="7">
        <v>288</v>
      </c>
      <c r="I21" s="7">
        <v>662</v>
      </c>
      <c r="J21" s="7">
        <v>692</v>
      </c>
      <c r="K21" s="7">
        <v>662</v>
      </c>
      <c r="L21" s="7">
        <v>602</v>
      </c>
      <c r="M21" s="7">
        <v>617</v>
      </c>
      <c r="N21" s="7">
        <v>660</v>
      </c>
      <c r="O21" s="7">
        <v>175</v>
      </c>
      <c r="P21" s="7">
        <v>207</v>
      </c>
      <c r="Q21" s="7">
        <v>193</v>
      </c>
      <c r="R21" s="7">
        <v>132</v>
      </c>
      <c r="S21" s="7">
        <v>107</v>
      </c>
      <c r="T21" s="7">
        <v>66.599999999999994</v>
      </c>
      <c r="U21" s="7">
        <v>0</v>
      </c>
      <c r="V21" s="7">
        <v>121</v>
      </c>
      <c r="W21" s="7">
        <v>596</v>
      </c>
      <c r="X21" s="7">
        <v>510</v>
      </c>
      <c r="Y21" s="7">
        <v>510</v>
      </c>
      <c r="Z21" s="7">
        <v>487</v>
      </c>
    </row>
    <row r="22" spans="1:26" ht="15.75" customHeight="1" x14ac:dyDescent="0.3">
      <c r="A22" s="2" t="s">
        <v>25</v>
      </c>
      <c r="B22" s="7">
        <v>503</v>
      </c>
      <c r="C22" s="7">
        <v>428</v>
      </c>
      <c r="D22" s="7">
        <v>532</v>
      </c>
      <c r="E22" s="7">
        <v>512</v>
      </c>
      <c r="F22" s="7">
        <v>549</v>
      </c>
      <c r="G22" s="7">
        <v>194</v>
      </c>
      <c r="H22" s="7">
        <v>185</v>
      </c>
      <c r="I22" s="7">
        <v>561</v>
      </c>
      <c r="J22" s="7">
        <v>591</v>
      </c>
      <c r="K22" s="7">
        <v>578</v>
      </c>
      <c r="L22" s="7">
        <v>502</v>
      </c>
      <c r="M22" s="7">
        <v>517</v>
      </c>
      <c r="N22" s="7">
        <v>559</v>
      </c>
      <c r="O22" s="7">
        <v>53.9</v>
      </c>
      <c r="P22" s="7">
        <v>103</v>
      </c>
      <c r="Q22" s="7">
        <v>92.6</v>
      </c>
      <c r="R22" s="7">
        <v>28.9</v>
      </c>
      <c r="S22" s="7">
        <v>145</v>
      </c>
      <c r="T22" s="7">
        <v>89.4</v>
      </c>
      <c r="U22" s="7">
        <v>121</v>
      </c>
      <c r="V22" s="7">
        <v>0</v>
      </c>
      <c r="W22" s="7">
        <v>496</v>
      </c>
      <c r="X22" s="7">
        <v>409</v>
      </c>
      <c r="Y22" s="7">
        <v>409</v>
      </c>
      <c r="Z22" s="7">
        <v>386</v>
      </c>
    </row>
    <row r="23" spans="1:26" ht="15.75" customHeight="1" x14ac:dyDescent="0.3">
      <c r="A23" s="2" t="s">
        <v>26</v>
      </c>
      <c r="B23" s="7">
        <v>130</v>
      </c>
      <c r="C23" s="7">
        <v>124</v>
      </c>
      <c r="D23" s="7">
        <v>152</v>
      </c>
      <c r="E23" s="7">
        <v>98.7</v>
      </c>
      <c r="F23" s="7">
        <v>177</v>
      </c>
      <c r="G23" s="7">
        <v>354</v>
      </c>
      <c r="H23" s="7">
        <v>365</v>
      </c>
      <c r="I23" s="7">
        <v>200</v>
      </c>
      <c r="J23" s="7">
        <v>261</v>
      </c>
      <c r="K23" s="7">
        <v>207</v>
      </c>
      <c r="L23" s="7">
        <v>99</v>
      </c>
      <c r="M23" s="7">
        <v>222</v>
      </c>
      <c r="N23" s="7">
        <v>172</v>
      </c>
      <c r="O23" s="7">
        <v>469</v>
      </c>
      <c r="P23" s="7">
        <v>440</v>
      </c>
      <c r="Q23" s="7">
        <v>413</v>
      </c>
      <c r="R23" s="7">
        <v>575</v>
      </c>
      <c r="S23" s="7">
        <v>635</v>
      </c>
      <c r="T23" s="7">
        <v>617</v>
      </c>
      <c r="U23" s="7">
        <v>649</v>
      </c>
      <c r="V23" s="7">
        <v>501</v>
      </c>
      <c r="W23" s="7">
        <v>0</v>
      </c>
      <c r="X23" s="7">
        <v>180</v>
      </c>
      <c r="Y23" s="7">
        <v>167</v>
      </c>
      <c r="Z23" s="7">
        <v>183</v>
      </c>
    </row>
    <row r="24" spans="1:26" ht="15.75" customHeight="1" x14ac:dyDescent="0.3">
      <c r="A24" s="2" t="s">
        <v>27</v>
      </c>
      <c r="B24" s="7">
        <v>267</v>
      </c>
      <c r="C24" s="7">
        <v>192</v>
      </c>
      <c r="D24" s="7">
        <v>284</v>
      </c>
      <c r="E24" s="7">
        <v>166</v>
      </c>
      <c r="F24" s="7">
        <v>312</v>
      </c>
      <c r="G24" s="7">
        <v>282</v>
      </c>
      <c r="H24" s="7">
        <v>298</v>
      </c>
      <c r="I24" s="7">
        <v>325</v>
      </c>
      <c r="J24" s="7">
        <v>355</v>
      </c>
      <c r="K24" s="7">
        <v>342</v>
      </c>
      <c r="L24" s="7">
        <v>265</v>
      </c>
      <c r="M24" s="7">
        <v>309</v>
      </c>
      <c r="N24" s="7">
        <v>323</v>
      </c>
      <c r="O24" s="7">
        <v>431</v>
      </c>
      <c r="P24" s="7">
        <v>304</v>
      </c>
      <c r="Q24" s="7">
        <v>320</v>
      </c>
      <c r="R24" s="7">
        <v>485</v>
      </c>
      <c r="S24" s="7">
        <v>509</v>
      </c>
      <c r="T24" s="7">
        <v>527</v>
      </c>
      <c r="U24" s="7">
        <v>559</v>
      </c>
      <c r="V24" s="7">
        <v>457</v>
      </c>
      <c r="W24" s="7">
        <v>180</v>
      </c>
      <c r="X24" s="7">
        <v>0</v>
      </c>
      <c r="Y24" s="7">
        <v>13.3</v>
      </c>
      <c r="Z24" s="7">
        <v>23.6</v>
      </c>
    </row>
    <row r="25" spans="1:26" ht="15.75" customHeight="1" x14ac:dyDescent="0.3">
      <c r="A25" s="2" t="s">
        <v>28</v>
      </c>
      <c r="B25" s="7">
        <v>268</v>
      </c>
      <c r="C25" s="7">
        <v>192</v>
      </c>
      <c r="D25" s="7">
        <v>284</v>
      </c>
      <c r="E25" s="7">
        <v>153</v>
      </c>
      <c r="F25" s="7">
        <v>313</v>
      </c>
      <c r="G25" s="7">
        <v>282</v>
      </c>
      <c r="H25" s="7">
        <v>299</v>
      </c>
      <c r="I25" s="7">
        <v>325</v>
      </c>
      <c r="J25" s="7">
        <v>355</v>
      </c>
      <c r="K25" s="7">
        <v>342</v>
      </c>
      <c r="L25" s="7">
        <v>266</v>
      </c>
      <c r="M25" s="7">
        <v>310</v>
      </c>
      <c r="N25" s="7">
        <v>323</v>
      </c>
      <c r="O25" s="7">
        <v>434</v>
      </c>
      <c r="P25" s="7">
        <v>304</v>
      </c>
      <c r="Q25" s="7">
        <v>320</v>
      </c>
      <c r="R25" s="7">
        <v>488</v>
      </c>
      <c r="S25" s="7">
        <v>511</v>
      </c>
      <c r="T25" s="7">
        <v>530</v>
      </c>
      <c r="U25" s="7">
        <v>561</v>
      </c>
      <c r="V25" s="7">
        <v>460</v>
      </c>
      <c r="W25" s="7">
        <v>167</v>
      </c>
      <c r="X25" s="7">
        <v>13.1</v>
      </c>
      <c r="Y25" s="7">
        <v>0</v>
      </c>
      <c r="Z25" s="7">
        <v>24.1</v>
      </c>
    </row>
    <row r="26" spans="1:26" ht="15.75" customHeight="1" x14ac:dyDescent="0.3">
      <c r="A26" s="2" t="s">
        <v>29</v>
      </c>
      <c r="B26" s="7">
        <v>245</v>
      </c>
      <c r="C26" s="7">
        <v>171</v>
      </c>
      <c r="D26" s="7">
        <v>263</v>
      </c>
      <c r="E26" s="7">
        <v>158</v>
      </c>
      <c r="F26" s="7">
        <v>291</v>
      </c>
      <c r="G26" s="7">
        <v>261</v>
      </c>
      <c r="H26" s="7">
        <v>278</v>
      </c>
      <c r="I26" s="7">
        <v>304</v>
      </c>
      <c r="J26" s="7">
        <v>334</v>
      </c>
      <c r="K26" s="7">
        <v>321</v>
      </c>
      <c r="L26" s="7">
        <v>245</v>
      </c>
      <c r="M26" s="7">
        <v>289</v>
      </c>
      <c r="N26" s="7">
        <v>302</v>
      </c>
      <c r="O26" s="7">
        <v>361</v>
      </c>
      <c r="P26" s="7">
        <v>281</v>
      </c>
      <c r="Q26" s="7">
        <v>299</v>
      </c>
      <c r="R26" s="7">
        <v>415</v>
      </c>
      <c r="S26" s="7">
        <v>475</v>
      </c>
      <c r="T26" s="7">
        <v>457</v>
      </c>
      <c r="U26" s="7">
        <v>489</v>
      </c>
      <c r="V26" s="7">
        <v>387</v>
      </c>
      <c r="W26" s="7">
        <v>186</v>
      </c>
      <c r="X26" s="7">
        <v>23.2</v>
      </c>
      <c r="Y26" s="7">
        <v>23.1</v>
      </c>
      <c r="Z26" s="7">
        <v>0</v>
      </c>
    </row>
    <row r="27" spans="1:26" ht="15.75" customHeight="1" x14ac:dyDescent="0.3"/>
    <row r="28" spans="1:26" ht="15.75" customHeight="1" x14ac:dyDescent="0.3"/>
    <row r="29" spans="1:26" ht="15.75" customHeight="1" x14ac:dyDescent="0.3">
      <c r="A29" s="1" t="s">
        <v>30</v>
      </c>
      <c r="B29" s="1" t="s">
        <v>32</v>
      </c>
      <c r="C29" s="1" t="s">
        <v>33</v>
      </c>
      <c r="D29" s="1" t="s">
        <v>34</v>
      </c>
      <c r="E29" s="1" t="s">
        <v>35</v>
      </c>
      <c r="F29" s="1" t="s">
        <v>36</v>
      </c>
      <c r="G29" s="1" t="s">
        <v>37</v>
      </c>
      <c r="H29" s="1" t="s">
        <v>38</v>
      </c>
    </row>
    <row r="30" spans="1:26" ht="15.75" customHeight="1" x14ac:dyDescent="0.3">
      <c r="A30" s="2" t="s">
        <v>5</v>
      </c>
      <c r="B30" s="5" t="s">
        <v>39</v>
      </c>
      <c r="C30" s="5"/>
      <c r="D30" s="5"/>
      <c r="E30" s="5" t="s">
        <v>39</v>
      </c>
      <c r="F30" s="5" t="s">
        <v>39</v>
      </c>
      <c r="G30" s="5" t="s">
        <v>39</v>
      </c>
      <c r="H30" s="5" t="s">
        <v>39</v>
      </c>
    </row>
    <row r="31" spans="1:26" ht="15.75" customHeight="1" x14ac:dyDescent="0.3">
      <c r="A31" s="2" t="s">
        <v>6</v>
      </c>
      <c r="B31" s="5" t="s">
        <v>39</v>
      </c>
      <c r="C31" s="5" t="s">
        <v>39</v>
      </c>
      <c r="D31" s="5" t="s">
        <v>39</v>
      </c>
      <c r="E31" s="5" t="s">
        <v>39</v>
      </c>
      <c r="F31" s="5" t="s">
        <v>39</v>
      </c>
      <c r="G31" s="5" t="s">
        <v>39</v>
      </c>
      <c r="H31" s="5" t="s">
        <v>39</v>
      </c>
    </row>
    <row r="32" spans="1:26" ht="15.75" customHeight="1" x14ac:dyDescent="0.3">
      <c r="A32" s="2" t="s">
        <v>7</v>
      </c>
      <c r="B32" s="5" t="s">
        <v>39</v>
      </c>
      <c r="C32" s="5" t="s">
        <v>39</v>
      </c>
      <c r="D32" s="5" t="s">
        <v>39</v>
      </c>
      <c r="E32" s="5" t="s">
        <v>39</v>
      </c>
      <c r="F32" s="5" t="s">
        <v>39</v>
      </c>
      <c r="G32" s="5" t="s">
        <v>39</v>
      </c>
      <c r="H32" s="5" t="s">
        <v>39</v>
      </c>
    </row>
    <row r="33" spans="1:8" ht="15.75" customHeight="1" x14ac:dyDescent="0.3">
      <c r="A33" s="2" t="s">
        <v>8</v>
      </c>
      <c r="B33" s="5" t="s">
        <v>39</v>
      </c>
      <c r="C33" s="5" t="s">
        <v>39</v>
      </c>
      <c r="D33" s="5" t="s">
        <v>39</v>
      </c>
      <c r="E33" s="5" t="s">
        <v>39</v>
      </c>
      <c r="F33" s="5" t="s">
        <v>39</v>
      </c>
      <c r="G33" s="5" t="s">
        <v>39</v>
      </c>
      <c r="H33" s="5" t="s">
        <v>39</v>
      </c>
    </row>
    <row r="34" spans="1:8" ht="15.75" customHeight="1" x14ac:dyDescent="0.3">
      <c r="A34" s="2" t="s">
        <v>9</v>
      </c>
      <c r="B34" s="5"/>
      <c r="C34" s="5"/>
      <c r="D34" s="5" t="s">
        <v>39</v>
      </c>
      <c r="E34" s="5" t="s">
        <v>39</v>
      </c>
      <c r="F34" s="5" t="s">
        <v>39</v>
      </c>
      <c r="G34" s="5" t="s">
        <v>39</v>
      </c>
      <c r="H34" s="5" t="s">
        <v>39</v>
      </c>
    </row>
    <row r="35" spans="1:8" ht="15.75" customHeight="1" x14ac:dyDescent="0.3">
      <c r="A35" s="2" t="s">
        <v>10</v>
      </c>
      <c r="B35" s="5" t="s">
        <v>39</v>
      </c>
      <c r="C35" s="5" t="s">
        <v>39</v>
      </c>
      <c r="D35" s="5" t="s">
        <v>39</v>
      </c>
      <c r="E35" s="5" t="s">
        <v>39</v>
      </c>
      <c r="F35" s="5" t="s">
        <v>39</v>
      </c>
      <c r="G35" s="5" t="s">
        <v>39</v>
      </c>
      <c r="H35" s="5" t="s">
        <v>39</v>
      </c>
    </row>
    <row r="36" spans="1:8" ht="15.75" customHeight="1" x14ac:dyDescent="0.3">
      <c r="A36" s="2" t="s">
        <v>11</v>
      </c>
      <c r="B36" s="5" t="s">
        <v>39</v>
      </c>
      <c r="C36" s="5" t="s">
        <v>39</v>
      </c>
      <c r="D36" s="5" t="s">
        <v>39</v>
      </c>
      <c r="E36" s="5" t="s">
        <v>39</v>
      </c>
      <c r="F36" s="5" t="s">
        <v>39</v>
      </c>
      <c r="G36" s="5" t="s">
        <v>39</v>
      </c>
      <c r="H36" s="5" t="s">
        <v>39</v>
      </c>
    </row>
    <row r="37" spans="1:8" ht="15.75" customHeight="1" x14ac:dyDescent="0.3">
      <c r="A37" s="2" t="s">
        <v>12</v>
      </c>
      <c r="B37" s="5" t="s">
        <v>39</v>
      </c>
      <c r="C37" s="5" t="s">
        <v>39</v>
      </c>
      <c r="D37" s="5" t="s">
        <v>39</v>
      </c>
      <c r="E37" s="5" t="s">
        <v>39</v>
      </c>
      <c r="F37" s="5" t="s">
        <v>39</v>
      </c>
      <c r="G37" s="5" t="s">
        <v>39</v>
      </c>
      <c r="H37" s="5" t="s">
        <v>39</v>
      </c>
    </row>
    <row r="38" spans="1:8" ht="15.75" customHeight="1" x14ac:dyDescent="0.3">
      <c r="A38" s="2" t="s">
        <v>13</v>
      </c>
      <c r="B38" s="5" t="s">
        <v>39</v>
      </c>
      <c r="C38" s="5" t="s">
        <v>39</v>
      </c>
      <c r="D38" s="5" t="s">
        <v>39</v>
      </c>
      <c r="E38" s="5" t="s">
        <v>39</v>
      </c>
      <c r="F38" s="5" t="s">
        <v>39</v>
      </c>
      <c r="G38" s="5" t="s">
        <v>39</v>
      </c>
      <c r="H38" s="5" t="s">
        <v>39</v>
      </c>
    </row>
    <row r="39" spans="1:8" ht="15.75" customHeight="1" x14ac:dyDescent="0.3">
      <c r="A39" s="2" t="s">
        <v>14</v>
      </c>
      <c r="B39" s="5" t="s">
        <v>39</v>
      </c>
      <c r="C39" s="5" t="s">
        <v>39</v>
      </c>
      <c r="D39" s="5" t="s">
        <v>39</v>
      </c>
      <c r="E39" s="5" t="s">
        <v>39</v>
      </c>
      <c r="F39" s="5" t="s">
        <v>39</v>
      </c>
      <c r="G39" s="5" t="s">
        <v>39</v>
      </c>
      <c r="H39" s="5" t="s">
        <v>39</v>
      </c>
    </row>
    <row r="40" spans="1:8" ht="15.75" customHeight="1" x14ac:dyDescent="0.3">
      <c r="A40" s="2" t="s">
        <v>15</v>
      </c>
      <c r="B40" s="5" t="s">
        <v>39</v>
      </c>
      <c r="C40" s="5" t="s">
        <v>39</v>
      </c>
      <c r="D40" s="5" t="s">
        <v>39</v>
      </c>
      <c r="E40" s="5" t="s">
        <v>39</v>
      </c>
      <c r="F40" s="5"/>
      <c r="G40" s="5"/>
      <c r="H40" s="5" t="s">
        <v>39</v>
      </c>
    </row>
    <row r="41" spans="1:8" ht="15.75" customHeight="1" x14ac:dyDescent="0.3">
      <c r="A41" s="2" t="s">
        <v>16</v>
      </c>
      <c r="B41" s="5" t="s">
        <v>39</v>
      </c>
      <c r="C41" s="5" t="s">
        <v>39</v>
      </c>
      <c r="D41" s="5" t="s">
        <v>39</v>
      </c>
      <c r="E41" s="5" t="s">
        <v>39</v>
      </c>
      <c r="F41" s="5" t="s">
        <v>39</v>
      </c>
      <c r="G41" s="5" t="s">
        <v>39</v>
      </c>
      <c r="H41" s="5" t="s">
        <v>39</v>
      </c>
    </row>
    <row r="42" spans="1:8" ht="15.75" customHeight="1" x14ac:dyDescent="0.3">
      <c r="A42" s="2" t="s">
        <v>17</v>
      </c>
      <c r="B42" s="5"/>
      <c r="C42" s="5" t="s">
        <v>39</v>
      </c>
      <c r="D42" s="5" t="s">
        <v>39</v>
      </c>
      <c r="E42" s="5" t="s">
        <v>39</v>
      </c>
      <c r="F42" s="5" t="s">
        <v>39</v>
      </c>
      <c r="G42" s="5" t="s">
        <v>39</v>
      </c>
      <c r="H42" s="5" t="s">
        <v>39</v>
      </c>
    </row>
    <row r="43" spans="1:8" ht="15.75" customHeight="1" x14ac:dyDescent="0.3">
      <c r="A43" s="2" t="s">
        <v>18</v>
      </c>
      <c r="B43" s="5" t="s">
        <v>39</v>
      </c>
      <c r="C43" s="5" t="s">
        <v>39</v>
      </c>
      <c r="D43" s="5" t="s">
        <v>39</v>
      </c>
      <c r="E43" s="5" t="s">
        <v>39</v>
      </c>
      <c r="F43" s="5" t="s">
        <v>39</v>
      </c>
      <c r="G43" s="5" t="s">
        <v>39</v>
      </c>
      <c r="H43" s="5" t="s">
        <v>39</v>
      </c>
    </row>
    <row r="44" spans="1:8" ht="15.75" customHeight="1" x14ac:dyDescent="0.3">
      <c r="A44" s="2" t="s">
        <v>19</v>
      </c>
      <c r="B44" s="5" t="s">
        <v>39</v>
      </c>
      <c r="C44" s="5" t="s">
        <v>39</v>
      </c>
      <c r="D44" s="5" t="s">
        <v>39</v>
      </c>
      <c r="E44" s="5" t="s">
        <v>39</v>
      </c>
      <c r="F44" s="5" t="s">
        <v>39</v>
      </c>
      <c r="G44" s="5" t="s">
        <v>39</v>
      </c>
      <c r="H44" s="5" t="s">
        <v>39</v>
      </c>
    </row>
    <row r="45" spans="1:8" ht="15.75" customHeight="1" x14ac:dyDescent="0.3">
      <c r="A45" s="2" t="s">
        <v>20</v>
      </c>
      <c r="B45" s="5" t="s">
        <v>39</v>
      </c>
      <c r="C45" s="5" t="s">
        <v>39</v>
      </c>
      <c r="D45" s="5" t="s">
        <v>39</v>
      </c>
      <c r="E45" s="5" t="s">
        <v>39</v>
      </c>
      <c r="F45" s="5" t="s">
        <v>39</v>
      </c>
      <c r="G45" s="5" t="s">
        <v>39</v>
      </c>
      <c r="H45" s="5" t="s">
        <v>39</v>
      </c>
    </row>
    <row r="46" spans="1:8" ht="15.75" customHeight="1" x14ac:dyDescent="0.3">
      <c r="A46" s="2" t="s">
        <v>21</v>
      </c>
      <c r="B46" s="5" t="s">
        <v>39</v>
      </c>
      <c r="C46" s="5"/>
      <c r="D46" s="5"/>
      <c r="E46" s="5"/>
      <c r="F46" s="5" t="s">
        <v>39</v>
      </c>
      <c r="G46" s="5" t="s">
        <v>39</v>
      </c>
      <c r="H46" s="5" t="s">
        <v>39</v>
      </c>
    </row>
    <row r="47" spans="1:8" ht="15.75" customHeight="1" x14ac:dyDescent="0.3">
      <c r="A47" s="2" t="s">
        <v>22</v>
      </c>
      <c r="B47" s="5" t="s">
        <v>39</v>
      </c>
      <c r="C47" s="5" t="s">
        <v>39</v>
      </c>
      <c r="D47" s="5" t="s">
        <v>39</v>
      </c>
      <c r="E47" s="5" t="s">
        <v>39</v>
      </c>
      <c r="F47" s="5" t="s">
        <v>39</v>
      </c>
      <c r="G47" s="5" t="s">
        <v>39</v>
      </c>
      <c r="H47" s="5" t="s">
        <v>39</v>
      </c>
    </row>
    <row r="48" spans="1:8" ht="15.75" customHeight="1" x14ac:dyDescent="0.3">
      <c r="A48" s="2" t="s">
        <v>23</v>
      </c>
      <c r="B48" s="5" t="s">
        <v>39</v>
      </c>
      <c r="C48" s="5" t="s">
        <v>39</v>
      </c>
      <c r="D48" s="5" t="s">
        <v>39</v>
      </c>
      <c r="E48" s="5" t="s">
        <v>39</v>
      </c>
      <c r="F48" s="5" t="s">
        <v>39</v>
      </c>
      <c r="G48" s="5" t="s">
        <v>39</v>
      </c>
      <c r="H48" s="5" t="s">
        <v>39</v>
      </c>
    </row>
    <row r="49" spans="1:8" ht="15.75" customHeight="1" x14ac:dyDescent="0.3">
      <c r="A49" s="2" t="s">
        <v>24</v>
      </c>
      <c r="B49" s="5" t="s">
        <v>39</v>
      </c>
      <c r="C49" s="5" t="s">
        <v>39</v>
      </c>
      <c r="D49" s="5" t="s">
        <v>39</v>
      </c>
      <c r="E49" s="5" t="s">
        <v>39</v>
      </c>
      <c r="F49" s="5" t="s">
        <v>39</v>
      </c>
      <c r="G49" s="5" t="s">
        <v>39</v>
      </c>
      <c r="H49" s="5" t="s">
        <v>39</v>
      </c>
    </row>
    <row r="50" spans="1:8" ht="15.75" customHeight="1" x14ac:dyDescent="0.3">
      <c r="A50" s="2" t="s">
        <v>25</v>
      </c>
      <c r="B50" s="5"/>
      <c r="C50" s="5"/>
      <c r="D50" s="5"/>
      <c r="E50" s="5"/>
      <c r="F50" s="5"/>
      <c r="G50" s="5" t="s">
        <v>39</v>
      </c>
      <c r="H50" s="5" t="s">
        <v>39</v>
      </c>
    </row>
    <row r="51" spans="1:8" ht="15.75" customHeight="1" x14ac:dyDescent="0.3">
      <c r="A51" s="2" t="s">
        <v>26</v>
      </c>
      <c r="B51" s="5" t="s">
        <v>39</v>
      </c>
      <c r="C51" s="5" t="s">
        <v>39</v>
      </c>
      <c r="D51" s="5" t="s">
        <v>39</v>
      </c>
      <c r="E51" s="5" t="s">
        <v>39</v>
      </c>
      <c r="F51" s="5" t="s">
        <v>39</v>
      </c>
      <c r="G51" s="5" t="s">
        <v>39</v>
      </c>
      <c r="H51" s="5" t="s">
        <v>39</v>
      </c>
    </row>
    <row r="52" spans="1:8" ht="15.75" customHeight="1" x14ac:dyDescent="0.3">
      <c r="A52" s="2" t="s">
        <v>27</v>
      </c>
      <c r="B52" s="5" t="s">
        <v>39</v>
      </c>
      <c r="C52" s="5" t="s">
        <v>39</v>
      </c>
      <c r="D52" s="5" t="s">
        <v>39</v>
      </c>
      <c r="E52" s="5" t="s">
        <v>39</v>
      </c>
      <c r="F52" s="5" t="s">
        <v>39</v>
      </c>
      <c r="G52" s="5" t="s">
        <v>39</v>
      </c>
      <c r="H52" s="5" t="s">
        <v>39</v>
      </c>
    </row>
    <row r="53" spans="1:8" ht="15.75" customHeight="1" x14ac:dyDescent="0.3">
      <c r="A53" s="2" t="s">
        <v>28</v>
      </c>
      <c r="B53" s="5" t="s">
        <v>39</v>
      </c>
      <c r="C53" s="5" t="s">
        <v>39</v>
      </c>
      <c r="D53" s="5" t="s">
        <v>39</v>
      </c>
      <c r="E53" s="5" t="s">
        <v>39</v>
      </c>
      <c r="F53" s="5" t="s">
        <v>39</v>
      </c>
      <c r="G53" s="5" t="s">
        <v>39</v>
      </c>
      <c r="H53" s="5" t="s">
        <v>39</v>
      </c>
    </row>
    <row r="54" spans="1:8" ht="15.75" customHeight="1" x14ac:dyDescent="0.3">
      <c r="A54" s="2" t="s">
        <v>29</v>
      </c>
      <c r="B54" s="5" t="s">
        <v>39</v>
      </c>
      <c r="C54" s="5" t="s">
        <v>39</v>
      </c>
      <c r="D54" s="5" t="s">
        <v>39</v>
      </c>
      <c r="E54" s="5" t="s">
        <v>39</v>
      </c>
      <c r="F54" s="5" t="s">
        <v>39</v>
      </c>
      <c r="G54" s="5" t="s">
        <v>39</v>
      </c>
      <c r="H54" s="5" t="s">
        <v>39</v>
      </c>
    </row>
    <row r="55" spans="1:8" ht="15.75" customHeight="1" x14ac:dyDescent="0.3"/>
    <row r="56" spans="1:8" ht="15.75" customHeight="1" x14ac:dyDescent="0.3"/>
    <row r="57" spans="1:8" ht="15.75" customHeight="1" x14ac:dyDescent="0.3"/>
    <row r="58" spans="1:8" ht="15.75" customHeight="1" x14ac:dyDescent="0.3"/>
    <row r="59" spans="1:8" ht="15.75" customHeight="1" x14ac:dyDescent="0.3"/>
    <row r="60" spans="1:8" ht="15.75" customHeight="1" x14ac:dyDescent="0.3"/>
    <row r="61" spans="1:8" ht="15.75" customHeight="1" x14ac:dyDescent="0.3"/>
    <row r="62" spans="1:8" ht="15.75" customHeight="1" x14ac:dyDescent="0.3"/>
    <row r="63" spans="1:8" ht="15.75" customHeight="1" x14ac:dyDescent="0.3"/>
    <row r="64" spans="1:8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phoneticPr fontId="1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9"/>
  <sheetViews>
    <sheetView tabSelected="1" workbookViewId="0">
      <selection activeCell="O21" sqref="O21"/>
    </sheetView>
  </sheetViews>
  <sheetFormatPr defaultColWidth="14.44140625" defaultRowHeight="15" customHeight="1" x14ac:dyDescent="0.3"/>
  <cols>
    <col min="1" max="1" width="3.5546875" customWidth="1"/>
    <col min="2" max="2" width="18.21875" bestFit="1" customWidth="1"/>
    <col min="3" max="3" width="7.5546875" customWidth="1"/>
    <col min="4" max="4" width="10.77734375" customWidth="1"/>
    <col min="5" max="5" width="18.21875" customWidth="1"/>
    <col min="6" max="6" width="15.33203125" bestFit="1" customWidth="1"/>
    <col min="8" max="8" width="10.77734375" customWidth="1"/>
    <col min="9" max="9" width="18.21875" bestFit="1" customWidth="1"/>
    <col min="10" max="10" width="4.6640625" customWidth="1"/>
    <col min="11" max="11" width="18.21875" bestFit="1" customWidth="1"/>
  </cols>
  <sheetData>
    <row r="1" spans="1:12" ht="15" customHeight="1" x14ac:dyDescent="0.3">
      <c r="E1" s="2" t="s">
        <v>42</v>
      </c>
      <c r="F1" s="6">
        <v>44918</v>
      </c>
      <c r="G1" s="4" t="str">
        <f>_xlfn.SWITCH(WEEKDAY($F$1,3), 0, "Segunda-feira", 1, "Terça-feira", 2, "Quarta-Feira", 3, "Quinta-Feira", 4, "Sexta-Feira", 5, "Sábado", 6, "Domingo")</f>
        <v>Sexta-Feira</v>
      </c>
    </row>
    <row r="3" spans="1:12" ht="14.4" x14ac:dyDescent="0.3">
      <c r="B3" s="1" t="s">
        <v>31</v>
      </c>
      <c r="C3" s="1" t="s">
        <v>2</v>
      </c>
      <c r="E3" s="1" t="s">
        <v>31</v>
      </c>
      <c r="F3" s="1" t="s">
        <v>40</v>
      </c>
      <c r="G3" s="1" t="s">
        <v>41</v>
      </c>
      <c r="I3" s="12" t="s">
        <v>3</v>
      </c>
      <c r="J3" s="13"/>
      <c r="K3" s="14"/>
      <c r="L3" s="1" t="s">
        <v>1</v>
      </c>
    </row>
    <row r="4" spans="1:12" ht="14.4" x14ac:dyDescent="0.3">
      <c r="B4" s="2" t="s">
        <v>7</v>
      </c>
      <c r="C4" s="8">
        <v>0</v>
      </c>
      <c r="E4" s="9" t="str">
        <f>B4</f>
        <v>Tower of London</v>
      </c>
      <c r="F4" s="4" t="str">
        <f>_xlfn.SWITCH(WEEKDAY($F$1,3), 0, "Segunda-feira", 1, "Terça-feira", 2, "Quarta-Feira", 3, "Quinta-Feira", 4, "Sexta-Feira", 5, "Sábado", 6, "Domingo")</f>
        <v>Sexta-Feira</v>
      </c>
      <c r="G4" s="4" t="b">
        <f>IF((INDEX('Dados de Entrada'!$B$30:$H$54,MATCH($E4,'Dados de Entrada'!$A$30:$A$54,0),MATCH($F4,'Dados de Entrada'!$B$29:$H$29,0)) = "X"), TRUE, FALSE)</f>
        <v>1</v>
      </c>
      <c r="I4" s="9" t="str">
        <f>B4</f>
        <v>Tower of London</v>
      </c>
      <c r="J4" s="4" t="s">
        <v>4</v>
      </c>
      <c r="K4" s="1" t="str">
        <f>INDEX($B$5:$B$27,$C5,0)</f>
        <v>Colchester Castle</v>
      </c>
      <c r="L4" s="3">
        <f>INDEX('Dados de Entrada'!$B$2:$Z$26,MATCH($I4,'Dados de Entrada'!$A$2:$A$26,0),MATCH($K4,'Dados de Entrada'!$B$1:$Z$1,0))</f>
        <v>62.1</v>
      </c>
    </row>
    <row r="5" spans="1:12" ht="14.4" x14ac:dyDescent="0.3">
      <c r="A5" s="2">
        <v>1</v>
      </c>
      <c r="B5" s="2" t="s">
        <v>5</v>
      </c>
      <c r="C5" s="3">
        <v>11</v>
      </c>
      <c r="E5" s="1" t="str">
        <f>INDEX($B$5:$B$27,$C5,0)</f>
        <v>Colchester Castle</v>
      </c>
      <c r="F5" s="4" t="str">
        <f>_xlfn.SWITCH(WEEKDAY($F$1 + MATCH($C5,$C$5:$C$27,0),3), 0, "Segunda-feira", 1, "Terça-feira", 2, "Quarta-Feira", 3, "Quinta-Feira", 4, "Sexta-Feira", 5, "Sábado", 6, "Domingo")</f>
        <v>Sábado</v>
      </c>
      <c r="G5" s="4" t="b">
        <f>IF((INDEX('Dados de Entrada'!$B$30:$H$54,MATCH($E5,'Dados de Entrada'!$A$30:$A$54,0),MATCH($F5,'Dados de Entrada'!$B$29:$H$29,0)) = "X"), TRUE, FALSE)</f>
        <v>1</v>
      </c>
      <c r="I5" s="1" t="str">
        <f>INDEX($B$5:$B$27,$C5,0)</f>
        <v>Colchester Castle</v>
      </c>
      <c r="J5" s="4" t="s">
        <v>4</v>
      </c>
      <c r="K5" s="1" t="str">
        <f t="shared" ref="K5:K26" si="0">INDEX($B$5:$B$27,$C6,0)</f>
        <v>Leeds Castle</v>
      </c>
      <c r="L5" s="3">
        <f>INDEX('Dados de Entrada'!$B$2:$Z$26,MATCH($I5,'Dados de Entrada'!$A$2:$A$26,0),MATCH($K5,'Dados de Entrada'!$B$1:$Z$1,0))</f>
        <v>80</v>
      </c>
    </row>
    <row r="6" spans="1:12" ht="14.4" x14ac:dyDescent="0.3">
      <c r="A6" s="2">
        <v>2</v>
      </c>
      <c r="B6" s="2" t="s">
        <v>6</v>
      </c>
      <c r="C6" s="3">
        <v>7</v>
      </c>
      <c r="E6" s="1" t="str">
        <f t="shared" ref="E6:E27" si="1">INDEX($B$5:$B$27,$C6,0)</f>
        <v>Leeds Castle</v>
      </c>
      <c r="F6" s="4" t="str">
        <f t="shared" ref="F6:F27" si="2">_xlfn.SWITCH(WEEKDAY($F$1 + MATCH($C6,$C$5:$C$27,0),3), 0, "Segunda-feira", 1, "Terça-feira", 2, "Quarta-Feira", 3, "Quinta-Feira", 4, "Sexta-Feira", 5, "Sábado", 6, "Domingo")</f>
        <v>Domingo</v>
      </c>
      <c r="G6" s="4" t="b">
        <f>IF((INDEX('Dados de Entrada'!$B$30:$H$54,MATCH($E6,'Dados de Entrada'!$A$30:$A$54,0),MATCH($F6,'Dados de Entrada'!$B$29:$H$29,0)) = "X"), TRUE, FALSE)</f>
        <v>1</v>
      </c>
      <c r="I6" s="1" t="str">
        <f t="shared" ref="I6:I27" si="3">INDEX($B$5:$B$27,$C6,0)</f>
        <v>Leeds Castle</v>
      </c>
      <c r="J6" s="4" t="s">
        <v>4</v>
      </c>
      <c r="K6" s="1" t="str">
        <f t="shared" si="0"/>
        <v>Dover Castle</v>
      </c>
      <c r="L6" s="3">
        <f>INDEX('Dados de Entrada'!$B$2:$Z$26,MATCH($I6,'Dados de Entrada'!$A$2:$A$26,0),MATCH($K6,'Dados de Entrada'!$B$1:$Z$1,0))</f>
        <v>38.700000000000003</v>
      </c>
    </row>
    <row r="7" spans="1:12" ht="14.4" x14ac:dyDescent="0.3">
      <c r="A7" s="2">
        <v>3</v>
      </c>
      <c r="B7" s="2" t="s">
        <v>8</v>
      </c>
      <c r="C7" s="3">
        <v>8</v>
      </c>
      <c r="E7" s="1" t="str">
        <f t="shared" si="1"/>
        <v>Dover Castle</v>
      </c>
      <c r="F7" s="4" t="str">
        <f t="shared" si="2"/>
        <v>Segunda-feira</v>
      </c>
      <c r="G7" s="4" t="b">
        <f>IF((INDEX('Dados de Entrada'!$B$30:$H$54,MATCH($E7,'Dados de Entrada'!$A$30:$A$54,0),MATCH($F7,'Dados de Entrada'!$B$29:$H$29,0)) = "X"), TRUE, FALSE)</f>
        <v>1</v>
      </c>
      <c r="I7" s="1" t="str">
        <f t="shared" si="3"/>
        <v>Dover Castle</v>
      </c>
      <c r="J7" s="4" t="s">
        <v>4</v>
      </c>
      <c r="K7" s="1" t="str">
        <f t="shared" si="0"/>
        <v>Bodiam Castle</v>
      </c>
      <c r="L7" s="3">
        <f>INDEX('Dados de Entrada'!$B$2:$Z$26,MATCH($I7,'Dados de Entrada'!$A$2:$A$26,0),MATCH($K7,'Dados de Entrada'!$B$1:$Z$1,0))</f>
        <v>45.3</v>
      </c>
    </row>
    <row r="8" spans="1:12" ht="14.4" x14ac:dyDescent="0.3">
      <c r="A8" s="2">
        <v>4</v>
      </c>
      <c r="B8" s="2" t="s">
        <v>9</v>
      </c>
      <c r="C8" s="3">
        <v>9</v>
      </c>
      <c r="E8" s="1" t="str">
        <f t="shared" si="1"/>
        <v>Bodiam Castle</v>
      </c>
      <c r="F8" s="4" t="str">
        <f t="shared" si="2"/>
        <v>Terça-feira</v>
      </c>
      <c r="G8" s="4" t="b">
        <f>IF((INDEX('Dados de Entrada'!$B$30:$H$54,MATCH($E8,'Dados de Entrada'!$A$30:$A$54,0),MATCH($F8,'Dados de Entrada'!$B$29:$H$29,0)) = "X"), TRUE, FALSE)</f>
        <v>1</v>
      </c>
      <c r="I8" s="1" t="str">
        <f t="shared" si="3"/>
        <v>Bodiam Castle</v>
      </c>
      <c r="J8" s="4" t="s">
        <v>4</v>
      </c>
      <c r="K8" s="1" t="str">
        <f t="shared" si="0"/>
        <v>Hever Castle</v>
      </c>
      <c r="L8" s="3">
        <f>INDEX('Dados de Entrada'!$B$2:$Z$26,MATCH($I8,'Dados de Entrada'!$A$2:$A$26,0),MATCH($K8,'Dados de Entrada'!$B$1:$Z$1,0))</f>
        <v>32</v>
      </c>
    </row>
    <row r="9" spans="1:12" ht="14.4" x14ac:dyDescent="0.3">
      <c r="A9" s="2">
        <v>5</v>
      </c>
      <c r="B9" s="2" t="s">
        <v>10</v>
      </c>
      <c r="C9" s="3">
        <v>4</v>
      </c>
      <c r="E9" s="1" t="str">
        <f t="shared" si="1"/>
        <v>Hever Castle</v>
      </c>
      <c r="F9" s="4" t="str">
        <f t="shared" si="2"/>
        <v>Quarta-Feira</v>
      </c>
      <c r="G9" s="4" t="b">
        <f>IF((INDEX('Dados de Entrada'!$B$30:$H$54,MATCH($E9,'Dados de Entrada'!$A$30:$A$54,0),MATCH($F9,'Dados de Entrada'!$B$29:$H$29,0)) = "X"), TRUE, FALSE)</f>
        <v>1</v>
      </c>
      <c r="I9" s="1" t="str">
        <f t="shared" si="3"/>
        <v>Hever Castle</v>
      </c>
      <c r="J9" s="4" t="s">
        <v>4</v>
      </c>
      <c r="K9" s="1" t="str">
        <f t="shared" si="0"/>
        <v>Arundel Castle</v>
      </c>
      <c r="L9" s="3">
        <f>INDEX('Dados de Entrada'!$B$2:$Z$26,MATCH($I9,'Dados de Entrada'!$A$2:$A$26,0),MATCH($K9,'Dados de Entrada'!$B$1:$Z$1,0))</f>
        <v>48.9</v>
      </c>
    </row>
    <row r="10" spans="1:12" ht="14.4" x14ac:dyDescent="0.3">
      <c r="A10" s="2">
        <v>6</v>
      </c>
      <c r="B10" s="2" t="s">
        <v>11</v>
      </c>
      <c r="C10" s="3">
        <v>12</v>
      </c>
      <c r="E10" s="1" t="str">
        <f t="shared" si="1"/>
        <v>Arundel Castle</v>
      </c>
      <c r="F10" s="4" t="str">
        <f t="shared" si="2"/>
        <v>Quinta-Feira</v>
      </c>
      <c r="G10" s="4" t="b">
        <f>IF((INDEX('Dados de Entrada'!$B$30:$H$54,MATCH($E10,'Dados de Entrada'!$A$30:$A$54,0),MATCH($F10,'Dados de Entrada'!$B$29:$H$29,0)) = "X"), TRUE, FALSE)</f>
        <v>1</v>
      </c>
      <c r="I10" s="1" t="str">
        <f t="shared" si="3"/>
        <v>Arundel Castle</v>
      </c>
      <c r="J10" s="4" t="s">
        <v>4</v>
      </c>
      <c r="K10" s="1" t="str">
        <f t="shared" si="0"/>
        <v>Windsor Castle</v>
      </c>
      <c r="L10" s="3">
        <f>INDEX('Dados de Entrada'!$B$2:$Z$26,MATCH($I10,'Dados de Entrada'!$A$2:$A$26,0),MATCH($K10,'Dados de Entrada'!$B$1:$Z$1,0))</f>
        <v>58.3</v>
      </c>
    </row>
    <row r="11" spans="1:12" ht="14.4" x14ac:dyDescent="0.3">
      <c r="A11" s="2">
        <v>7</v>
      </c>
      <c r="B11" s="2" t="s">
        <v>12</v>
      </c>
      <c r="C11" s="3">
        <v>1</v>
      </c>
      <c r="E11" s="1" t="str">
        <f t="shared" si="1"/>
        <v>Windsor Castle</v>
      </c>
      <c r="F11" s="4" t="str">
        <f t="shared" si="2"/>
        <v>Sexta-Feira</v>
      </c>
      <c r="G11" s="4" t="b">
        <f>IF((INDEX('Dados de Entrada'!$B$30:$H$54,MATCH($E11,'Dados de Entrada'!$A$30:$A$54,0),MATCH($F11,'Dados de Entrada'!$B$29:$H$29,0)) = "X"), TRUE, FALSE)</f>
        <v>1</v>
      </c>
      <c r="I11" s="1" t="str">
        <f t="shared" si="3"/>
        <v>Windsor Castle</v>
      </c>
      <c r="J11" s="4" t="s">
        <v>4</v>
      </c>
      <c r="K11" s="1" t="str">
        <f t="shared" si="0"/>
        <v>Warwick Castle</v>
      </c>
      <c r="L11" s="3">
        <f>INDEX('Dados de Entrada'!$B$2:$Z$26,MATCH($I11,'Dados de Entrada'!$A$2:$A$26,0),MATCH($K11,'Dados de Entrada'!$B$1:$Z$1,0))</f>
        <v>80.099999999999994</v>
      </c>
    </row>
    <row r="12" spans="1:12" ht="14.4" x14ac:dyDescent="0.3">
      <c r="A12" s="2">
        <v>8</v>
      </c>
      <c r="B12" s="2" t="s">
        <v>13</v>
      </c>
      <c r="C12" s="3">
        <v>2</v>
      </c>
      <c r="E12" s="1" t="str">
        <f t="shared" si="1"/>
        <v>Warwick Castle</v>
      </c>
      <c r="F12" s="4" t="str">
        <f t="shared" si="2"/>
        <v>Sábado</v>
      </c>
      <c r="G12" s="4" t="b">
        <f>IF((INDEX('Dados de Entrada'!$B$30:$H$54,MATCH($E12,'Dados de Entrada'!$A$30:$A$54,0),MATCH($F12,'Dados de Entrada'!$B$29:$H$29,0)) = "X"), TRUE, FALSE)</f>
        <v>1</v>
      </c>
      <c r="I12" s="1" t="str">
        <f t="shared" si="3"/>
        <v>Warwick Castle</v>
      </c>
      <c r="J12" s="4" t="s">
        <v>4</v>
      </c>
      <c r="K12" s="1" t="str">
        <f t="shared" si="0"/>
        <v>Highclere Castle</v>
      </c>
      <c r="L12" s="3">
        <f>INDEX('Dados de Entrada'!$B$2:$Z$26,MATCH($I12,'Dados de Entrada'!$A$2:$A$26,0),MATCH($K12,'Dados de Entrada'!$B$1:$Z$1,0))</f>
        <v>80</v>
      </c>
    </row>
    <row r="13" spans="1:12" ht="14.4" x14ac:dyDescent="0.3">
      <c r="A13" s="2">
        <v>9</v>
      </c>
      <c r="B13" s="2" t="s">
        <v>14</v>
      </c>
      <c r="C13" s="3">
        <v>10</v>
      </c>
      <c r="E13" s="1" t="str">
        <f t="shared" si="1"/>
        <v>Highclere Castle</v>
      </c>
      <c r="F13" s="4" t="str">
        <f t="shared" si="2"/>
        <v>Domingo</v>
      </c>
      <c r="G13" s="4" t="b">
        <f>IF((INDEX('Dados de Entrada'!$B$30:$H$54,MATCH($E13,'Dados de Entrada'!$A$30:$A$54,0),MATCH($F13,'Dados de Entrada'!$B$29:$H$29,0)) = "X"), TRUE, FALSE)</f>
        <v>1</v>
      </c>
      <c r="I13" s="1" t="str">
        <f t="shared" si="3"/>
        <v>Highclere Castle</v>
      </c>
      <c r="J13" s="4" t="s">
        <v>4</v>
      </c>
      <c r="K13" s="1" t="str">
        <f t="shared" si="0"/>
        <v>Caerphilly Castle</v>
      </c>
      <c r="L13" s="3">
        <f>INDEX('Dados de Entrada'!$B$2:$Z$26,MATCH($I13,'Dados de Entrada'!$A$2:$A$26,0),MATCH($K13,'Dados de Entrada'!$B$1:$Z$1,0))</f>
        <v>102</v>
      </c>
    </row>
    <row r="14" spans="1:12" ht="14.4" x14ac:dyDescent="0.3">
      <c r="A14" s="2">
        <v>10</v>
      </c>
      <c r="B14" s="2" t="s">
        <v>15</v>
      </c>
      <c r="C14" s="3">
        <v>20</v>
      </c>
      <c r="E14" s="1" t="str">
        <f t="shared" si="1"/>
        <v>Caerphilly Castle</v>
      </c>
      <c r="F14" s="4" t="str">
        <f t="shared" si="2"/>
        <v>Segunda-feira</v>
      </c>
      <c r="G14" s="4" t="b">
        <f>IF((INDEX('Dados de Entrada'!$B$30:$H$54,MATCH($E14,'Dados de Entrada'!$A$30:$A$54,0),MATCH($F14,'Dados de Entrada'!$B$29:$H$29,0)) = "X"), TRUE, FALSE)</f>
        <v>1</v>
      </c>
      <c r="I14" s="1" t="str">
        <f t="shared" si="3"/>
        <v>Caerphilly Castle</v>
      </c>
      <c r="J14" s="4" t="s">
        <v>4</v>
      </c>
      <c r="K14" s="1" t="str">
        <f t="shared" si="0"/>
        <v>Pembroke Castle</v>
      </c>
      <c r="L14" s="3">
        <f>INDEX('Dados de Entrada'!$B$2:$Z$26,MATCH($I14,'Dados de Entrada'!$A$2:$A$26,0),MATCH($K14,'Dados de Entrada'!$B$1:$Z$1,0))</f>
        <v>98.7</v>
      </c>
    </row>
    <row r="15" spans="1:12" ht="14.4" x14ac:dyDescent="0.3">
      <c r="A15" s="2">
        <v>11</v>
      </c>
      <c r="B15" s="2" t="s">
        <v>16</v>
      </c>
      <c r="C15" s="3">
        <v>3</v>
      </c>
      <c r="E15" s="1" t="str">
        <f t="shared" si="1"/>
        <v>Pembroke Castle</v>
      </c>
      <c r="F15" s="4" t="str">
        <f t="shared" si="2"/>
        <v>Terça-feira</v>
      </c>
      <c r="G15" s="4" t="b">
        <f>IF((INDEX('Dados de Entrada'!$B$30:$H$54,MATCH($E15,'Dados de Entrada'!$A$30:$A$54,0),MATCH($F15,'Dados de Entrada'!$B$29:$H$29,0)) = "X"), TRUE, FALSE)</f>
        <v>1</v>
      </c>
      <c r="I15" s="1" t="str">
        <f t="shared" si="3"/>
        <v>Pembroke Castle</v>
      </c>
      <c r="J15" s="4" t="s">
        <v>4</v>
      </c>
      <c r="K15" s="1" t="str">
        <f t="shared" si="0"/>
        <v>Caernarfon Castle</v>
      </c>
      <c r="L15" s="3">
        <f>INDEX('Dados de Entrada'!$B$2:$Z$26,MATCH($I15,'Dados de Entrada'!$A$2:$A$26,0),MATCH($K15,'Dados de Entrada'!$B$1:$Z$1,0))</f>
        <v>151</v>
      </c>
    </row>
    <row r="16" spans="1:12" ht="14.4" x14ac:dyDescent="0.3">
      <c r="A16" s="2">
        <v>12</v>
      </c>
      <c r="B16" s="2" t="s">
        <v>17</v>
      </c>
      <c r="C16" s="3">
        <v>22</v>
      </c>
      <c r="E16" s="1" t="str">
        <f t="shared" si="1"/>
        <v>Caernarfon Castle</v>
      </c>
      <c r="F16" s="4" t="str">
        <f t="shared" si="2"/>
        <v>Quarta-Feira</v>
      </c>
      <c r="G16" s="4" t="b">
        <f>IF((INDEX('Dados de Entrada'!$B$30:$H$54,MATCH($E16,'Dados de Entrada'!$A$30:$A$54,0),MATCH($F16,'Dados de Entrada'!$B$29:$H$29,0)) = "X"), TRUE, FALSE)</f>
        <v>1</v>
      </c>
      <c r="I16" s="1" t="str">
        <f t="shared" si="3"/>
        <v>Caernarfon Castle</v>
      </c>
      <c r="J16" s="4" t="s">
        <v>4</v>
      </c>
      <c r="K16" s="1" t="str">
        <f t="shared" si="0"/>
        <v>Beaumaris Castle</v>
      </c>
      <c r="L16" s="3">
        <f>INDEX('Dados de Entrada'!$B$2:$Z$26,MATCH($I16,'Dados de Entrada'!$A$2:$A$26,0),MATCH($K16,'Dados de Entrada'!$B$1:$Z$1,0))</f>
        <v>13.1</v>
      </c>
    </row>
    <row r="17" spans="1:12" ht="14.4" x14ac:dyDescent="0.3">
      <c r="A17" s="2">
        <v>13</v>
      </c>
      <c r="B17" s="2" t="s">
        <v>18</v>
      </c>
      <c r="C17" s="3">
        <v>21</v>
      </c>
      <c r="E17" s="1" t="str">
        <f t="shared" si="1"/>
        <v>Beaumaris Castle</v>
      </c>
      <c r="F17" s="4" t="str">
        <f t="shared" si="2"/>
        <v>Quinta-Feira</v>
      </c>
      <c r="G17" s="4" t="b">
        <f>IF((INDEX('Dados de Entrada'!$B$30:$H$54,MATCH($E17,'Dados de Entrada'!$A$30:$A$54,0),MATCH($F17,'Dados de Entrada'!$B$29:$H$29,0)) = "X"), TRUE, FALSE)</f>
        <v>1</v>
      </c>
      <c r="I17" s="1" t="str">
        <f t="shared" si="3"/>
        <v>Beaumaris Castle</v>
      </c>
      <c r="J17" s="4" t="s">
        <v>4</v>
      </c>
      <c r="K17" s="1" t="str">
        <f t="shared" si="0"/>
        <v>Conwy Castle</v>
      </c>
      <c r="L17" s="3">
        <f>INDEX('Dados de Entrada'!$B$2:$Z$26,MATCH($I17,'Dados de Entrada'!$A$2:$A$26,0),MATCH($K17,'Dados de Entrada'!$B$1:$Z$1,0))</f>
        <v>23.6</v>
      </c>
    </row>
    <row r="18" spans="1:12" ht="14.4" x14ac:dyDescent="0.3">
      <c r="A18" s="2">
        <v>14</v>
      </c>
      <c r="B18" s="2" t="s">
        <v>20</v>
      </c>
      <c r="C18" s="3">
        <v>23</v>
      </c>
      <c r="E18" s="1" t="str">
        <f t="shared" si="1"/>
        <v>Conwy Castle</v>
      </c>
      <c r="F18" s="4" t="str">
        <f t="shared" si="2"/>
        <v>Sexta-Feira</v>
      </c>
      <c r="G18" s="4" t="b">
        <f>IF((INDEX('Dados de Entrada'!$B$30:$H$54,MATCH($E18,'Dados de Entrada'!$A$30:$A$54,0),MATCH($F18,'Dados de Entrada'!$B$29:$H$29,0)) = "X"), TRUE, FALSE)</f>
        <v>1</v>
      </c>
      <c r="I18" s="1" t="str">
        <f t="shared" si="3"/>
        <v>Conwy Castle</v>
      </c>
      <c r="J18" s="4" t="s">
        <v>4</v>
      </c>
      <c r="K18" s="1" t="str">
        <f t="shared" si="0"/>
        <v>Alnwick Castle</v>
      </c>
      <c r="L18" s="3">
        <f>INDEX('Dados de Entrada'!$B$2:$Z$26,MATCH($I18,'Dados de Entrada'!$A$2:$A$26,0),MATCH($K18,'Dados de Entrada'!$B$1:$Z$1,0))</f>
        <v>261</v>
      </c>
    </row>
    <row r="19" spans="1:12" ht="14.4" x14ac:dyDescent="0.3">
      <c r="A19" s="2">
        <v>15</v>
      </c>
      <c r="B19" s="2" t="s">
        <v>21</v>
      </c>
      <c r="C19" s="3">
        <v>5</v>
      </c>
      <c r="E19" s="1" t="str">
        <f t="shared" si="1"/>
        <v>Alnwick Castle</v>
      </c>
      <c r="F19" s="4" t="str">
        <f t="shared" si="2"/>
        <v>Sábado</v>
      </c>
      <c r="G19" s="4" t="b">
        <f>IF((INDEX('Dados de Entrada'!$B$30:$H$54,MATCH($E19,'Dados de Entrada'!$A$30:$A$54,0),MATCH($F19,'Dados de Entrada'!$B$29:$H$29,0)) = "X"), TRUE, FALSE)</f>
        <v>1</v>
      </c>
      <c r="I19" s="1" t="str">
        <f t="shared" si="3"/>
        <v>Alnwick Castle</v>
      </c>
      <c r="J19" s="4" t="s">
        <v>4</v>
      </c>
      <c r="K19" s="1" t="str">
        <f t="shared" si="0"/>
        <v>Bamburgh Castle</v>
      </c>
      <c r="L19" s="3">
        <f>INDEX('Dados de Entrada'!$B$2:$Z$26,MATCH($I19,'Dados de Entrada'!$A$2:$A$26,0),MATCH($K19,'Dados de Entrada'!$B$1:$Z$1,0))</f>
        <v>16.600000000000001</v>
      </c>
    </row>
    <row r="20" spans="1:12" ht="14.4" x14ac:dyDescent="0.3">
      <c r="A20" s="2">
        <v>16</v>
      </c>
      <c r="B20" s="2" t="s">
        <v>22</v>
      </c>
      <c r="C20" s="3">
        <v>6</v>
      </c>
      <c r="E20" s="1" t="str">
        <f t="shared" si="1"/>
        <v>Bamburgh Castle</v>
      </c>
      <c r="F20" s="4" t="str">
        <f t="shared" si="2"/>
        <v>Domingo</v>
      </c>
      <c r="G20" s="4" t="b">
        <f>IF((INDEX('Dados de Entrada'!$B$30:$H$54,MATCH($E20,'Dados de Entrada'!$A$30:$A$54,0),MATCH($F20,'Dados de Entrada'!$B$29:$H$29,0)) = "X"), TRUE, FALSE)</f>
        <v>1</v>
      </c>
      <c r="I20" s="1" t="str">
        <f t="shared" si="3"/>
        <v>Bamburgh Castle</v>
      </c>
      <c r="J20" s="4" t="s">
        <v>4</v>
      </c>
      <c r="K20" s="1" t="str">
        <f t="shared" si="0"/>
        <v>Stirling Castle</v>
      </c>
      <c r="L20" s="3">
        <f>INDEX('Dados de Entrada'!$B$2:$Z$26,MATCH($I20,'Dados de Entrada'!$A$2:$A$26,0),MATCH($K20,'Dados de Entrada'!$B$1:$Z$1,0))</f>
        <v>118</v>
      </c>
    </row>
    <row r="21" spans="1:12" ht="14.4" x14ac:dyDescent="0.3">
      <c r="A21" s="2">
        <v>17</v>
      </c>
      <c r="B21" s="2" t="s">
        <v>23</v>
      </c>
      <c r="C21" s="3">
        <v>14</v>
      </c>
      <c r="E21" s="1" t="str">
        <f t="shared" si="1"/>
        <v>Stirling Castle</v>
      </c>
      <c r="F21" s="4" t="str">
        <f t="shared" si="2"/>
        <v>Segunda-feira</v>
      </c>
      <c r="G21" s="4" t="b">
        <f>IF((INDEX('Dados de Entrada'!$B$30:$H$54,MATCH($E21,'Dados de Entrada'!$A$30:$A$54,0),MATCH($F21,'Dados de Entrada'!$B$29:$H$29,0)) = "X"), TRUE, FALSE)</f>
        <v>1</v>
      </c>
      <c r="I21" s="1" t="str">
        <f t="shared" si="3"/>
        <v>Stirling Castle</v>
      </c>
      <c r="J21" s="4" t="s">
        <v>4</v>
      </c>
      <c r="K21" s="1" t="str">
        <f t="shared" si="0"/>
        <v>Eilean Donan Castle</v>
      </c>
      <c r="L21" s="3">
        <f>INDEX('Dados de Entrada'!$B$2:$Z$26,MATCH($I21,'Dados de Entrada'!$A$2:$A$26,0),MATCH($K21,'Dados de Entrada'!$B$1:$Z$1,0))</f>
        <v>180</v>
      </c>
    </row>
    <row r="22" spans="1:12" ht="14.4" x14ac:dyDescent="0.3">
      <c r="A22" s="2">
        <v>18</v>
      </c>
      <c r="B22" s="2" t="s">
        <v>24</v>
      </c>
      <c r="C22" s="3">
        <v>16</v>
      </c>
      <c r="E22" s="1" t="str">
        <f t="shared" si="1"/>
        <v>Eilean Donan Castle</v>
      </c>
      <c r="F22" s="4" t="str">
        <f t="shared" si="2"/>
        <v>Terça-feira</v>
      </c>
      <c r="G22" s="4" t="b">
        <f>IF((INDEX('Dados de Entrada'!$B$30:$H$54,MATCH($E22,'Dados de Entrada'!$A$30:$A$54,0),MATCH($F22,'Dados de Entrada'!$B$29:$H$29,0)) = "X"), TRUE, FALSE)</f>
        <v>1</v>
      </c>
      <c r="I22" s="1" t="str">
        <f t="shared" si="3"/>
        <v>Eilean Donan Castle</v>
      </c>
      <c r="J22" s="4" t="s">
        <v>4</v>
      </c>
      <c r="K22" s="1" t="str">
        <f t="shared" si="0"/>
        <v>Urquhart Castle</v>
      </c>
      <c r="L22" s="3">
        <f>INDEX('Dados de Entrada'!$B$2:$Z$26,MATCH($I22,'Dados de Entrada'!$A$2:$A$26,0),MATCH($K22,'Dados de Entrada'!$B$1:$Z$1,0))</f>
        <v>52.3</v>
      </c>
    </row>
    <row r="23" spans="1:12" ht="14.4" x14ac:dyDescent="0.3">
      <c r="A23" s="2">
        <v>19</v>
      </c>
      <c r="B23" s="2" t="s">
        <v>25</v>
      </c>
      <c r="C23" s="3">
        <v>17</v>
      </c>
      <c r="E23" s="1" t="str">
        <f t="shared" si="1"/>
        <v>Urquhart Castle</v>
      </c>
      <c r="F23" s="4" t="str">
        <f t="shared" si="2"/>
        <v>Quarta-Feira</v>
      </c>
      <c r="G23" s="4" t="b">
        <f>IF((INDEX('Dados de Entrada'!$B$30:$H$54,MATCH($E23,'Dados de Entrada'!$A$30:$A$54,0),MATCH($F23,'Dados de Entrada'!$B$29:$H$29,0)) = "X"), TRUE, FALSE)</f>
        <v>1</v>
      </c>
      <c r="I23" s="1" t="str">
        <f t="shared" si="3"/>
        <v>Urquhart Castle</v>
      </c>
      <c r="J23" s="4" t="s">
        <v>4</v>
      </c>
      <c r="K23" s="1" t="str">
        <f t="shared" si="0"/>
        <v>Dunrobin Castle</v>
      </c>
      <c r="L23" s="3">
        <f>INDEX('Dados de Entrada'!$B$2:$Z$26,MATCH($I23,'Dados de Entrada'!$A$2:$A$26,0),MATCH($K23,'Dados de Entrada'!$B$1:$Z$1,0))</f>
        <v>70.099999999999994</v>
      </c>
    </row>
    <row r="24" spans="1:12" ht="15" customHeight="1" x14ac:dyDescent="0.3">
      <c r="A24" s="2">
        <v>20</v>
      </c>
      <c r="B24" s="2" t="s">
        <v>26</v>
      </c>
      <c r="C24" s="3">
        <v>18</v>
      </c>
      <c r="E24" s="1" t="str">
        <f t="shared" si="1"/>
        <v>Dunrobin Castle</v>
      </c>
      <c r="F24" s="4" t="str">
        <f t="shared" si="2"/>
        <v>Quinta-Feira</v>
      </c>
      <c r="G24" s="4" t="b">
        <f>IF((INDEX('Dados de Entrada'!$B$30:$H$54,MATCH($E24,'Dados de Entrada'!$A$30:$A$54,0),MATCH($F24,'Dados de Entrada'!$B$29:$H$29,0)) = "X"), TRUE, FALSE)</f>
        <v>1</v>
      </c>
      <c r="I24" s="1" t="str">
        <f t="shared" si="3"/>
        <v>Dunrobin Castle</v>
      </c>
      <c r="J24" s="4" t="s">
        <v>4</v>
      </c>
      <c r="K24" s="1" t="str">
        <f t="shared" si="0"/>
        <v>Craigievar Castle</v>
      </c>
      <c r="L24" s="3">
        <f>INDEX('Dados de Entrada'!$B$2:$Z$26,MATCH($I24,'Dados de Entrada'!$A$2:$A$26,0),MATCH($K24,'Dados de Entrada'!$B$1:$Z$1,0))</f>
        <v>132</v>
      </c>
    </row>
    <row r="25" spans="1:12" ht="15" customHeight="1" x14ac:dyDescent="0.3">
      <c r="A25" s="2">
        <v>21</v>
      </c>
      <c r="B25" s="2" t="s">
        <v>27</v>
      </c>
      <c r="C25" s="3">
        <v>15</v>
      </c>
      <c r="E25" s="1" t="str">
        <f t="shared" si="1"/>
        <v>Craigievar Castle</v>
      </c>
      <c r="F25" s="4" t="str">
        <f t="shared" si="2"/>
        <v>Sexta-Feira</v>
      </c>
      <c r="G25" s="4" t="b">
        <f>IF((INDEX('Dados de Entrada'!$B$30:$H$54,MATCH($E25,'Dados de Entrada'!$A$30:$A$54,0),MATCH($F25,'Dados de Entrada'!$B$29:$H$29,0)) = "X"), TRUE, FALSE)</f>
        <v>1</v>
      </c>
      <c r="I25" s="1" t="str">
        <f t="shared" si="3"/>
        <v>Craigievar Castle</v>
      </c>
      <c r="J25" s="4" t="s">
        <v>4</v>
      </c>
      <c r="K25" s="1" t="str">
        <f t="shared" si="0"/>
        <v>Balmoral Castle</v>
      </c>
      <c r="L25" s="3">
        <f>INDEX('Dados de Entrada'!$B$2:$Z$26,MATCH($I25,'Dados de Entrada'!$A$2:$A$26,0),MATCH($K25,'Dados de Entrada'!$B$1:$Z$1,0))</f>
        <v>28.9</v>
      </c>
    </row>
    <row r="26" spans="1:12" ht="15" customHeight="1" x14ac:dyDescent="0.3">
      <c r="A26" s="2">
        <v>22</v>
      </c>
      <c r="B26" s="2" t="s">
        <v>28</v>
      </c>
      <c r="C26" s="3">
        <v>19</v>
      </c>
      <c r="E26" s="1" t="str">
        <f t="shared" si="1"/>
        <v>Balmoral Castle</v>
      </c>
      <c r="F26" s="4" t="str">
        <f t="shared" si="2"/>
        <v>Sábado</v>
      </c>
      <c r="G26" s="4" t="b">
        <f>IF((INDEX('Dados de Entrada'!$B$30:$H$54,MATCH($E26,'Dados de Entrada'!$A$30:$A$54,0),MATCH($F26,'Dados de Entrada'!$B$29:$H$29,0)) = "X"), TRUE, FALSE)</f>
        <v>1</v>
      </c>
      <c r="I26" s="1" t="str">
        <f t="shared" si="3"/>
        <v>Balmoral Castle</v>
      </c>
      <c r="J26" s="4" t="s">
        <v>4</v>
      </c>
      <c r="K26" s="1" t="str">
        <f t="shared" si="0"/>
        <v>Glamis Castle</v>
      </c>
      <c r="L26" s="3">
        <f>INDEX('Dados de Entrada'!$B$2:$Z$26,MATCH($I26,'Dados de Entrada'!$A$2:$A$26,0),MATCH($K26,'Dados de Entrada'!$B$1:$Z$1,0))</f>
        <v>53.9</v>
      </c>
    </row>
    <row r="27" spans="1:12" ht="15" customHeight="1" thickBot="1" x14ac:dyDescent="0.35">
      <c r="A27" s="2">
        <v>23</v>
      </c>
      <c r="B27" s="2" t="s">
        <v>29</v>
      </c>
      <c r="C27" s="3">
        <v>13</v>
      </c>
      <c r="E27" s="1" t="str">
        <f t="shared" si="1"/>
        <v>Glamis Castle</v>
      </c>
      <c r="F27" s="4" t="str">
        <f t="shared" si="2"/>
        <v>Domingo</v>
      </c>
      <c r="G27" s="4" t="b">
        <f>IF((INDEX('Dados de Entrada'!$B$30:$H$54,MATCH($E27,'Dados de Entrada'!$A$30:$A$54,0),MATCH($F27,'Dados de Entrada'!$B$29:$H$29,0)) = "X"), TRUE, FALSE)</f>
        <v>1</v>
      </c>
      <c r="I27" s="1" t="str">
        <f t="shared" si="3"/>
        <v>Glamis Castle</v>
      </c>
      <c r="J27" s="4" t="s">
        <v>4</v>
      </c>
      <c r="K27" s="9" t="str">
        <f>B28</f>
        <v>Edinburgh Castle</v>
      </c>
      <c r="L27" s="3">
        <f>INDEX('Dados de Entrada'!$B$2:$Z$26,MATCH($I27,'Dados de Entrada'!$A$2:$A$26,0),MATCH($K27,'Dados de Entrada'!$B$1:$Z$1,0))</f>
        <v>73</v>
      </c>
    </row>
    <row r="28" spans="1:12" ht="15" customHeight="1" thickBot="1" x14ac:dyDescent="0.4">
      <c r="B28" s="2" t="s">
        <v>19</v>
      </c>
      <c r="C28" s="8">
        <v>24</v>
      </c>
      <c r="E28" s="9" t="str">
        <f>B28</f>
        <v>Edinburgh Castle</v>
      </c>
      <c r="F28" s="4" t="str">
        <f>_xlfn.SWITCH(WEEKDAY($F$1 + $C28,3), 0, "Segunda-feira", 1, "Terça-feira", 2, "Quarta-Feira", 3, "Quinta-Feira", 4, "Sexta-Feira", 5, "Sábado", 6, "Domingo")</f>
        <v>Segunda-feira</v>
      </c>
      <c r="G28" s="4" t="b">
        <f>IF((INDEX('Dados de Entrada'!$B$30:$H$54,MATCH($E28,'Dados de Entrada'!$A$30:$A$54,0),MATCH($F28,'Dados de Entrada'!$B$29:$H$29,0)) = "X"), TRUE, FALSE)</f>
        <v>1</v>
      </c>
      <c r="L28" s="15">
        <f>SUM(L4:L27)</f>
        <v>1899.6000000000001</v>
      </c>
    </row>
    <row r="29" spans="1:12" ht="15" customHeight="1" x14ac:dyDescent="0.3">
      <c r="G29">
        <f>COUNTIF(G5:G27, "FALSO")</f>
        <v>0</v>
      </c>
    </row>
  </sheetData>
  <mergeCells count="1">
    <mergeCell ref="I3:K3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Endereços</vt:lpstr>
      <vt:lpstr>Dados de Entrada</vt:lpstr>
      <vt:lpstr>Análises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Alves Abreu</dc:creator>
  <cp:lastModifiedBy>Thais</cp:lastModifiedBy>
  <dcterms:created xsi:type="dcterms:W3CDTF">2016-12-19T20:26:24Z</dcterms:created>
  <dcterms:modified xsi:type="dcterms:W3CDTF">2022-12-13T00:53:35Z</dcterms:modified>
</cp:coreProperties>
</file>