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05163D34-E5EB-4869-A394-E72AFCD313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6" l="1"/>
  <c r="B14" i="6"/>
  <c r="D14" i="6"/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<sst xmlns="http://schemas.openxmlformats.org/spreadsheetml/2006/main" count="579" uniqueCount="286">
  <si>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</si>
  <si>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</si>
  <si>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</si>
  <si>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</si>
  <si>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</si>
  <si>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</si>
  <si>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</si>
  <si>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</si>
  <si>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</si>
  <si>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</si>
  <si>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</si>
  <si>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</si>
  <si>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</si>
  <si>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</si>
  <si>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</si>
  <si>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</si>
  <si>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</si>
  <si>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</si>
  <si>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</si>
  <si>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</si>
  <si>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</si>
  <si>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</si>
  <si>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</si>
  <si>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</si>
  <si>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</si>
  <si>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</si>
  <si>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</si>
  <si>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</si>
  <si>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</si>
  <si>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</si>
  <si>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</si>
  <si>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</si>
  <si>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</si>
  <si>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</si>
  <si>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</si>
  <si>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</si>
  <si>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</si>
  <si>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</si>
  <si>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</si>
  <si>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</si>
  <si>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</si>
  <si>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</si>
  <si>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</si>
  <si>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</si>
  <si>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</si>
  <si>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</si>
  <si>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</si>
  <si>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</si>
  <si>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</si>
  <si>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</si>
  <si>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</si>
  <si>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</si>
  <si>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</si>
  <si>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</si>
  <si>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</si>
  <si>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</si>
  <si>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</si>
  <si>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</si>
  <si>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</si>
  <si>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</si>
  <si>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</si>
  <si>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</si>
  <si>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</si>
  <si>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</si>
  <si>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</si>
  <si>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</si>
  <si>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</si>
  <si>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</si>
  <si>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</si>
  <si>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</si>
  <si>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</si>
  <si>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</si>
  <si>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</si>
  <si>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</si>
  <si>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</si>
  <si>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</si>
  <si>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</si>
  <si>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</si>
  <si>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</si>
  <si>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</si>
  <si>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</si>
  <si>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</si>
  <si>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</si>
  <si>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</si>
  <si>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</si>
  <si>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</si>
  <si>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</si>
  <si>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</si>
  <si>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</si>
  <si>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</si>
  <si>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</si>
  <si>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</si>
  <si>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</si>
  <si>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</si>
  <si>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</si>
  <si>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</si>
  <si>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</si>
  <si>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</si>
  <si>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</si>
  <si>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</si>
  <si>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</si>
  <si>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</si>
  <si>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</si>
  <si>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</si>
  <si>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</si>
  <si>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</si>
  <si>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</si>
  <si>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</si>
  <si>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</si>
  <si>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</si>
  <si>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</si>
  <si>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</si>
  <si>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</si>
  <si>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</si>
  <si>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</si>
  <si>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</si>
  <si>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</si>
  <si>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</si>
  <si>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</si>
  <si>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</si>
  <si>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</si>
  <si>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</si>
  <si>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</si>
  <si>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</si>
  <si>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</si>
  <si>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</si>
  <si>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</si>
  <si>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</si>
  <si>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</si>
  <si>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</si>
  <si>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</si>
  <si>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</si>
  <si>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</si>
  <si>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</si>
  <si>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</si>
  <si>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</si>
  <si>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</si>
  <si>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</si>
  <si>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</si>
  <si>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</si>
  <si>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</si>
  <si>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</si>
  <si>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</si>
  <si>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</si>
  <si>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</si>
  <si>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</si>
  <si>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</si>
  <si>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</si>
  <si>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</si>
  <si>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</si>
  <si>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</si>
  <si>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</si>
  <si>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</si>
  <si>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</si>
  <si>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</si>
  <si>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</si>
  <si>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</si>
  <si>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</si>
  <si>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</si>
  <si>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</si>
  <si>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</si>
  <si>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</si>
  <si>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</si>
  <si>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</si>
  <si>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</si>
  <si>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</si>
  <si>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</si>
  <si>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</si>
  <si>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</si>
  <si>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</si>
  <si>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</si>
  <si>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</si>
  <si>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</si>
  <si>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</si>
  <si>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</si>
  <si>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</si>
  <si>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</si>
  <si>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</si>
  <si>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</si>
  <si>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</si>
  <si>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</si>
  <si>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</si>
  <si>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</si>
  <si>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</si>
  <si>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</si>
  <si>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</si>
  <si>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</si>
  <si>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</si>
  <si>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</si>
  <si>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</si>
  <si>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</si>
  <si>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</si>
  <si>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</si>
  <si>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</si>
  <si>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</si>
  <si>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</si>
  <si>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</si>
  <si>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</si>
  <si>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</si>
  <si>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</si>
  <si>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</si>
  <si>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</si>
  <si>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</si>
  <si>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</si>
  <si>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</si>
  <si>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</si>
  <si>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</si>
  <si>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</si>
  <si>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</si>
  <si>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</si>
  <si>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</si>
  <si>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</si>
  <si>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</si>
  <si>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</si>
  <si>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</si>
  <si>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</si>
  <si>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</si>
  <si>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</si>
  <si>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</si>
  <si>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</si>
  <si>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</si>
  <si>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</si>
  <si>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</si>
  <si>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</si>
  <si>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</si>
  <si>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</si>
  <si>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</si>
  <si>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</si>
  <si>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</si>
  <si>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</si>
  <si>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</si>
  <si>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</si>
  <si>
    <t>Timer 7</t>
  </si>
  <si>
    <t>Interupt (mSec)</t>
  </si>
  <si>
    <t>Ultrasonic</t>
  </si>
  <si>
    <t>Echo Timer Left</t>
  </si>
  <si>
    <t>Echo Timer Right</t>
  </si>
  <si>
    <t>Position</t>
  </si>
  <si>
    <t>Signal</t>
  </si>
  <si>
    <t>Label</t>
  </si>
  <si>
    <t>Boot</t>
  </si>
  <si>
    <t>PA0-WKUP</t>
  </si>
  <si>
    <t>I/O</t>
  </si>
  <si>
    <t>TIM5_CH1</t>
  </si>
  <si>
    <t>TIM5_CH2</t>
  </si>
  <si>
    <t>Output</t>
  </si>
  <si>
    <t>GPIO_Output</t>
  </si>
  <si>
    <t>CAN1_RX</t>
  </si>
  <si>
    <t>CAN1_TX</t>
  </si>
  <si>
    <t>SYS_JTMS-SWDIO</t>
  </si>
  <si>
    <t>SYS_JTCK-SWCLK</t>
  </si>
  <si>
    <t>USART2_TX</t>
  </si>
  <si>
    <t>USART2_RX</t>
  </si>
  <si>
    <t>TIM1_CH2</t>
  </si>
  <si>
    <t>TIM8_CH3N</t>
  </si>
  <si>
    <t xml:space="preserve">SERVO1_PWM </t>
  </si>
  <si>
    <t>TIM2_CH3</t>
  </si>
  <si>
    <t>ROMI_PWMR</t>
  </si>
  <si>
    <t>GPIO_EXTI12</t>
  </si>
  <si>
    <t>QTRL</t>
  </si>
  <si>
    <t>TIM12_CH2</t>
  </si>
  <si>
    <t>GPIO_EXTI2</t>
  </si>
  <si>
    <t>QTRR</t>
  </si>
  <si>
    <t>TIM3_CH1</t>
  </si>
  <si>
    <t>TIM3_CH2</t>
  </si>
  <si>
    <t>TIM4_CH1</t>
  </si>
  <si>
    <t>TIM11_CH1</t>
  </si>
  <si>
    <t xml:space="preserve">SERVO2_PWM </t>
  </si>
  <si>
    <t>USART3_TX</t>
  </si>
  <si>
    <t>USART3_RX</t>
  </si>
  <si>
    <t xml:space="preserve">ROMI_DIRL </t>
  </si>
  <si>
    <t>PC13-ANTI_TAMP</t>
  </si>
  <si>
    <t>GPIO_EXTI13</t>
  </si>
  <si>
    <t>PC14-OSC32_IN</t>
  </si>
  <si>
    <t>PC15-OSC32_OUT</t>
  </si>
  <si>
    <t>Input</t>
  </si>
  <si>
    <t>GPIO_Input</t>
  </si>
  <si>
    <t>GPIO_EXTI7</t>
  </si>
  <si>
    <t>PH0-OSC_IN</t>
  </si>
  <si>
    <t>PH1-OSC_OUT</t>
  </si>
  <si>
    <t>VCAP_1</t>
  </si>
  <si>
    <t>VCAP_2</t>
  </si>
  <si>
    <t>VDDA</t>
  </si>
  <si>
    <t>VSSA</t>
  </si>
  <si>
    <t>This wont work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</si>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</sst>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0" fillId="4" borderId="0" xfId="0" applyFont="1" applyFill="1" applyAlignment="1"/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10" dataDxfId="9" totalsRowDxfId="8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7"/>
    <tableColumn id="2" xr3:uid="{00000000-0010-0000-0000-000002000000}" name="Pin Name" dataDxfId="6"/>
    <tableColumn id="3" xr3:uid="{00000000-0010-0000-0000-000003000000}" name="Net Class" dataDxfId="5"/>
    <tableColumn id="4" xr3:uid="{00000000-0010-0000-0000-000004000000}" name="Net Name" dataDxfId="4"/>
    <tableColumn id="5" xr3:uid="{00000000-0010-0000-0000-000005000000}" name="Connected Component" dataDxfId="3"/>
    <tableColumn id="6" xr3:uid="{151B1B5A-EDC2-4A7B-8EB1-726010F14BE4}" name="Old Pin" dataDxfId="2" totalsRowDxfId="1"/>
  </tableColumns>
  <tableStyleInfo name="TableStyleLight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02F90-C6FE-418A-AE32-CDC8CEDCD2BB}" name="Table1" displayName="Table1" ref="H5:M69" totalsRowShown="0">
  <autoFilter ref="H5:M69" xr:uid="{4B4940ED-524C-4269-A680-9ADEEEFBFAAD}"/>
  <sortState xmlns:xlrd2="http://schemas.microsoft.com/office/spreadsheetml/2017/richdata2" ref="H6:L69">
    <sortCondition ref="I1:I65"/>
  </sortState>
  <tableColumns count="6">
    <tableColumn id="1" xr3:uid="{9B339D85-B82D-4F33-B8F9-7AD54479E05F}" name="Position"/>
    <tableColumn id="2" xr3:uid="{FB599852-BC61-4DCC-890E-A54CC39D90AF}" name="Name"/>
    <tableColumn id="3" xr3:uid="{A9FACC7C-C02D-4872-AF4E-182C061D1B66}" name="Type"/>
    <tableColumn id="4" xr3:uid="{8E6898F1-AAC2-4707-A79A-D4F6ED851468}" name="Signal"/>
    <tableColumn id="5" xr3:uid="{ABA9D9C9-4145-49D2-9422-D75A5D1FED3E}" name="Label"/>
    <tableColumn id="6" xr3:uid="{96EE8B23-9391-4C4F-972D-66871E414677}" name="Column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2" zoomScaleNormal="100" workbookViewId="0">
      <selection activeCell="D35" sqref="A34:D35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196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198</v>
      </c>
      <c r="G5" s="8"/>
      <c r="H5" s="20" t="s">
        <v>237</v>
      </c>
      <c r="I5" s="20" t="s">
        <v>66</v>
      </c>
      <c r="J5" s="20" t="s">
        <v>96</v>
      </c>
      <c r="K5" s="20" t="s">
        <v>238</v>
      </c>
      <c r="L5" s="20" t="s">
        <v>239</v>
      </c>
      <c r="M5" s="8" t="s">
        <v>285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118</v>
      </c>
      <c r="C6" s="9"/>
      <c r="D6" s="9"/>
      <c r="E6" s="9"/>
      <c r="F6" s="13"/>
      <c r="H6" s="20">
        <v>60</v>
      </c>
      <c r="I6" s="20" t="s">
        <v>118</v>
      </c>
      <c r="J6" s="20" t="s">
        <v>240</v>
      </c>
      <c r="K6" s="20"/>
      <c r="L6" s="20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20">
        <v>7</v>
      </c>
      <c r="I7" s="20" t="s">
        <v>18</v>
      </c>
      <c r="J7" s="20" t="s">
        <v>19</v>
      </c>
      <c r="K7" s="20"/>
      <c r="L7" s="20"/>
    </row>
    <row r="8" spans="1:26" ht="15.75" customHeight="1" x14ac:dyDescent="0.25">
      <c r="A8" s="3">
        <v>14</v>
      </c>
      <c r="B8" s="23" t="s">
        <v>26</v>
      </c>
      <c r="C8" s="24" t="s">
        <v>102</v>
      </c>
      <c r="D8" s="24" t="s">
        <v>108</v>
      </c>
      <c r="E8" s="9"/>
      <c r="F8" s="13" t="s">
        <v>44</v>
      </c>
      <c r="H8" s="20">
        <v>14</v>
      </c>
      <c r="I8" s="20" t="s">
        <v>241</v>
      </c>
      <c r="J8" s="20" t="s">
        <v>242</v>
      </c>
      <c r="K8" s="20" t="s">
        <v>243</v>
      </c>
      <c r="L8" s="20" t="s">
        <v>108</v>
      </c>
    </row>
    <row r="9" spans="1:26" ht="15.75" customHeight="1" x14ac:dyDescent="0.25">
      <c r="A9" s="3">
        <v>15</v>
      </c>
      <c r="B9" s="23" t="s">
        <v>27</v>
      </c>
      <c r="C9" s="24" t="s">
        <v>102</v>
      </c>
      <c r="D9" s="24" t="s">
        <v>109</v>
      </c>
      <c r="E9" s="9"/>
      <c r="F9" s="13" t="s">
        <v>45</v>
      </c>
      <c r="H9" s="20">
        <v>15</v>
      </c>
      <c r="I9" s="20" t="s">
        <v>27</v>
      </c>
      <c r="J9" s="20" t="s">
        <v>242</v>
      </c>
      <c r="K9" s="20" t="s">
        <v>244</v>
      </c>
      <c r="L9" s="20" t="s">
        <v>109</v>
      </c>
    </row>
    <row r="10" spans="1:26" ht="15.75" customHeight="1" x14ac:dyDescent="0.25">
      <c r="A10" s="3">
        <v>43</v>
      </c>
      <c r="B10" s="4" t="s">
        <v>56</v>
      </c>
      <c r="C10" s="9" t="s">
        <v>136</v>
      </c>
      <c r="D10" s="9" t="s">
        <v>140</v>
      </c>
      <c r="E10" s="9"/>
      <c r="F10" s="13"/>
      <c r="H10" s="20">
        <v>43</v>
      </c>
      <c r="I10" s="20" t="s">
        <v>56</v>
      </c>
      <c r="J10" s="20" t="s">
        <v>245</v>
      </c>
      <c r="K10" s="20" t="s">
        <v>246</v>
      </c>
      <c r="L10" s="20" t="s">
        <v>140</v>
      </c>
    </row>
    <row r="11" spans="1:26" ht="15.75" customHeight="1" x14ac:dyDescent="0.25">
      <c r="A11" s="3">
        <v>44</v>
      </c>
      <c r="B11" s="4" t="s">
        <v>57</v>
      </c>
      <c r="C11" s="9" t="s">
        <v>192</v>
      </c>
      <c r="D11" s="9" t="s">
        <v>193</v>
      </c>
      <c r="E11" s="9"/>
      <c r="F11" s="13"/>
      <c r="H11" s="20">
        <v>44</v>
      </c>
      <c r="I11" s="20" t="s">
        <v>57</v>
      </c>
      <c r="J11" s="20" t="s">
        <v>242</v>
      </c>
      <c r="K11" s="20" t="s">
        <v>247</v>
      </c>
      <c r="L11" s="20"/>
    </row>
    <row r="12" spans="1:26" ht="15.75" customHeight="1" x14ac:dyDescent="0.25">
      <c r="A12" s="3">
        <v>45</v>
      </c>
      <c r="B12" s="4" t="s">
        <v>58</v>
      </c>
      <c r="C12" s="9" t="s">
        <v>192</v>
      </c>
      <c r="D12" s="9" t="s">
        <v>194</v>
      </c>
      <c r="E12" s="9"/>
      <c r="F12" s="13"/>
      <c r="H12" s="20">
        <v>45</v>
      </c>
      <c r="I12" s="20" t="s">
        <v>58</v>
      </c>
      <c r="J12" s="20" t="s">
        <v>242</v>
      </c>
      <c r="K12" s="20" t="s">
        <v>248</v>
      </c>
      <c r="L12" s="20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134</v>
      </c>
      <c r="E13" s="4" t="s">
        <v>63</v>
      </c>
      <c r="F13" s="13"/>
      <c r="H13" s="20">
        <v>46</v>
      </c>
      <c r="I13" s="20" t="s">
        <v>59</v>
      </c>
      <c r="J13" s="20" t="s">
        <v>242</v>
      </c>
      <c r="K13" s="20" t="s">
        <v>249</v>
      </c>
      <c r="L13" s="20"/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20">
        <v>49</v>
      </c>
      <c r="I14" s="20" t="s">
        <v>60</v>
      </c>
      <c r="J14" s="20" t="s">
        <v>242</v>
      </c>
      <c r="K14" s="20" t="s">
        <v>250</v>
      </c>
      <c r="L14" s="20"/>
    </row>
    <row r="15" spans="1:26" ht="15.75" customHeight="1" x14ac:dyDescent="0.25">
      <c r="A15" s="3">
        <v>50</v>
      </c>
      <c r="B15" s="9" t="s">
        <v>112</v>
      </c>
      <c r="C15" s="9" t="s">
        <v>186</v>
      </c>
      <c r="D15" s="9" t="s">
        <v>187</v>
      </c>
      <c r="E15" s="9"/>
      <c r="F15" s="13"/>
      <c r="H15" s="20">
        <v>50</v>
      </c>
      <c r="I15" s="20" t="s">
        <v>112</v>
      </c>
      <c r="J15" s="20" t="s">
        <v>245</v>
      </c>
      <c r="K15" s="20" t="s">
        <v>246</v>
      </c>
      <c r="L15" s="20" t="s">
        <v>187</v>
      </c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20">
        <v>16</v>
      </c>
      <c r="I16" s="20" t="s">
        <v>28</v>
      </c>
      <c r="J16" s="20" t="s">
        <v>242</v>
      </c>
      <c r="K16" s="20" t="s">
        <v>251</v>
      </c>
      <c r="L16" s="20"/>
    </row>
    <row r="17" spans="1:12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20">
        <v>17</v>
      </c>
      <c r="I17" s="20" t="s">
        <v>31</v>
      </c>
      <c r="J17" s="20" t="s">
        <v>242</v>
      </c>
      <c r="K17" s="20" t="s">
        <v>252</v>
      </c>
      <c r="L17" s="20"/>
    </row>
    <row r="18" spans="1:12" ht="15.75" customHeight="1" x14ac:dyDescent="0.25">
      <c r="A18" s="3">
        <v>20</v>
      </c>
      <c r="B18" s="4" t="s">
        <v>33</v>
      </c>
      <c r="C18" s="9" t="s">
        <v>126</v>
      </c>
      <c r="D18" s="9" t="s">
        <v>127</v>
      </c>
      <c r="E18" s="9"/>
      <c r="F18" s="13"/>
      <c r="H18" s="20">
        <v>20</v>
      </c>
      <c r="I18" s="20" t="s">
        <v>33</v>
      </c>
      <c r="J18" s="20" t="s">
        <v>242</v>
      </c>
      <c r="K18" s="20" t="s">
        <v>127</v>
      </c>
      <c r="L18" s="20"/>
    </row>
    <row r="19" spans="1:12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20">
        <v>21</v>
      </c>
      <c r="I19" s="20" t="s">
        <v>34</v>
      </c>
      <c r="J19" s="20" t="s">
        <v>245</v>
      </c>
      <c r="K19" s="20" t="s">
        <v>246</v>
      </c>
      <c r="L19" s="20" t="s">
        <v>98</v>
      </c>
    </row>
    <row r="20" spans="1:12" ht="15.75" customHeight="1" x14ac:dyDescent="0.25">
      <c r="A20" s="3">
        <v>22</v>
      </c>
      <c r="B20" s="4" t="s">
        <v>37</v>
      </c>
      <c r="C20" s="9" t="s">
        <v>129</v>
      </c>
      <c r="D20" s="9" t="s">
        <v>128</v>
      </c>
      <c r="E20" s="9"/>
      <c r="F20" s="13"/>
      <c r="H20" s="20">
        <v>22</v>
      </c>
      <c r="I20" s="20" t="s">
        <v>37</v>
      </c>
      <c r="J20" s="20" t="s">
        <v>242</v>
      </c>
      <c r="K20" s="20" t="s">
        <v>128</v>
      </c>
      <c r="L20" s="20"/>
    </row>
    <row r="21" spans="1:12" ht="15.75" customHeight="1" x14ac:dyDescent="0.25">
      <c r="A21" s="3">
        <v>23</v>
      </c>
      <c r="B21" s="4" t="s">
        <v>38</v>
      </c>
      <c r="C21" s="9" t="s">
        <v>129</v>
      </c>
      <c r="D21" s="9" t="s">
        <v>130</v>
      </c>
      <c r="E21" s="9"/>
      <c r="F21" s="13"/>
      <c r="H21" s="20">
        <v>23</v>
      </c>
      <c r="I21" s="20" t="s">
        <v>38</v>
      </c>
      <c r="J21" s="20" t="s">
        <v>242</v>
      </c>
      <c r="K21" s="20" t="s">
        <v>130</v>
      </c>
      <c r="L21" s="20"/>
    </row>
    <row r="22" spans="1:12" ht="15.75" customHeight="1" x14ac:dyDescent="0.25">
      <c r="A22" s="3">
        <v>41</v>
      </c>
      <c r="B22" s="4" t="s">
        <v>54</v>
      </c>
      <c r="C22" s="9" t="s">
        <v>131</v>
      </c>
      <c r="D22" s="9" t="s">
        <v>132</v>
      </c>
      <c r="E22" s="9"/>
      <c r="F22" s="13"/>
      <c r="H22" s="20">
        <v>41</v>
      </c>
      <c r="I22" s="20" t="s">
        <v>54</v>
      </c>
      <c r="J22" s="20" t="s">
        <v>242</v>
      </c>
      <c r="K22" s="20" t="s">
        <v>132</v>
      </c>
      <c r="L22" s="20"/>
    </row>
    <row r="23" spans="1:12" ht="15.75" customHeight="1" x14ac:dyDescent="0.25">
      <c r="A23" s="18">
        <v>42</v>
      </c>
      <c r="B23" s="10" t="s">
        <v>55</v>
      </c>
      <c r="C23" s="11" t="s">
        <v>136</v>
      </c>
      <c r="D23" s="11" t="s">
        <v>139</v>
      </c>
      <c r="E23" s="9"/>
      <c r="F23" s="13"/>
      <c r="H23" s="21">
        <v>42</v>
      </c>
      <c r="I23" s="21" t="s">
        <v>55</v>
      </c>
      <c r="J23" s="21" t="s">
        <v>242</v>
      </c>
      <c r="K23" s="21" t="s">
        <v>253</v>
      </c>
      <c r="L23" s="21" t="s">
        <v>139</v>
      </c>
    </row>
    <row r="24" spans="1:12" ht="15.75" customHeight="1" x14ac:dyDescent="0.25">
      <c r="A24" s="25">
        <v>26</v>
      </c>
      <c r="B24" s="23" t="s">
        <v>41</v>
      </c>
      <c r="C24" s="24" t="s">
        <v>136</v>
      </c>
      <c r="D24" s="24" t="s">
        <v>142</v>
      </c>
      <c r="E24" s="9"/>
      <c r="F24" s="13"/>
      <c r="H24" s="20">
        <v>26</v>
      </c>
      <c r="I24" s="20" t="s">
        <v>41</v>
      </c>
      <c r="J24" s="20" t="s">
        <v>245</v>
      </c>
      <c r="K24" s="20" t="s">
        <v>246</v>
      </c>
      <c r="L24" s="20" t="s">
        <v>142</v>
      </c>
    </row>
    <row r="25" spans="1:12" ht="15.75" customHeight="1" x14ac:dyDescent="0.25">
      <c r="A25" s="18">
        <v>27</v>
      </c>
      <c r="B25" s="10" t="s">
        <v>42</v>
      </c>
      <c r="C25" s="11" t="s">
        <v>136</v>
      </c>
      <c r="D25" s="11" t="s">
        <v>141</v>
      </c>
      <c r="E25" s="9"/>
      <c r="F25" s="13"/>
      <c r="H25" s="21">
        <v>27</v>
      </c>
      <c r="I25" s="21" t="s">
        <v>42</v>
      </c>
      <c r="J25" s="21" t="s">
        <v>242</v>
      </c>
      <c r="K25" s="21" t="s">
        <v>254</v>
      </c>
      <c r="L25" s="21" t="s">
        <v>255</v>
      </c>
    </row>
    <row r="26" spans="1:12" ht="15.75" customHeight="1" x14ac:dyDescent="0.25">
      <c r="A26" s="25">
        <v>29</v>
      </c>
      <c r="B26" s="23" t="s">
        <v>44</v>
      </c>
      <c r="C26" s="24" t="s">
        <v>111</v>
      </c>
      <c r="D26" s="26" t="s">
        <v>257</v>
      </c>
      <c r="E26" s="9" t="s">
        <v>69</v>
      </c>
      <c r="F26" s="13"/>
      <c r="H26" s="20">
        <v>29</v>
      </c>
      <c r="I26" s="20" t="s">
        <v>44</v>
      </c>
      <c r="J26" s="20" t="s">
        <v>242</v>
      </c>
      <c r="K26" s="20" t="s">
        <v>256</v>
      </c>
      <c r="L26" s="20" t="s">
        <v>257</v>
      </c>
    </row>
    <row r="27" spans="1:12" ht="15.75" customHeight="1" x14ac:dyDescent="0.25">
      <c r="A27" s="18">
        <v>30</v>
      </c>
      <c r="B27" s="10" t="s">
        <v>45</v>
      </c>
      <c r="C27" s="11" t="s">
        <v>135</v>
      </c>
      <c r="D27" s="11"/>
      <c r="E27" s="9"/>
      <c r="F27" s="13"/>
      <c r="H27" s="20">
        <v>30</v>
      </c>
      <c r="I27" s="20" t="s">
        <v>45</v>
      </c>
      <c r="J27" s="20" t="s">
        <v>242</v>
      </c>
      <c r="K27" s="20"/>
      <c r="L27" s="20"/>
    </row>
    <row r="28" spans="1:12" ht="15.75" customHeight="1" x14ac:dyDescent="0.25">
      <c r="A28" s="3">
        <v>33</v>
      </c>
      <c r="B28" s="4" t="s">
        <v>46</v>
      </c>
      <c r="C28" s="9" t="s">
        <v>153</v>
      </c>
      <c r="D28" s="9" t="s">
        <v>191</v>
      </c>
      <c r="E28" s="9"/>
      <c r="F28" s="13"/>
      <c r="H28" s="20">
        <v>33</v>
      </c>
      <c r="I28" s="20" t="s">
        <v>46</v>
      </c>
      <c r="J28" s="20" t="s">
        <v>242</v>
      </c>
      <c r="K28" s="20" t="s">
        <v>258</v>
      </c>
      <c r="L28" s="20" t="s">
        <v>259</v>
      </c>
    </row>
    <row r="29" spans="1:12" ht="13.8" x14ac:dyDescent="0.25">
      <c r="A29" s="3">
        <v>34</v>
      </c>
      <c r="B29" s="4" t="s">
        <v>47</v>
      </c>
      <c r="C29" s="9" t="s">
        <v>143</v>
      </c>
      <c r="D29" s="9" t="s">
        <v>150</v>
      </c>
      <c r="E29" s="9"/>
      <c r="F29" s="13"/>
      <c r="H29" s="20">
        <v>34</v>
      </c>
      <c r="I29" s="20" t="s">
        <v>47</v>
      </c>
      <c r="J29" s="20" t="s">
        <v>245</v>
      </c>
      <c r="K29" s="20" t="s">
        <v>246</v>
      </c>
      <c r="L29" s="20" t="s">
        <v>150</v>
      </c>
    </row>
    <row r="30" spans="1:12" ht="13.8" x14ac:dyDescent="0.25">
      <c r="A30" s="3">
        <v>35</v>
      </c>
      <c r="B30" s="4" t="s">
        <v>48</v>
      </c>
      <c r="C30" s="9" t="s">
        <v>143</v>
      </c>
      <c r="D30" s="9" t="s">
        <v>152</v>
      </c>
      <c r="E30" s="9"/>
      <c r="F30" s="13"/>
      <c r="H30" s="20">
        <v>35</v>
      </c>
      <c r="I30" s="20" t="s">
        <v>48</v>
      </c>
      <c r="J30" s="20" t="s">
        <v>245</v>
      </c>
      <c r="K30" s="20" t="s">
        <v>246</v>
      </c>
      <c r="L30" s="20" t="s">
        <v>152</v>
      </c>
    </row>
    <row r="31" spans="1:12" ht="13.8" x14ac:dyDescent="0.25">
      <c r="A31" s="18">
        <v>36</v>
      </c>
      <c r="B31" s="10" t="s">
        <v>49</v>
      </c>
      <c r="C31" s="11" t="s">
        <v>160</v>
      </c>
      <c r="D31" s="11" t="s">
        <v>162</v>
      </c>
      <c r="E31" s="9"/>
      <c r="F31" s="13"/>
      <c r="H31" s="21">
        <v>36</v>
      </c>
      <c r="I31" s="21" t="s">
        <v>49</v>
      </c>
      <c r="J31" s="21" t="s">
        <v>242</v>
      </c>
      <c r="K31" s="21" t="s">
        <v>260</v>
      </c>
      <c r="L31" s="21" t="s">
        <v>141</v>
      </c>
    </row>
    <row r="32" spans="1:12" ht="13.8" x14ac:dyDescent="0.25">
      <c r="A32" s="3">
        <v>28</v>
      </c>
      <c r="B32" s="4" t="s">
        <v>43</v>
      </c>
      <c r="C32" s="9" t="s">
        <v>153</v>
      </c>
      <c r="D32" s="9" t="s">
        <v>190</v>
      </c>
      <c r="E32" s="9"/>
      <c r="F32" s="13"/>
      <c r="H32" s="20">
        <v>28</v>
      </c>
      <c r="I32" s="20" t="s">
        <v>43</v>
      </c>
      <c r="J32" s="20" t="s">
        <v>242</v>
      </c>
      <c r="K32" s="20" t="s">
        <v>261</v>
      </c>
      <c r="L32" s="20" t="s">
        <v>262</v>
      </c>
    </row>
    <row r="33" spans="1:12" ht="13.8" x14ac:dyDescent="0.25">
      <c r="A33" s="3">
        <v>55</v>
      </c>
      <c r="B33" s="9" t="s">
        <v>64</v>
      </c>
      <c r="C33" s="9" t="s">
        <v>124</v>
      </c>
      <c r="D33" s="9" t="s">
        <v>124</v>
      </c>
      <c r="E33" s="9"/>
      <c r="F33" s="13"/>
      <c r="H33" s="20">
        <v>55</v>
      </c>
      <c r="I33" s="20" t="s">
        <v>64</v>
      </c>
      <c r="J33" s="20" t="s">
        <v>242</v>
      </c>
      <c r="K33" s="20" t="s">
        <v>124</v>
      </c>
      <c r="L33" s="20"/>
    </row>
    <row r="34" spans="1:12" ht="13.8" x14ac:dyDescent="0.25">
      <c r="A34" s="25">
        <v>56</v>
      </c>
      <c r="B34" s="24" t="s">
        <v>123</v>
      </c>
      <c r="C34" s="24" t="s">
        <v>102</v>
      </c>
      <c r="D34" s="24" t="s">
        <v>106</v>
      </c>
      <c r="E34" s="9"/>
      <c r="F34" s="13"/>
      <c r="H34" s="20">
        <v>56</v>
      </c>
      <c r="I34" s="20" t="s">
        <v>123</v>
      </c>
      <c r="J34" s="20" t="s">
        <v>242</v>
      </c>
      <c r="K34" s="20" t="s">
        <v>263</v>
      </c>
      <c r="L34" s="20" t="s">
        <v>106</v>
      </c>
    </row>
    <row r="35" spans="1:12" ht="13.8" x14ac:dyDescent="0.25">
      <c r="A35" s="25">
        <v>57</v>
      </c>
      <c r="B35" s="24" t="s">
        <v>122</v>
      </c>
      <c r="C35" s="24" t="s">
        <v>102</v>
      </c>
      <c r="D35" s="24" t="s">
        <v>107</v>
      </c>
      <c r="E35" s="9"/>
      <c r="F35" s="13"/>
      <c r="H35" s="20">
        <v>57</v>
      </c>
      <c r="I35" s="20" t="s">
        <v>122</v>
      </c>
      <c r="J35" s="20" t="s">
        <v>242</v>
      </c>
      <c r="K35" s="20" t="s">
        <v>264</v>
      </c>
      <c r="L35" s="20" t="s">
        <v>107</v>
      </c>
    </row>
    <row r="36" spans="1:12" ht="13.8" x14ac:dyDescent="0.25">
      <c r="A36" s="3">
        <v>58</v>
      </c>
      <c r="B36" s="9" t="s">
        <v>110</v>
      </c>
      <c r="C36" s="9" t="s">
        <v>111</v>
      </c>
      <c r="D36" s="9" t="s">
        <v>149</v>
      </c>
      <c r="E36" s="9" t="s">
        <v>69</v>
      </c>
      <c r="F36" s="13"/>
      <c r="H36" s="20">
        <v>58</v>
      </c>
      <c r="I36" s="20" t="s">
        <v>110</v>
      </c>
      <c r="J36" s="20" t="s">
        <v>242</v>
      </c>
      <c r="K36" s="20" t="s">
        <v>265</v>
      </c>
      <c r="L36" s="20" t="s">
        <v>149</v>
      </c>
    </row>
    <row r="37" spans="1:12" ht="13.8" x14ac:dyDescent="0.25">
      <c r="A37" s="3">
        <v>59</v>
      </c>
      <c r="B37" s="9" t="s">
        <v>120</v>
      </c>
      <c r="C37" s="9" t="s">
        <v>121</v>
      </c>
      <c r="D37" s="9" t="s">
        <v>119</v>
      </c>
      <c r="E37" s="9"/>
      <c r="F37" s="13"/>
      <c r="H37" s="20">
        <v>59</v>
      </c>
      <c r="I37" s="20" t="s">
        <v>120</v>
      </c>
      <c r="J37" s="20" t="s">
        <v>242</v>
      </c>
      <c r="K37" s="20" t="s">
        <v>119</v>
      </c>
      <c r="L37" s="20"/>
    </row>
    <row r="38" spans="1:12" ht="13.8" x14ac:dyDescent="0.25">
      <c r="A38" s="3">
        <v>61</v>
      </c>
      <c r="B38" s="9" t="s">
        <v>116</v>
      </c>
      <c r="C38" s="9" t="s">
        <v>121</v>
      </c>
      <c r="D38" s="9" t="s">
        <v>117</v>
      </c>
      <c r="E38" s="9"/>
      <c r="F38" s="13"/>
      <c r="H38" s="20">
        <v>61</v>
      </c>
      <c r="I38" s="20" t="s">
        <v>116</v>
      </c>
      <c r="J38" s="20" t="s">
        <v>242</v>
      </c>
      <c r="K38" s="20" t="s">
        <v>117</v>
      </c>
      <c r="L38" s="20"/>
    </row>
    <row r="39" spans="1:12" ht="13.8" x14ac:dyDescent="0.25">
      <c r="A39" s="18">
        <v>62</v>
      </c>
      <c r="B39" s="11" t="s">
        <v>115</v>
      </c>
      <c r="C39" s="11" t="s">
        <v>160</v>
      </c>
      <c r="D39" s="11" t="s">
        <v>161</v>
      </c>
      <c r="E39" s="9"/>
      <c r="F39" s="13"/>
      <c r="H39" s="20">
        <v>62</v>
      </c>
      <c r="I39" s="20" t="s">
        <v>115</v>
      </c>
      <c r="J39" s="20" t="s">
        <v>242</v>
      </c>
      <c r="K39" s="20" t="s">
        <v>266</v>
      </c>
      <c r="L39" s="20" t="s">
        <v>267</v>
      </c>
    </row>
    <row r="40" spans="1:12" ht="13.8" x14ac:dyDescent="0.25">
      <c r="A40" s="3">
        <v>8</v>
      </c>
      <c r="B40" s="4" t="s">
        <v>20</v>
      </c>
      <c r="C40" s="9" t="s">
        <v>182</v>
      </c>
      <c r="D40" s="9" t="s">
        <v>183</v>
      </c>
      <c r="E40" s="9"/>
      <c r="F40" s="13"/>
      <c r="H40" s="20">
        <v>8</v>
      </c>
      <c r="I40" s="20" t="s">
        <v>20</v>
      </c>
      <c r="J40" s="20" t="s">
        <v>245</v>
      </c>
      <c r="K40" s="20" t="s">
        <v>246</v>
      </c>
      <c r="L40" s="20" t="s">
        <v>183</v>
      </c>
    </row>
    <row r="41" spans="1:12" ht="13.8" x14ac:dyDescent="0.25">
      <c r="A41" s="3">
        <v>9</v>
      </c>
      <c r="B41" s="4" t="s">
        <v>21</v>
      </c>
      <c r="C41" s="9" t="s">
        <v>145</v>
      </c>
      <c r="D41" s="9" t="s">
        <v>146</v>
      </c>
      <c r="E41" s="9"/>
      <c r="F41" s="13"/>
      <c r="H41" s="20">
        <v>9</v>
      </c>
      <c r="I41" s="20" t="s">
        <v>21</v>
      </c>
      <c r="J41" s="20" t="s">
        <v>245</v>
      </c>
      <c r="K41" s="20" t="s">
        <v>246</v>
      </c>
      <c r="L41" s="20" t="s">
        <v>146</v>
      </c>
    </row>
    <row r="42" spans="1:12" ht="13.8" x14ac:dyDescent="0.25">
      <c r="A42" s="3">
        <v>51</v>
      </c>
      <c r="B42" s="9" t="s">
        <v>113</v>
      </c>
      <c r="C42" s="9" t="s">
        <v>167</v>
      </c>
      <c r="D42" s="9" t="s">
        <v>168</v>
      </c>
      <c r="E42" s="9"/>
      <c r="F42" s="13"/>
      <c r="H42" s="20">
        <v>51</v>
      </c>
      <c r="I42" s="20" t="s">
        <v>113</v>
      </c>
      <c r="J42" s="20" t="s">
        <v>242</v>
      </c>
      <c r="K42" s="20" t="s">
        <v>268</v>
      </c>
      <c r="L42" s="20"/>
    </row>
    <row r="43" spans="1:12" ht="13.8" x14ac:dyDescent="0.25">
      <c r="A43" s="3">
        <v>52</v>
      </c>
      <c r="B43" s="9" t="s">
        <v>114</v>
      </c>
      <c r="C43" s="9" t="s">
        <v>167</v>
      </c>
      <c r="D43" s="9" t="s">
        <v>169</v>
      </c>
      <c r="E43" s="9"/>
      <c r="F43" s="13"/>
      <c r="H43" s="20">
        <v>52</v>
      </c>
      <c r="I43" s="20" t="s">
        <v>114</v>
      </c>
      <c r="J43" s="20" t="s">
        <v>242</v>
      </c>
      <c r="K43" s="20" t="s">
        <v>269</v>
      </c>
      <c r="L43" s="20"/>
    </row>
    <row r="44" spans="1:12" ht="13.8" x14ac:dyDescent="0.25">
      <c r="A44" s="3">
        <v>53</v>
      </c>
      <c r="B44" s="4" t="s">
        <v>159</v>
      </c>
      <c r="C44" s="4" t="s">
        <v>143</v>
      </c>
      <c r="D44" s="4" t="s">
        <v>188</v>
      </c>
      <c r="E44" s="9"/>
      <c r="F44" s="13"/>
      <c r="H44" s="20">
        <v>53</v>
      </c>
      <c r="I44" s="20" t="s">
        <v>159</v>
      </c>
      <c r="J44" s="20" t="s">
        <v>245</v>
      </c>
      <c r="K44" s="20" t="s">
        <v>246</v>
      </c>
      <c r="L44" s="20" t="s">
        <v>270</v>
      </c>
    </row>
    <row r="45" spans="1:12" ht="13.8" x14ac:dyDescent="0.25">
      <c r="A45" s="3">
        <v>2</v>
      </c>
      <c r="B45" s="4" t="s">
        <v>8</v>
      </c>
      <c r="C45" s="4" t="s">
        <v>9</v>
      </c>
      <c r="D45" s="4" t="s">
        <v>189</v>
      </c>
      <c r="E45" s="4" t="s">
        <v>10</v>
      </c>
      <c r="F45" s="13"/>
      <c r="H45" s="20">
        <v>2</v>
      </c>
      <c r="I45" s="20" t="s">
        <v>271</v>
      </c>
      <c r="J45" s="20" t="s">
        <v>242</v>
      </c>
      <c r="K45" s="20" t="s">
        <v>272</v>
      </c>
      <c r="L45" s="20" t="s">
        <v>189</v>
      </c>
    </row>
    <row r="46" spans="1:12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20">
        <v>3</v>
      </c>
      <c r="I46" s="20" t="s">
        <v>273</v>
      </c>
      <c r="J46" s="20" t="s">
        <v>242</v>
      </c>
      <c r="K46" s="20" t="s">
        <v>13</v>
      </c>
      <c r="L46" s="20"/>
    </row>
    <row r="47" spans="1:12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20">
        <v>4</v>
      </c>
      <c r="I47" s="20" t="s">
        <v>274</v>
      </c>
      <c r="J47" s="20" t="s">
        <v>242</v>
      </c>
      <c r="K47" s="20" t="s">
        <v>15</v>
      </c>
      <c r="L47" s="20"/>
    </row>
    <row r="48" spans="1:12" ht="13.8" x14ac:dyDescent="0.25">
      <c r="A48" s="3">
        <v>10</v>
      </c>
      <c r="B48" s="4" t="s">
        <v>22</v>
      </c>
      <c r="C48" s="9" t="s">
        <v>145</v>
      </c>
      <c r="D48" s="9" t="s">
        <v>147</v>
      </c>
      <c r="E48" s="9"/>
      <c r="F48" s="13"/>
      <c r="H48" s="20">
        <v>10</v>
      </c>
      <c r="I48" s="20" t="s">
        <v>22</v>
      </c>
      <c r="J48" s="20" t="s">
        <v>275</v>
      </c>
      <c r="K48" s="20" t="s">
        <v>276</v>
      </c>
      <c r="L48" s="20" t="s">
        <v>147</v>
      </c>
    </row>
    <row r="49" spans="1:13" ht="13.8" x14ac:dyDescent="0.25">
      <c r="A49" s="3">
        <v>11</v>
      </c>
      <c r="B49" s="4" t="s">
        <v>23</v>
      </c>
      <c r="C49" s="9" t="s">
        <v>145</v>
      </c>
      <c r="D49" s="9" t="s">
        <v>148</v>
      </c>
      <c r="E49" s="9"/>
      <c r="F49" s="13"/>
      <c r="H49" s="20">
        <v>11</v>
      </c>
      <c r="I49" s="20" t="s">
        <v>23</v>
      </c>
      <c r="J49" s="20" t="s">
        <v>275</v>
      </c>
      <c r="K49" s="20" t="s">
        <v>276</v>
      </c>
      <c r="L49" s="20" t="s">
        <v>148</v>
      </c>
    </row>
    <row r="50" spans="1:13" ht="13.8" x14ac:dyDescent="0.25">
      <c r="A50" s="3">
        <v>24</v>
      </c>
      <c r="B50" s="4" t="s">
        <v>39</v>
      </c>
      <c r="C50" s="9" t="s">
        <v>179</v>
      </c>
      <c r="D50" s="9" t="s">
        <v>180</v>
      </c>
      <c r="E50" s="9"/>
      <c r="F50" s="13"/>
      <c r="H50" s="20">
        <v>24</v>
      </c>
      <c r="I50" s="20" t="s">
        <v>39</v>
      </c>
      <c r="J50" s="20" t="s">
        <v>245</v>
      </c>
      <c r="K50" s="20" t="s">
        <v>246</v>
      </c>
      <c r="L50" s="20" t="s">
        <v>180</v>
      </c>
    </row>
    <row r="51" spans="1:13" ht="13.8" x14ac:dyDescent="0.25">
      <c r="A51" s="3">
        <v>25</v>
      </c>
      <c r="B51" s="4" t="s">
        <v>40</v>
      </c>
      <c r="C51" s="9" t="s">
        <v>179</v>
      </c>
      <c r="D51" s="9" t="s">
        <v>181</v>
      </c>
      <c r="E51" s="9"/>
      <c r="F51" s="13"/>
      <c r="H51" s="20">
        <v>25</v>
      </c>
      <c r="I51" s="20" t="s">
        <v>40</v>
      </c>
      <c r="J51" s="20" t="s">
        <v>245</v>
      </c>
      <c r="K51" s="20" t="s">
        <v>246</v>
      </c>
      <c r="L51" s="20" t="s">
        <v>181</v>
      </c>
    </row>
    <row r="52" spans="1:13" ht="13.8" x14ac:dyDescent="0.25">
      <c r="A52" s="3">
        <v>37</v>
      </c>
      <c r="B52" s="4" t="s">
        <v>50</v>
      </c>
      <c r="C52" s="9" t="s">
        <v>143</v>
      </c>
      <c r="D52" s="9" t="s">
        <v>151</v>
      </c>
      <c r="E52" s="9"/>
      <c r="F52" s="13"/>
      <c r="H52" s="20">
        <v>37</v>
      </c>
      <c r="I52" s="20" t="s">
        <v>50</v>
      </c>
      <c r="J52" s="20" t="s">
        <v>245</v>
      </c>
      <c r="K52" s="20" t="s">
        <v>246</v>
      </c>
      <c r="L52" s="20" t="s">
        <v>151</v>
      </c>
    </row>
    <row r="53" spans="1:13" ht="13.8" x14ac:dyDescent="0.25">
      <c r="A53" s="3">
        <v>38</v>
      </c>
      <c r="B53" s="4" t="s">
        <v>51</v>
      </c>
      <c r="C53" s="9" t="s">
        <v>136</v>
      </c>
      <c r="D53" s="9" t="s">
        <v>137</v>
      </c>
      <c r="E53" s="9"/>
      <c r="F53" s="13"/>
      <c r="H53" s="20">
        <v>38</v>
      </c>
      <c r="I53" s="20" t="s">
        <v>51</v>
      </c>
      <c r="J53" s="20" t="s">
        <v>242</v>
      </c>
      <c r="K53" s="20" t="s">
        <v>277</v>
      </c>
      <c r="L53" s="20" t="s">
        <v>137</v>
      </c>
      <c r="M53" s="5" t="s">
        <v>284</v>
      </c>
    </row>
    <row r="54" spans="1:13" ht="13.8" x14ac:dyDescent="0.25">
      <c r="A54" s="3">
        <v>39</v>
      </c>
      <c r="B54" s="4" t="s">
        <v>52</v>
      </c>
      <c r="C54" s="9" t="s">
        <v>136</v>
      </c>
      <c r="D54" s="9" t="s">
        <v>138</v>
      </c>
      <c r="E54" s="9"/>
      <c r="F54" s="13"/>
      <c r="H54" s="20">
        <v>39</v>
      </c>
      <c r="I54" s="20" t="s">
        <v>52</v>
      </c>
      <c r="J54" s="20" t="s">
        <v>245</v>
      </c>
      <c r="K54" s="20" t="s">
        <v>246</v>
      </c>
      <c r="L54" s="20" t="s">
        <v>138</v>
      </c>
      <c r="M54" s="5" t="s">
        <v>284</v>
      </c>
    </row>
    <row r="55" spans="1:13" ht="13.8" x14ac:dyDescent="0.25">
      <c r="A55" s="3">
        <v>40</v>
      </c>
      <c r="B55" s="4" t="s">
        <v>53</v>
      </c>
      <c r="C55" s="9" t="s">
        <v>131</v>
      </c>
      <c r="D55" s="9" t="s">
        <v>133</v>
      </c>
      <c r="E55" s="9"/>
      <c r="F55" s="13"/>
      <c r="H55" s="20">
        <v>40</v>
      </c>
      <c r="I55" s="20" t="s">
        <v>53</v>
      </c>
      <c r="J55" s="20" t="s">
        <v>242</v>
      </c>
      <c r="K55" s="20" t="s">
        <v>133</v>
      </c>
      <c r="L55" s="20"/>
    </row>
    <row r="56" spans="1:13" ht="13.8" x14ac:dyDescent="0.25">
      <c r="A56" s="3">
        <v>54</v>
      </c>
      <c r="B56" s="9" t="s">
        <v>125</v>
      </c>
      <c r="C56" s="9" t="s">
        <v>154</v>
      </c>
      <c r="D56" s="9" t="s">
        <v>155</v>
      </c>
      <c r="E56" s="9"/>
      <c r="F56" s="13"/>
      <c r="H56" s="20">
        <v>54</v>
      </c>
      <c r="I56" s="20" t="s">
        <v>125</v>
      </c>
      <c r="J56" s="20" t="s">
        <v>245</v>
      </c>
      <c r="K56" s="20" t="s">
        <v>246</v>
      </c>
      <c r="L56" s="20" t="s">
        <v>155</v>
      </c>
    </row>
    <row r="57" spans="1:13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20">
        <v>5</v>
      </c>
      <c r="I57" s="20" t="s">
        <v>278</v>
      </c>
      <c r="J57" s="20" t="s">
        <v>242</v>
      </c>
      <c r="K57" s="20" t="s">
        <v>16</v>
      </c>
      <c r="L57" s="20"/>
    </row>
    <row r="58" spans="1:13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20">
        <v>6</v>
      </c>
      <c r="I58" s="20" t="s">
        <v>279</v>
      </c>
      <c r="J58" s="20" t="s">
        <v>242</v>
      </c>
      <c r="K58" s="20" t="s">
        <v>17</v>
      </c>
      <c r="L58" s="20"/>
    </row>
    <row r="59" spans="1:13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20">
        <v>1</v>
      </c>
      <c r="I59" s="20" t="s">
        <v>6</v>
      </c>
      <c r="J59" s="20" t="s">
        <v>170</v>
      </c>
      <c r="K59" s="20"/>
      <c r="L59" s="20"/>
    </row>
    <row r="60" spans="1:13" ht="13.8" x14ac:dyDescent="0.25">
      <c r="A60" s="3">
        <v>13</v>
      </c>
      <c r="B60" s="4" t="s">
        <v>25</v>
      </c>
      <c r="C60" s="9"/>
      <c r="D60" s="9"/>
      <c r="E60" s="9"/>
      <c r="F60" s="13"/>
      <c r="H60" s="20">
        <v>31</v>
      </c>
      <c r="I60" s="20" t="s">
        <v>280</v>
      </c>
      <c r="J60" s="20" t="s">
        <v>170</v>
      </c>
      <c r="K60" s="20"/>
      <c r="L60" s="20"/>
    </row>
    <row r="61" spans="1:13" ht="13.8" x14ac:dyDescent="0.25">
      <c r="A61" s="3">
        <v>19</v>
      </c>
      <c r="B61" s="4" t="s">
        <v>25</v>
      </c>
      <c r="C61" s="9"/>
      <c r="D61" s="9"/>
      <c r="E61" s="9"/>
      <c r="F61" s="13"/>
      <c r="H61" s="20">
        <v>47</v>
      </c>
      <c r="I61" s="20" t="s">
        <v>281</v>
      </c>
      <c r="J61" s="20" t="s">
        <v>170</v>
      </c>
      <c r="K61" s="20"/>
      <c r="L61" s="20"/>
    </row>
    <row r="62" spans="1:13" ht="13.8" x14ac:dyDescent="0.25">
      <c r="A62" s="3">
        <v>32</v>
      </c>
      <c r="B62" s="4" t="s">
        <v>25</v>
      </c>
      <c r="C62" s="9"/>
      <c r="D62" s="9"/>
      <c r="E62" s="9"/>
      <c r="F62" s="13"/>
      <c r="H62" s="20">
        <v>19</v>
      </c>
      <c r="I62" s="20" t="s">
        <v>25</v>
      </c>
      <c r="J62" s="20" t="s">
        <v>170</v>
      </c>
      <c r="K62" s="20"/>
      <c r="L62" s="20"/>
    </row>
    <row r="63" spans="1:13" ht="13.8" x14ac:dyDescent="0.25">
      <c r="A63" s="3">
        <v>48</v>
      </c>
      <c r="B63" s="4" t="s">
        <v>25</v>
      </c>
      <c r="C63" s="9" t="s">
        <v>170</v>
      </c>
      <c r="D63" s="9"/>
      <c r="E63" s="9"/>
      <c r="F63" s="13"/>
      <c r="H63" s="20">
        <v>32</v>
      </c>
      <c r="I63" s="20" t="s">
        <v>25</v>
      </c>
      <c r="J63" s="20" t="s">
        <v>170</v>
      </c>
      <c r="K63" s="20"/>
      <c r="L63" s="20"/>
    </row>
    <row r="64" spans="1:13" ht="13.8" x14ac:dyDescent="0.25">
      <c r="A64" s="3">
        <v>64</v>
      </c>
      <c r="B64" s="4" t="s">
        <v>25</v>
      </c>
      <c r="C64" s="9"/>
      <c r="D64" s="9"/>
      <c r="E64" s="9"/>
      <c r="F64" s="13"/>
      <c r="H64" s="20">
        <v>48</v>
      </c>
      <c r="I64" s="20" t="s">
        <v>25</v>
      </c>
      <c r="J64" s="20" t="s">
        <v>170</v>
      </c>
      <c r="K64" s="20"/>
      <c r="L64" s="20"/>
    </row>
    <row r="65" spans="1:12" ht="13.8" x14ac:dyDescent="0.25">
      <c r="A65" s="3">
        <v>12</v>
      </c>
      <c r="B65" s="4" t="s">
        <v>24</v>
      </c>
      <c r="C65" s="9"/>
      <c r="D65" s="9"/>
      <c r="E65" s="9"/>
      <c r="F65" s="13"/>
      <c r="H65" s="20">
        <v>64</v>
      </c>
      <c r="I65" s="20" t="s">
        <v>25</v>
      </c>
      <c r="J65" s="20" t="s">
        <v>170</v>
      </c>
      <c r="K65" s="20"/>
      <c r="L65" s="20"/>
    </row>
    <row r="66" spans="1:12" ht="13.8" x14ac:dyDescent="0.25">
      <c r="A66" s="3">
        <v>18</v>
      </c>
      <c r="B66" s="4" t="s">
        <v>24</v>
      </c>
      <c r="C66" s="9"/>
      <c r="D66" s="9"/>
      <c r="E66" s="9"/>
      <c r="F66" s="13"/>
      <c r="H66" s="20">
        <v>13</v>
      </c>
      <c r="I66" s="20" t="s">
        <v>282</v>
      </c>
      <c r="J66" s="20" t="s">
        <v>170</v>
      </c>
      <c r="K66" s="20"/>
      <c r="L66" s="20"/>
    </row>
    <row r="67" spans="1:12" ht="13.8" x14ac:dyDescent="0.25">
      <c r="A67" s="3">
        <v>31</v>
      </c>
      <c r="B67" s="4" t="s">
        <v>24</v>
      </c>
      <c r="C67" s="9"/>
      <c r="D67" s="9"/>
      <c r="E67" s="9"/>
      <c r="F67" s="13"/>
      <c r="H67" s="20">
        <v>18</v>
      </c>
      <c r="I67" s="20" t="s">
        <v>24</v>
      </c>
      <c r="J67" s="20" t="s">
        <v>170</v>
      </c>
      <c r="K67" s="20"/>
      <c r="L67" s="20"/>
    </row>
    <row r="68" spans="1:12" ht="13.8" x14ac:dyDescent="0.25">
      <c r="A68" s="3">
        <v>47</v>
      </c>
      <c r="B68" s="4" t="s">
        <v>24</v>
      </c>
      <c r="C68" s="9" t="s">
        <v>171</v>
      </c>
      <c r="D68" s="9"/>
      <c r="E68" s="9"/>
      <c r="F68" s="13"/>
      <c r="H68" s="20">
        <v>63</v>
      </c>
      <c r="I68" s="20" t="s">
        <v>24</v>
      </c>
      <c r="J68" s="20" t="s">
        <v>170</v>
      </c>
      <c r="K68" s="20"/>
      <c r="L68" s="20"/>
    </row>
    <row r="69" spans="1:12" ht="13.8" x14ac:dyDescent="0.25">
      <c r="A69" s="3">
        <v>63</v>
      </c>
      <c r="B69" s="4" t="s">
        <v>24</v>
      </c>
      <c r="C69" s="9"/>
      <c r="D69" s="9"/>
      <c r="E69" s="9"/>
      <c r="F69" s="13"/>
      <c r="H69" s="20">
        <v>12</v>
      </c>
      <c r="I69" s="20" t="s">
        <v>283</v>
      </c>
      <c r="J69" s="20" t="s">
        <v>170</v>
      </c>
      <c r="K69" s="20"/>
      <c r="L69" s="20"/>
    </row>
    <row r="70" spans="1:12" ht="13.8" x14ac:dyDescent="0.25">
      <c r="A70" s="3"/>
    </row>
    <row r="71" spans="1:12" ht="13.8" x14ac:dyDescent="0.25">
      <c r="A71" s="3"/>
    </row>
    <row r="72" spans="1:12" ht="13.8" x14ac:dyDescent="0.25">
      <c r="A72" s="3"/>
    </row>
    <row r="73" spans="1:12" ht="13.8" x14ac:dyDescent="0.25">
      <c r="A73" s="3"/>
    </row>
    <row r="74" spans="1:12" ht="13.8" x14ac:dyDescent="0.25">
      <c r="A74" s="3"/>
    </row>
    <row r="75" spans="1:12" ht="13.8" x14ac:dyDescent="0.25">
      <c r="A75" s="3"/>
    </row>
    <row r="76" spans="1:12" ht="13.8" x14ac:dyDescent="0.25">
      <c r="A76" s="3"/>
    </row>
    <row r="77" spans="1:12" ht="13.8" x14ac:dyDescent="0.25">
      <c r="A77" s="3"/>
    </row>
    <row r="78" spans="1:12" ht="13.8" x14ac:dyDescent="0.25">
      <c r="A78" s="3"/>
    </row>
    <row r="79" spans="1:12" ht="13.8" x14ac:dyDescent="0.25">
      <c r="A79" s="3"/>
    </row>
    <row r="80" spans="1:12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A4" workbookViewId="0">
      <selection activeCell="K14" sqref="K14:L14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196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  <c r="K4" t="s">
        <v>234</v>
      </c>
      <c r="L4" t="s">
        <v>235</v>
      </c>
    </row>
    <row r="5" spans="1:12" x14ac:dyDescent="0.25">
      <c r="A5" t="s">
        <v>100</v>
      </c>
      <c r="B5" t="s">
        <v>83</v>
      </c>
      <c r="C5" s="12" t="s">
        <v>156</v>
      </c>
      <c r="D5" s="12" t="s">
        <v>197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156</v>
      </c>
      <c r="D7" t="s">
        <v>157</v>
      </c>
      <c r="I7" t="s">
        <v>100</v>
      </c>
      <c r="J7" t="s">
        <v>85</v>
      </c>
      <c r="K7" t="s">
        <v>156</v>
      </c>
      <c r="L7" t="s">
        <v>157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156</v>
      </c>
      <c r="L8" t="s">
        <v>197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165</v>
      </c>
      <c r="I10" t="s">
        <v>99</v>
      </c>
      <c r="J10" t="s">
        <v>88</v>
      </c>
      <c r="K10" t="s">
        <v>165</v>
      </c>
    </row>
    <row r="11" spans="1:12" x14ac:dyDescent="0.25">
      <c r="A11" t="s">
        <v>101</v>
      </c>
      <c r="B11" t="s">
        <v>89</v>
      </c>
      <c r="E11" t="s">
        <v>195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s="12" t="s">
        <v>166</v>
      </c>
      <c r="I12" t="s">
        <v>100</v>
      </c>
      <c r="J12" t="s">
        <v>90</v>
      </c>
      <c r="K12" s="12"/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s="19" t="s">
        <v>158</v>
      </c>
      <c r="D14" s="19" t="s">
        <v>163</v>
      </c>
      <c r="I14" t="s">
        <v>100</v>
      </c>
      <c r="J14" t="s">
        <v>92</v>
      </c>
      <c r="K14" s="19" t="s">
        <v>158</v>
      </c>
      <c r="L14" s="19" t="s">
        <v>163</v>
      </c>
    </row>
    <row r="15" spans="1:12" x14ac:dyDescent="0.25">
      <c r="A15" t="s">
        <v>100</v>
      </c>
      <c r="B15" t="s">
        <v>93</v>
      </c>
      <c r="C15" s="12" t="s">
        <v>158</v>
      </c>
      <c r="D15" s="12" t="s">
        <v>164</v>
      </c>
      <c r="I15" t="s">
        <v>100</v>
      </c>
      <c r="J15" t="s">
        <v>93</v>
      </c>
      <c r="K15" t="s">
        <v>234</v>
      </c>
      <c r="L15" t="s">
        <v>236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224</v>
      </c>
      <c r="C3">
        <v>50</v>
      </c>
      <c r="D3" t="s">
        <v>201</v>
      </c>
    </row>
    <row r="4" spans="2:4" x14ac:dyDescent="0.25">
      <c r="B4" t="s">
        <v>203</v>
      </c>
      <c r="C4">
        <f>1/C3</f>
        <v>0.02</v>
      </c>
      <c r="D4" t="s">
        <v>202</v>
      </c>
    </row>
    <row r="6" spans="2:4" x14ac:dyDescent="0.25">
      <c r="B6" t="s">
        <v>204</v>
      </c>
      <c r="C6">
        <v>12</v>
      </c>
    </row>
    <row r="7" spans="2:4" x14ac:dyDescent="0.25">
      <c r="B7" t="s">
        <v>205</v>
      </c>
      <c r="C7">
        <v>100</v>
      </c>
      <c r="D7" t="s">
        <v>206</v>
      </c>
    </row>
    <row r="8" spans="2:4" x14ac:dyDescent="0.25">
      <c r="B8" t="s">
        <v>207</v>
      </c>
      <c r="C8">
        <v>1200</v>
      </c>
    </row>
    <row r="10" spans="2:4" x14ac:dyDescent="0.25">
      <c r="B10" t="s">
        <v>208</v>
      </c>
      <c r="C10">
        <v>72</v>
      </c>
      <c r="D10" t="s">
        <v>209</v>
      </c>
    </row>
    <row r="11" spans="2:4" x14ac:dyDescent="0.25">
      <c r="B11" t="s">
        <v>210</v>
      </c>
      <c r="C11">
        <f>(C10/2)*3.1415*2</f>
        <v>226.18800000000002</v>
      </c>
      <c r="D11" t="s">
        <v>209</v>
      </c>
    </row>
    <row r="12" spans="2:4" x14ac:dyDescent="0.25">
      <c r="B12" t="s">
        <v>211</v>
      </c>
      <c r="C12">
        <f>C8/C11</f>
        <v>5.3053212372009124</v>
      </c>
    </row>
    <row r="14" spans="2:4" x14ac:dyDescent="0.25">
      <c r="B14" t="s">
        <v>212</v>
      </c>
      <c r="C14">
        <v>130</v>
      </c>
      <c r="D14" t="s">
        <v>213</v>
      </c>
    </row>
    <row r="15" spans="2:4" x14ac:dyDescent="0.25">
      <c r="B15" t="s">
        <v>214</v>
      </c>
      <c r="C15">
        <f>C14/60</f>
        <v>2.1666666666666665</v>
      </c>
      <c r="D15" t="s">
        <v>221</v>
      </c>
    </row>
    <row r="16" spans="2:4" x14ac:dyDescent="0.25">
      <c r="B16" t="s">
        <v>215</v>
      </c>
      <c r="C16">
        <f>C15*6.28</f>
        <v>13.606666666666666</v>
      </c>
    </row>
    <row r="18" spans="2:4" x14ac:dyDescent="0.25">
      <c r="B18" t="s">
        <v>222</v>
      </c>
      <c r="C18">
        <f>C15*C8</f>
        <v>2600</v>
      </c>
    </row>
    <row r="19" spans="2:4" x14ac:dyDescent="0.25">
      <c r="B19" t="s">
        <v>216</v>
      </c>
      <c r="C19">
        <f>C18*C4</f>
        <v>52</v>
      </c>
      <c r="D19" t="s">
        <v>223</v>
      </c>
    </row>
    <row r="21" spans="2:4" x14ac:dyDescent="0.25">
      <c r="B21" t="s">
        <v>217</v>
      </c>
      <c r="C21">
        <f>C8/(2*3.1415)</f>
        <v>190.99156453923283</v>
      </c>
    </row>
    <row r="24" spans="2:4" x14ac:dyDescent="0.25">
      <c r="B24" t="s">
        <v>218</v>
      </c>
      <c r="C24">
        <f>C16/C19</f>
        <v>0.26166666666666666</v>
      </c>
    </row>
    <row r="26" spans="2:4" x14ac:dyDescent="0.25">
      <c r="B26" t="s">
        <v>219</v>
      </c>
    </row>
    <row r="27" spans="2:4" x14ac:dyDescent="0.25">
      <c r="B27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14"/>
  <sheetViews>
    <sheetView workbookViewId="0">
      <selection activeCell="J14" sqref="J14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228</v>
      </c>
      <c r="B3" s="22" t="s">
        <v>229</v>
      </c>
      <c r="C3" s="22"/>
      <c r="D3" s="22"/>
      <c r="E3" s="22"/>
    </row>
    <row r="4" spans="1:5" x14ac:dyDescent="0.25">
      <c r="A4" t="s">
        <v>225</v>
      </c>
      <c r="B4" t="s">
        <v>199</v>
      </c>
      <c r="C4" t="s">
        <v>200</v>
      </c>
      <c r="D4" t="s">
        <v>227</v>
      </c>
      <c r="E4" t="s">
        <v>226</v>
      </c>
    </row>
    <row r="5" spans="1:5" x14ac:dyDescent="0.25">
      <c r="A5">
        <v>50000000</v>
      </c>
      <c r="B5" s="17">
        <f>3</f>
        <v>3</v>
      </c>
      <c r="C5" s="16">
        <f>1000-1</f>
        <v>999</v>
      </c>
      <c r="D5">
        <f>A5/(B5*C5)</f>
        <v>16683.350016683351</v>
      </c>
      <c r="E5">
        <f>1/D5</f>
        <v>5.9939999999999999E-5</v>
      </c>
    </row>
    <row r="8" spans="1:5" x14ac:dyDescent="0.25">
      <c r="A8" s="15" t="s">
        <v>230</v>
      </c>
      <c r="B8" s="22" t="s">
        <v>231</v>
      </c>
      <c r="C8" s="22"/>
      <c r="D8" s="22"/>
      <c r="E8" s="22"/>
    </row>
    <row r="9" spans="1:5" x14ac:dyDescent="0.25">
      <c r="A9" t="s">
        <v>225</v>
      </c>
      <c r="B9" t="s">
        <v>199</v>
      </c>
      <c r="C9" t="s">
        <v>200</v>
      </c>
      <c r="D9" t="s">
        <v>227</v>
      </c>
      <c r="E9" t="s">
        <v>226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  <row r="12" spans="1:5" x14ac:dyDescent="0.25">
      <c r="A12" s="15" t="s">
        <v>232</v>
      </c>
      <c r="B12" s="22" t="s">
        <v>231</v>
      </c>
      <c r="C12" s="22"/>
      <c r="D12" s="22"/>
      <c r="E12" s="22"/>
    </row>
    <row r="13" spans="1:5" x14ac:dyDescent="0.25">
      <c r="A13" t="s">
        <v>225</v>
      </c>
      <c r="B13" t="s">
        <v>199</v>
      </c>
      <c r="C13" t="s">
        <v>200</v>
      </c>
      <c r="D13" t="s">
        <v>227</v>
      </c>
      <c r="E13" t="s">
        <v>233</v>
      </c>
    </row>
    <row r="14" spans="1:5" x14ac:dyDescent="0.25">
      <c r="A14">
        <v>50000000</v>
      </c>
      <c r="B14">
        <f>51-1</f>
        <v>50</v>
      </c>
      <c r="C14">
        <v>1000</v>
      </c>
      <c r="D14">
        <f>A14/(B14*C14)</f>
        <v>1000</v>
      </c>
      <c r="E14">
        <f>(1/D14)*1000</f>
        <v>1</v>
      </c>
    </row>
  </sheetData>
  <mergeCells count="3">
    <mergeCell ref="B3:E3"/>
    <mergeCell ref="B8:E8"/>
    <mergeCell ref="B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144</v>
      </c>
      <c r="B3" s="2" t="s">
        <v>172</v>
      </c>
    </row>
    <row r="5" spans="1:2" x14ac:dyDescent="0.25">
      <c r="A5" t="s">
        <v>173</v>
      </c>
      <c r="B5" s="2" t="s">
        <v>174</v>
      </c>
    </row>
    <row r="6" spans="1:2" x14ac:dyDescent="0.25">
      <c r="A6" t="s">
        <v>175</v>
      </c>
      <c r="B6" s="2" t="s">
        <v>176</v>
      </c>
    </row>
    <row r="8" spans="1:2" x14ac:dyDescent="0.25">
      <c r="A8" t="s">
        <v>177</v>
      </c>
      <c r="B8" s="2" t="s">
        <v>178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2020-12-26T23:08:59Z</dcterms:modified>
</cp:coreProperties>
</file>