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ropbox\Epidermal_Differentiation\Individual switches\G_switch\"/>
    </mc:Choice>
  </mc:AlternateContent>
  <xr:revisionPtr revIDLastSave="0" documentId="13_ncr:1_{20AF8E63-01EE-4415-BC21-A40901AC368D}" xr6:coauthVersionLast="47" xr6:coauthVersionMax="47" xr10:uidLastSave="{00000000-0000-0000-0000-000000000000}"/>
  <bookViews>
    <workbookView xWindow="-108" yWindow="-108" windowWidth="23256" windowHeight="12576" xr2:uid="{56347B0A-87E4-44DB-BD96-243D41C8B65E}"/>
  </bookViews>
  <sheets>
    <sheet name="Hoja1" sheetId="1" r:id="rId1"/>
    <sheet name="Sheet1" sheetId="2" r:id="rId2"/>
  </sheets>
  <definedNames>
    <definedName name="_ftn1" localSheetId="0">Hoja1!#REF!</definedName>
    <definedName name="_ftn2" localSheetId="0">Hoja1!#REF!</definedName>
    <definedName name="_ftnref1" localSheetId="0">Hoja1!#REF!</definedName>
    <definedName name="_Toc61341165" localSheetId="0">Hoja1!#REF!</definedName>
    <definedName name="_Toc61341167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1" l="1"/>
  <c r="P9" i="1"/>
  <c r="P10" i="1"/>
  <c r="P11" i="1"/>
  <c r="P12" i="1"/>
  <c r="P7" i="1"/>
  <c r="O144" i="1"/>
  <c r="O145" i="1"/>
  <c r="O146" i="1"/>
  <c r="O147" i="1"/>
  <c r="O148" i="1"/>
  <c r="O149" i="1"/>
  <c r="O150" i="1"/>
  <c r="O151" i="1"/>
  <c r="O152" i="1"/>
  <c r="O143" i="1"/>
  <c r="O134" i="1"/>
  <c r="O135" i="1"/>
  <c r="O136" i="1"/>
  <c r="O137" i="1"/>
  <c r="O138" i="1"/>
  <c r="O139" i="1"/>
  <c r="O140" i="1"/>
  <c r="O141" i="1"/>
  <c r="O142" i="1"/>
  <c r="O133" i="1"/>
  <c r="O124" i="1"/>
  <c r="O125" i="1"/>
  <c r="O126" i="1"/>
  <c r="O127" i="1"/>
  <c r="O128" i="1"/>
  <c r="O129" i="1"/>
  <c r="O130" i="1"/>
  <c r="O131" i="1"/>
  <c r="O132" i="1"/>
  <c r="O123" i="1"/>
  <c r="O114" i="1"/>
  <c r="O115" i="1"/>
  <c r="O116" i="1"/>
  <c r="O117" i="1"/>
  <c r="O118" i="1"/>
  <c r="O119" i="1"/>
  <c r="O120" i="1"/>
  <c r="O121" i="1"/>
  <c r="O122" i="1"/>
  <c r="O113" i="1"/>
  <c r="O81" i="1"/>
  <c r="O82" i="1"/>
  <c r="O83" i="1"/>
  <c r="O80" i="1"/>
  <c r="P67" i="1"/>
  <c r="P66" i="1"/>
  <c r="P62" i="1"/>
  <c r="P61" i="1"/>
  <c r="O67" i="1"/>
  <c r="O68" i="1"/>
  <c r="O69" i="1"/>
  <c r="O70" i="1"/>
  <c r="O66" i="1"/>
  <c r="O62" i="1"/>
  <c r="O63" i="1"/>
  <c r="O64" i="1"/>
  <c r="O65" i="1"/>
  <c r="O61" i="1"/>
  <c r="P51" i="1"/>
  <c r="P50" i="1"/>
  <c r="P48" i="1"/>
  <c r="O49" i="1"/>
  <c r="O50" i="1"/>
  <c r="O51" i="1"/>
  <c r="O48" i="1"/>
  <c r="E54" i="1"/>
  <c r="E55" i="1"/>
  <c r="E53" i="1"/>
  <c r="E52" i="1"/>
  <c r="E51" i="1"/>
  <c r="E50" i="1"/>
  <c r="E48" i="1"/>
  <c r="O46" i="1"/>
  <c r="O45" i="1"/>
  <c r="O44" i="1"/>
  <c r="O41" i="1"/>
  <c r="O42" i="1"/>
  <c r="O43" i="1"/>
  <c r="O47" i="1"/>
  <c r="O40" i="1"/>
  <c r="O37" i="1"/>
  <c r="O38" i="1"/>
  <c r="O39" i="1"/>
  <c r="O36" i="1"/>
  <c r="O28" i="1"/>
  <c r="O29" i="1"/>
  <c r="O27" i="1"/>
  <c r="O14" i="1"/>
  <c r="O15" i="1"/>
  <c r="O16" i="1"/>
  <c r="O17" i="1"/>
  <c r="O18" i="1"/>
  <c r="O19" i="1"/>
  <c r="O13" i="1"/>
  <c r="O7" i="1"/>
  <c r="O8" i="1"/>
  <c r="O9" i="1"/>
  <c r="O10" i="1"/>
  <c r="O11" i="1"/>
  <c r="O12" i="1"/>
  <c r="O6" i="1"/>
  <c r="E28" i="1"/>
  <c r="E29" i="1"/>
  <c r="E27" i="1"/>
</calcChain>
</file>

<file path=xl/sharedStrings.xml><?xml version="1.0" encoding="utf-8"?>
<sst xmlns="http://schemas.openxmlformats.org/spreadsheetml/2006/main" count="1525" uniqueCount="156">
  <si>
    <t>Technique</t>
  </si>
  <si>
    <t>Western blot</t>
  </si>
  <si>
    <t>Primary mouse keratinocytes</t>
  </si>
  <si>
    <t>Image J</t>
  </si>
  <si>
    <t xml:space="preserve">Time </t>
  </si>
  <si>
    <t>Mouse keratinocytes</t>
  </si>
  <si>
    <t xml:space="preserve">Primary huma keratinocytes </t>
  </si>
  <si>
    <t>HaCat cells/mutated both p53 alleles</t>
  </si>
  <si>
    <t>qPCR</t>
  </si>
  <si>
    <t>Webplot Digitizer</t>
  </si>
  <si>
    <t>Webplot Digitizar</t>
  </si>
  <si>
    <t>Normal human neonatal keratinocytes</t>
  </si>
  <si>
    <t>Normal human epidermal keratinocytes</t>
  </si>
  <si>
    <t>Units time</t>
  </si>
  <si>
    <t>Units calcium</t>
  </si>
  <si>
    <t>Conditions calcium</t>
  </si>
  <si>
    <t>INV</t>
  </si>
  <si>
    <t>MDM2_HaCaT</t>
  </si>
  <si>
    <t>involucrin_HaCaT</t>
  </si>
  <si>
    <t>Locrin</t>
  </si>
  <si>
    <t>SMPD1</t>
  </si>
  <si>
    <t>GBA</t>
  </si>
  <si>
    <t>ABCA</t>
  </si>
  <si>
    <t>HBD-3</t>
  </si>
  <si>
    <t>TGM</t>
  </si>
  <si>
    <t>FLG</t>
  </si>
  <si>
    <t>∆Np63</t>
  </si>
  <si>
    <t>mM</t>
  </si>
  <si>
    <t>kDa/arbitrary units</t>
  </si>
  <si>
    <t>mRNA</t>
  </si>
  <si>
    <t>mM/L</t>
  </si>
  <si>
    <t>MDM2</t>
  </si>
  <si>
    <t>2 CaCl2</t>
  </si>
  <si>
    <t>RT-PCR</t>
  </si>
  <si>
    <t>LOR</t>
  </si>
  <si>
    <t>IVL</t>
  </si>
  <si>
    <t>Primary human keratinocytes immortalized</t>
  </si>
  <si>
    <t>Normal Human Keratinocytes</t>
  </si>
  <si>
    <t>ug</t>
  </si>
  <si>
    <t>p63</t>
  </si>
  <si>
    <t>FIL</t>
  </si>
  <si>
    <t>PCR</t>
  </si>
  <si>
    <t>Reversibility</t>
  </si>
  <si>
    <t>Short reference</t>
  </si>
  <si>
    <t>Measured variable</t>
  </si>
  <si>
    <t>Values</t>
  </si>
  <si>
    <t>Units of measured variable</t>
  </si>
  <si>
    <t>Cell type</t>
  </si>
  <si>
    <t>Technique for measurement</t>
  </si>
  <si>
    <t>Human normal epidermal keratinocytes hNEK</t>
  </si>
  <si>
    <t>NA</t>
  </si>
  <si>
    <t>(Lena et al., 2008) Fig 1a bottom panel</t>
  </si>
  <si>
    <t>(Borowiec et al., 2013) Fig 1 C</t>
  </si>
  <si>
    <t>(Kisich et al., 2008) Fig 3 B</t>
  </si>
  <si>
    <t>(Borkowski et al., 2013) Fig 3</t>
  </si>
  <si>
    <t xml:space="preserve"> (Howell et al., 2007) Fig 3</t>
  </si>
  <si>
    <t xml:space="preserve"> (Howell et al., 2008) Fig 4</t>
  </si>
  <si>
    <t xml:space="preserve"> (Serezani et al., 2017) Fig E1</t>
  </si>
  <si>
    <t>mM CaCl2</t>
  </si>
  <si>
    <t>(Borowiec et al., 2013)  Fig 1 C</t>
  </si>
  <si>
    <t>(Jadali and Ghazizadeh, 2010) Fig 1</t>
  </si>
  <si>
    <t xml:space="preserve">(Dazard et al., 2000) Fig 1 </t>
  </si>
  <si>
    <t>mRNA level %normalized with GAPDH mRNA levels</t>
  </si>
  <si>
    <t>[(0,1)] % (poly,bafil)  5nM Befilomycin A1 for 1 hour before 1ug ml-1 Poly(1:C) for 24 hours</t>
  </si>
  <si>
    <t>[(1,1)] % (poly,bafil)  5nM Befilomycin A1 for 1 hour before 1ug ml-1 Poly(1:C) for 24 hours</t>
  </si>
  <si>
    <t>Stimulated with IL-4/IL-13</t>
  </si>
  <si>
    <t xml:space="preserve">
0.002757</t>
  </si>
  <si>
    <t xml:space="preserve">
0.003153</t>
  </si>
  <si>
    <t xml:space="preserve">
0.011628</t>
  </si>
  <si>
    <t>Fold change above control day 2</t>
  </si>
  <si>
    <t xml:space="preserve"> (Serezani et al., 2017) Fig E2</t>
  </si>
  <si>
    <t>Arbitrary units</t>
  </si>
  <si>
    <t>Fold change mRNA</t>
  </si>
  <si>
    <t>Stimulated with IL-4/IL-14</t>
  </si>
  <si>
    <t>Stimulated with IL-4/IL-15</t>
  </si>
  <si>
    <t>Stimulated with IL-4/IL-16</t>
  </si>
  <si>
    <t>Stimulated with IL-4/IL-19</t>
  </si>
  <si>
    <t>Stimulated with IL-4/IL-20</t>
  </si>
  <si>
    <t>Stimulated with IL-4/IL-21</t>
  </si>
  <si>
    <t>Stimulated with IL-4/IL-22</t>
  </si>
  <si>
    <t>CYCA</t>
  </si>
  <si>
    <t xml:space="preserve">Primary human keratinocytes </t>
  </si>
  <si>
    <t>Involucrin</t>
  </si>
  <si>
    <t>(Toufighi et al., 2015)</t>
  </si>
  <si>
    <t>RNASE7 (An AMP)</t>
  </si>
  <si>
    <t>Fold-increase (AU)</t>
  </si>
  <si>
    <t>h</t>
  </si>
  <si>
    <t>We used R to automatically extract mean-over replicates data corresponding to genes of interest (terminal differentiation markers) from the 16,720 genes measured; and further selected those that are classified as 'dynamic' (at least 2-fold change -fold expression change cut-off and a Chi-squared test on time points of biological replicates)</t>
  </si>
  <si>
    <t>primary human keratinocyte</t>
  </si>
  <si>
    <t>mRNA was isolated, and expression profiles were measured using Agilent microarrays</t>
  </si>
  <si>
    <t>S100A7 (An AMP)</t>
  </si>
  <si>
    <t>SLPI (An AMP)</t>
  </si>
  <si>
    <t>IVL (involucrin)</t>
  </si>
  <si>
    <t>Additional inputs</t>
  </si>
  <si>
    <t>IL4 (added for the last 24 h)</t>
  </si>
  <si>
    <t>HaCat</t>
  </si>
  <si>
    <t>NHEK</t>
  </si>
  <si>
    <t>: simulates viral infections; stimulates TLR3; Bafilomycin is an antibiotic that inhibits TLR3 action</t>
  </si>
  <si>
    <t>1ug ml-1 Poly(1:C) for 24 hours (TLR3 inhibitor)</t>
  </si>
  <si>
    <t>(Ogawa et al., 2008) Fig 1a</t>
  </si>
  <si>
    <t>Np63 overexpressed</t>
  </si>
  <si>
    <t>p53 mutation</t>
  </si>
  <si>
    <t>(Dazard et al., 2000) Fig 2b</t>
  </si>
  <si>
    <t>Normalized data (normalized to max)</t>
  </si>
  <si>
    <t>Legend</t>
  </si>
  <si>
    <t>Time 0= increase in Ca</t>
  </si>
  <si>
    <t>(Borowiec et al., 2013)  Fig 1 C; FLG; from 0.1 to 1.8 mM CaCl</t>
  </si>
  <si>
    <t>(Kisich et al., 2008) Fig 3 B, HBD-3; from 0.06 to 1.4 mM/L CaCl</t>
  </si>
  <si>
    <t xml:space="preserve"> (Howell et al., 2007) Fig 3, FLG, from 0.06 to 1.3 mM</t>
  </si>
  <si>
    <t>Fold change above control</t>
  </si>
  <si>
    <t xml:space="preserve"> (Howell et al., 2008) Fig 4, flg from 0.06 to 1.3</t>
  </si>
  <si>
    <t>(Jadali and Ghazizadeh, 2010) Fig 1; INV; 0.05 to 1.2</t>
  </si>
  <si>
    <t>(Jadali and Ghazizadeh, 2010) Fig 1; FLGM 0.05 to 1.2</t>
  </si>
  <si>
    <t>(Ogawa et al., 2008) Fig 1a; Locrin,  from 0.05 to 2 mM</t>
  </si>
  <si>
    <t>(Toufighi et al., 2015); RNASE7, from 0.05 to 1.2</t>
  </si>
  <si>
    <t>(Toufighi et al., 2015); RNASE7, from 0.05 to 1.3</t>
  </si>
  <si>
    <t>(Toufighi et al., 2015); RNASE7, from 0.05 to 1.4</t>
  </si>
  <si>
    <t>(Toufighi et al., 2015); RNASE7, from 0.05 to 1.5</t>
  </si>
  <si>
    <t>(Toufighi et al., 2015); RNASE7, from 0.05 to 1.6</t>
  </si>
  <si>
    <t>(Toufighi et al., 2015); RNASE7, from 0.05 to 1.7</t>
  </si>
  <si>
    <t>(Toufighi et al., 2015); RNASE7, from 0.05 to 1.8</t>
  </si>
  <si>
    <t>(Toufighi et al., 2015); RNASE7, from 0.05 to 1.9</t>
  </si>
  <si>
    <t>(Toufighi et al., 2015); RNASE7, from 0.05 to 1.10</t>
  </si>
  <si>
    <t>(Toufighi et al., 2015); RNASE7, from 0.05 to 1.11</t>
  </si>
  <si>
    <t>(Toufighi et al., 2015); S100A7, from 0.05 to 1.11</t>
  </si>
  <si>
    <t>(Toufighi et al., 2015); S100A7, from 0.05 to 1.12</t>
  </si>
  <si>
    <t>(Toufighi et al., 2015); S100A7, from 0.05 to 1.13</t>
  </si>
  <si>
    <t>(Toufighi et al., 2015); S100A7, from 0.05 to 1.14</t>
  </si>
  <si>
    <t>(Toufighi et al., 2015); S100A7, from 0.05 to 1.15</t>
  </si>
  <si>
    <t>(Toufighi et al., 2015); S100A7, from 0.05 to 1.16</t>
  </si>
  <si>
    <t>(Toufighi et al., 2015); S100A7, from 0.05 to 1.17</t>
  </si>
  <si>
    <t>(Toufighi et al., 2015); S100A7, from 0.05 to 1.18</t>
  </si>
  <si>
    <t>(Toufighi et al., 2015); S100A7, from 0.05 to 1.19</t>
  </si>
  <si>
    <t>(Toufighi et al., 2015); S100A7, from 0.05 to 1.20</t>
  </si>
  <si>
    <t>(Toufighi et al., 2015); SLPI, from 0.05 to 1.20</t>
  </si>
  <si>
    <t>(Toufighi et al., 2015); SLPI, from 0.05 to 1.21</t>
  </si>
  <si>
    <t>(Toufighi et al., 2015); SLPI, from 0.05 to 1.22</t>
  </si>
  <si>
    <t>(Toufighi et al., 2015); SLPI, from 0.05 to 1.23</t>
  </si>
  <si>
    <t>(Toufighi et al., 2015); SLPI, from 0.05 to 1.24</t>
  </si>
  <si>
    <t>(Toufighi et al., 2015); SLPI, from 0.05 to 1.25</t>
  </si>
  <si>
    <t>(Toufighi et al., 2015); SLPI, from 0.05 to 1.26</t>
  </si>
  <si>
    <t>(Toufighi et al., 2015); SLPI, from 0.05 to 1.27</t>
  </si>
  <si>
    <t>(Toufighi et al., 2015); SLPI, from 0.05 to 1.28</t>
  </si>
  <si>
    <t>(Toufighi et al., 2015); SLPI, from 0.05 to 1.29</t>
  </si>
  <si>
    <t>(Toufighi et al., 2015); FLG, from 0.05 to 1.30</t>
  </si>
  <si>
    <t>(Toufighi et al., 2015); FLG, from 0.05 to 1.31</t>
  </si>
  <si>
    <t>(Toufighi et al., 2015); FLG, from 0.05 to 1.32</t>
  </si>
  <si>
    <t>(Toufighi et al., 2015); FLG, from 0.05 to 1.33</t>
  </si>
  <si>
    <t>(Toufighi et al., 2015); FLG, from 0.05 to 1.34</t>
  </si>
  <si>
    <t>(Toufighi et al., 2015); FLG, from 0.05 to 1.35</t>
  </si>
  <si>
    <t>(Toufighi et al., 2015); FLG, from 0.05 to 1.36</t>
  </si>
  <si>
    <t>(Toufighi et al., 2015); FLG, from 0.05 to 1.37</t>
  </si>
  <si>
    <t>(Toufighi et al., 2015); FLG, from 0.05 to 1.38</t>
  </si>
  <si>
    <t>(Borowiec et al., 2013)  Fig 1C; INV; from 0.1 to 1.8 mM CaCl</t>
  </si>
  <si>
    <t xml:space="preserve"> (Serezani et al., 2017) Fig E1; FLG, from 0.05 to 2 CaCl</t>
  </si>
  <si>
    <t>(Toufighi et al., 2015); FLG, from 0.05 to 1.2 mM CaCl2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</si>
</sst>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Arial"/>
      <family val="2"/>
    </font>
    <font>
      <sz val="11"/>
      <color rgb="FF00B050"/>
      <name val="Calibri"/>
      <family val="2"/>
      <scheme val="minor"/>
    </font>
    <font>
      <sz val="11"/>
      <color rgb="FFFFC000"/>
      <name val="Arial"/>
      <family val="2"/>
    </font>
    <font>
      <sz val="11"/>
      <color rgb="FF92D050"/>
      <name val="Arial"/>
      <family val="2"/>
    </font>
    <font>
      <sz val="11"/>
      <color rgb="FF92D050"/>
      <name val="Calibri"/>
      <family val="2"/>
      <scheme val="minor"/>
    </font>
    <font>
      <b/>
      <sz val="11"/>
      <color rgb="FF00B050"/>
      <name val="Arial"/>
      <family val="2"/>
    </font>
    <font>
      <b/>
      <sz val="11"/>
      <name val="Arial"/>
      <family val="2"/>
    </font>
    <font>
      <b/>
      <sz val="11"/>
      <color rgb="FFFFC000"/>
      <name val="Arial"/>
      <family val="2"/>
    </font>
    <font>
      <b/>
      <sz val="11"/>
      <color rgb="FF00B050"/>
      <name val="Calibri"/>
      <family val="2"/>
      <scheme val="minor"/>
    </font>
    <font>
      <b/>
      <sz val="11"/>
      <color theme="9"/>
      <name val="Arial"/>
      <family val="2"/>
    </font>
    <font>
      <b/>
      <sz val="11"/>
      <color theme="9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/>
    </xf>
    <xf numFmtId="0" fontId="14" fillId="0" borderId="0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8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 wrapText="1"/>
    </xf>
    <xf numFmtId="0" fontId="21" fillId="0" borderId="7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 wrapText="1"/>
    </xf>
    <xf numFmtId="0" fontId="19" fillId="3" borderId="3" xfId="0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 wrapText="1"/>
    </xf>
    <xf numFmtId="0" fontId="19" fillId="3" borderId="5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8" fillId="3" borderId="6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8" fillId="3" borderId="9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2500" b="1">
                <a:latin typeface="Arial" panose="020B0604020202020204" pitchFamily="34" charset="0"/>
                <a:cs typeface="Arial" panose="020B0604020202020204" pitchFamily="34" charset="0"/>
              </a:rPr>
              <a:t>Dynamic response of epidermal</a:t>
            </a:r>
            <a:r>
              <a:rPr lang="en-GB" sz="2500" b="1" baseline="0">
                <a:latin typeface="Arial" panose="020B0604020202020204" pitchFamily="34" charset="0"/>
                <a:cs typeface="Arial" panose="020B0604020202020204" pitchFamily="34" charset="0"/>
              </a:rPr>
              <a:t> differentiation markers in response to step-increases in Calcium</a:t>
            </a:r>
            <a:endParaRPr lang="en-GB" sz="25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41670775344028"/>
          <c:y val="6.585774855066194E-2"/>
          <c:w val="0.62747143145568351"/>
          <c:h val="0.80200917193043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Hoja1!$N$80</c:f>
              <c:strCache>
                <c:ptCount val="1"/>
                <c:pt idx="0">
                  <c:v>(Ogawa et al., 2008) Fig 1a; Locrin,  from 0.05 to 2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5"/>
            <c:spPr>
              <a:solidFill>
                <a:srgbClr val="00B0F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Hoja1!$P$80:$P$83</c:f>
              <c:numCache>
                <c:formatCode>General</c:formatCode>
                <c:ptCount val="4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24</c:v>
                </c:pt>
              </c:numCache>
            </c:numRef>
          </c:xVal>
          <c:yVal>
            <c:numRef>
              <c:f>Hoja1!$O$80:$O$83</c:f>
              <c:numCache>
                <c:formatCode>General</c:formatCode>
                <c:ptCount val="4"/>
                <c:pt idx="0">
                  <c:v>0.47665066666666661</c:v>
                </c:pt>
                <c:pt idx="1">
                  <c:v>1</c:v>
                </c:pt>
                <c:pt idx="2">
                  <c:v>0.67489718518518516</c:v>
                </c:pt>
                <c:pt idx="3">
                  <c:v>0.26102281481481482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B7-462F-AA63-A08F42C32104}"/>
            </c:ext>
          </c:extLst>
        </c:ser>
        <c:ser>
          <c:idx val="1"/>
          <c:order val="1"/>
          <c:tx>
            <c:strRef>
              <c:f>Hoja1!$N$13</c:f>
              <c:strCache>
                <c:ptCount val="1"/>
                <c:pt idx="0">
                  <c:v>(Borowiec et al., 2013)  Fig 1C; INV; from 0.1 to 1.8 mM CaCl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5"/>
            <c:spPr>
              <a:noFill/>
              <a:ln w="38100">
                <a:solidFill>
                  <a:srgbClr val="FF0000"/>
                </a:solidFill>
              </a:ln>
              <a:effectLst/>
            </c:spPr>
          </c:marker>
          <c:xVal>
            <c:numRef>
              <c:f>Hoja1!$P$13:$P$19</c:f>
              <c:numCache>
                <c:formatCode>General</c:formatCode>
                <c:ptCount val="7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120</c:v>
                </c:pt>
                <c:pt idx="6">
                  <c:v>148</c:v>
                </c:pt>
              </c:numCache>
            </c:numRef>
          </c:xVal>
          <c:yVal>
            <c:numRef>
              <c:f>Hoja1!$O$13:$O$19</c:f>
              <c:numCache>
                <c:formatCode>General</c:formatCode>
                <c:ptCount val="7"/>
                <c:pt idx="0">
                  <c:v>1.7095299442343025E-2</c:v>
                </c:pt>
                <c:pt idx="1">
                  <c:v>1</c:v>
                </c:pt>
                <c:pt idx="2">
                  <c:v>0.82757663207029375</c:v>
                </c:pt>
                <c:pt idx="3">
                  <c:v>0.68488308194881642</c:v>
                </c:pt>
                <c:pt idx="4">
                  <c:v>0.42671409285185719</c:v>
                </c:pt>
                <c:pt idx="5">
                  <c:v>0.43486671164260293</c:v>
                </c:pt>
                <c:pt idx="6">
                  <c:v>0.24647950999050303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B7-462F-AA63-A08F42C32104}"/>
            </c:ext>
          </c:extLst>
        </c:ser>
        <c:ser>
          <c:idx val="5"/>
          <c:order val="2"/>
          <c:tx>
            <c:strRef>
              <c:f>Hoja1!$M$48</c:f>
              <c:strCache>
                <c:ptCount val="1"/>
                <c:pt idx="0">
                  <c:v> (Serezani et al., 2017) Fig E1; FLG, from 0.05 to 2 CaCl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Hoja1!$P$48:$P$51</c:f>
              <c:numCache>
                <c:formatCode>General</c:formatCode>
                <c:ptCount val="4"/>
                <c:pt idx="0">
                  <c:v>48</c:v>
                </c:pt>
                <c:pt idx="1">
                  <c:v>72</c:v>
                </c:pt>
                <c:pt idx="2">
                  <c:v>96</c:v>
                </c:pt>
                <c:pt idx="3">
                  <c:v>120</c:v>
                </c:pt>
              </c:numCache>
            </c:numRef>
          </c:xVal>
          <c:yVal>
            <c:numRef>
              <c:f>Hoja1!$O$48:$O$51</c:f>
              <c:numCache>
                <c:formatCode>General</c:formatCode>
                <c:ptCount val="4"/>
                <c:pt idx="0">
                  <c:v>0.05</c:v>
                </c:pt>
                <c:pt idx="1">
                  <c:v>0.25</c:v>
                </c:pt>
                <c:pt idx="2">
                  <c:v>1</c:v>
                </c:pt>
                <c:pt idx="3">
                  <c:v>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B7-462F-AA63-A08F42C32104}"/>
            </c:ext>
          </c:extLst>
        </c:ser>
        <c:ser>
          <c:idx val="2"/>
          <c:order val="3"/>
          <c:tx>
            <c:strRef>
              <c:f>Hoja1!$N$7</c:f>
              <c:strCache>
                <c:ptCount val="1"/>
                <c:pt idx="0">
                  <c:v>(Borowiec et al., 2013)  Fig 1 C; FLG; from 0.1 to 1.8 mM CaCl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15"/>
            <c:spPr>
              <a:noFill/>
              <a:ln w="38100">
                <a:solidFill>
                  <a:srgbClr val="7030A0"/>
                </a:solidFill>
              </a:ln>
              <a:effectLst/>
            </c:spPr>
          </c:marker>
          <c:xVal>
            <c:numRef>
              <c:f>Hoja1!$P$7:$P$12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124</c:v>
                </c:pt>
              </c:numCache>
            </c:numRef>
          </c:xVal>
          <c:yVal>
            <c:numRef>
              <c:f>Hoja1!$O$7:$O$12</c:f>
              <c:numCache>
                <c:formatCode>General</c:formatCode>
                <c:ptCount val="6"/>
                <c:pt idx="0">
                  <c:v>0.60570068458094206</c:v>
                </c:pt>
                <c:pt idx="1">
                  <c:v>1</c:v>
                </c:pt>
                <c:pt idx="2">
                  <c:v>0.65645400317198865</c:v>
                </c:pt>
                <c:pt idx="3">
                  <c:v>0.36235961115317927</c:v>
                </c:pt>
                <c:pt idx="4">
                  <c:v>0.30095019125445255</c:v>
                </c:pt>
                <c:pt idx="5">
                  <c:v>0.24994788278929936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F8B7-462F-AA63-A08F42C32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442752"/>
        <c:axId val="1098444000"/>
      </c:scatterChart>
      <c:valAx>
        <c:axId val="10984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>
                    <a:latin typeface="Arial" panose="020B0604020202020204" pitchFamily="34" charset="0"/>
                    <a:cs typeface="Arial" panose="020B0604020202020204" pitchFamily="34" charset="0"/>
                  </a:rPr>
                  <a:t>Time</a:t>
                </a:r>
                <a:r>
                  <a:rPr lang="en-GB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(Hours post-CaCl treatment)</a:t>
                </a:r>
                <a:endParaRPr lang="en-GB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444000"/>
        <c:crosses val="autoZero"/>
        <c:crossBetween val="midCat"/>
      </c:valAx>
      <c:valAx>
        <c:axId val="109844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2000">
                    <a:latin typeface="Arial" panose="020B0604020202020204" pitchFamily="34" charset="0"/>
                    <a:cs typeface="Arial" panose="020B0604020202020204" pitchFamily="34" charset="0"/>
                  </a:rPr>
                  <a:t>Epidermal differentiation markers (normalized to max)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9844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90086816071056"/>
          <c:y val="0.24536030630462261"/>
          <c:w val="0.29463375731879671"/>
          <c:h val="0.540519299749833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548640</xdr:colOff>
      <xdr:row>19</xdr:row>
      <xdr:rowOff>502920</xdr:rowOff>
    </xdr:from>
    <xdr:to>
      <xdr:col>24</xdr:col>
      <xdr:colOff>182880</xdr:colOff>
      <xdr:row>29</xdr:row>
      <xdr:rowOff>878840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B4280F-221D-10C3-B804-DF04B38A8E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19E1B-52E2-4FAD-9507-8E2A924803A4}">
  <dimension ref="A1:P162"/>
  <sheetViews>
    <sheetView tabSelected="1" topLeftCell="B11" zoomScale="50" zoomScaleNormal="50" workbookViewId="0">
      <selection activeCell="N143" sqref="N143"/>
    </sheetView>
  </sheetViews>
  <sheetFormatPr defaultColWidth="11.44140625" defaultRowHeight="14.4" x14ac:dyDescent="0.3"/>
  <cols>
    <col min="1" max="1" width="38.44140625" style="5" customWidth="1"/>
    <col min="2" max="2" width="16.44140625" style="5" customWidth="1"/>
    <col min="3" max="3" width="17.109375" style="5" customWidth="1"/>
    <col min="4" max="4" width="25.6640625" style="5" customWidth="1"/>
    <col min="5" max="5" width="22.33203125" style="5" customWidth="1"/>
    <col min="6" max="6" width="9.44140625" style="5" customWidth="1"/>
    <col min="7" max="7" width="14.44140625" style="5" customWidth="1"/>
    <col min="8" max="8" width="11.6640625" style="5" customWidth="1"/>
    <col min="9" max="9" width="25.109375" style="5" customWidth="1"/>
    <col min="10" max="10" width="14.6640625" style="5" customWidth="1"/>
    <col min="11" max="11" width="26.109375" style="5" customWidth="1"/>
    <col min="12" max="12" width="18.44140625" style="5" customWidth="1"/>
    <col min="13" max="14" width="11.44140625" style="5"/>
    <col min="15" max="15" width="22.5546875" style="5" customWidth="1"/>
    <col min="16" max="16384" width="11.44140625" style="5"/>
  </cols>
  <sheetData>
    <row r="1" spans="1:16" s="7" customFormat="1" ht="43.2" x14ac:dyDescent="0.3">
      <c r="A1" s="6" t="s">
        <v>43</v>
      </c>
      <c r="B1" s="6" t="s">
        <v>44</v>
      </c>
      <c r="C1" s="6" t="s">
        <v>45</v>
      </c>
      <c r="D1" s="6" t="s">
        <v>46</v>
      </c>
      <c r="E1" s="6" t="s">
        <v>4</v>
      </c>
      <c r="F1" s="6" t="s">
        <v>13</v>
      </c>
      <c r="G1" s="6" t="s">
        <v>15</v>
      </c>
      <c r="H1" s="6" t="s">
        <v>14</v>
      </c>
      <c r="I1" s="6" t="s">
        <v>93</v>
      </c>
      <c r="J1" s="6" t="s">
        <v>0</v>
      </c>
      <c r="K1" s="6" t="s">
        <v>47</v>
      </c>
      <c r="L1" s="6" t="s">
        <v>48</v>
      </c>
      <c r="M1" s="6"/>
      <c r="N1" s="27" t="s">
        <v>104</v>
      </c>
      <c r="O1" s="45" t="s">
        <v>103</v>
      </c>
      <c r="P1" s="27" t="s">
        <v>105</v>
      </c>
    </row>
    <row r="2" spans="1:16" s="13" customFormat="1" ht="29.55" customHeight="1" x14ac:dyDescent="0.3">
      <c r="A2" s="12" t="s">
        <v>51</v>
      </c>
      <c r="B2" s="12" t="s">
        <v>26</v>
      </c>
      <c r="C2" s="12">
        <v>0.70296527200000003</v>
      </c>
      <c r="D2" s="12" t="s">
        <v>28</v>
      </c>
      <c r="E2" s="12">
        <v>0</v>
      </c>
      <c r="F2" s="12" t="s">
        <v>86</v>
      </c>
      <c r="G2" s="12">
        <v>0.05</v>
      </c>
      <c r="H2" s="12" t="s">
        <v>58</v>
      </c>
      <c r="I2" s="12" t="s">
        <v>50</v>
      </c>
      <c r="J2" s="12" t="s">
        <v>3</v>
      </c>
      <c r="K2" s="12" t="s">
        <v>2</v>
      </c>
      <c r="L2" s="12" t="s">
        <v>1</v>
      </c>
      <c r="M2" s="12"/>
    </row>
    <row r="3" spans="1:16" s="13" customFormat="1" ht="29.55" customHeight="1" x14ac:dyDescent="0.3">
      <c r="A3" s="12" t="s">
        <v>51</v>
      </c>
      <c r="B3" s="12" t="s">
        <v>26</v>
      </c>
      <c r="C3" s="12">
        <v>0.54022957599999999</v>
      </c>
      <c r="D3" s="12" t="s">
        <v>28</v>
      </c>
      <c r="E3" s="12">
        <v>24</v>
      </c>
      <c r="F3" s="12" t="s">
        <v>86</v>
      </c>
      <c r="G3" s="12">
        <v>1.2</v>
      </c>
      <c r="H3" s="12" t="s">
        <v>58</v>
      </c>
      <c r="I3" s="12" t="s">
        <v>50</v>
      </c>
      <c r="J3" s="12" t="s">
        <v>3</v>
      </c>
      <c r="K3" s="12" t="s">
        <v>2</v>
      </c>
      <c r="L3" s="12" t="s">
        <v>1</v>
      </c>
      <c r="M3" s="12"/>
    </row>
    <row r="4" spans="1:16" s="13" customFormat="1" ht="29.55" customHeight="1" x14ac:dyDescent="0.3">
      <c r="A4" s="12" t="s">
        <v>51</v>
      </c>
      <c r="B4" s="12" t="s">
        <v>26</v>
      </c>
      <c r="C4" s="12">
        <v>0.26315513699999998</v>
      </c>
      <c r="D4" s="12" t="s">
        <v>28</v>
      </c>
      <c r="E4" s="12">
        <v>72</v>
      </c>
      <c r="F4" s="12" t="s">
        <v>86</v>
      </c>
      <c r="G4" s="12">
        <v>1.2</v>
      </c>
      <c r="H4" s="12" t="s">
        <v>58</v>
      </c>
      <c r="I4" s="12" t="s">
        <v>50</v>
      </c>
      <c r="J4" s="12" t="s">
        <v>3</v>
      </c>
      <c r="K4" s="12" t="s">
        <v>2</v>
      </c>
      <c r="L4" s="12" t="s">
        <v>1</v>
      </c>
      <c r="M4" s="12"/>
    </row>
    <row r="5" spans="1:16" s="15" customFormat="1" ht="28.95" customHeight="1" x14ac:dyDescent="0.3">
      <c r="A5" s="14" t="s">
        <v>51</v>
      </c>
      <c r="B5" s="14" t="s">
        <v>26</v>
      </c>
      <c r="C5" s="14">
        <v>9.4690465000000001E-2</v>
      </c>
      <c r="D5" s="14" t="s">
        <v>28</v>
      </c>
      <c r="E5" s="14">
        <v>120</v>
      </c>
      <c r="F5" s="14" t="s">
        <v>86</v>
      </c>
      <c r="G5" s="14">
        <v>1.2</v>
      </c>
      <c r="H5" s="14" t="s">
        <v>58</v>
      </c>
      <c r="I5" s="14" t="s">
        <v>50</v>
      </c>
      <c r="J5" s="14" t="s">
        <v>3</v>
      </c>
      <c r="K5" s="14" t="s">
        <v>2</v>
      </c>
      <c r="L5" s="14" t="s">
        <v>1</v>
      </c>
      <c r="M5" s="14"/>
    </row>
    <row r="6" spans="1:16" s="48" customFormat="1" ht="69" customHeight="1" thickBot="1" x14ac:dyDescent="0.35">
      <c r="A6" s="46" t="s">
        <v>59</v>
      </c>
      <c r="B6" s="46" t="s">
        <v>25</v>
      </c>
      <c r="C6" s="46">
        <v>8.6195356647530402E-3</v>
      </c>
      <c r="D6" s="46" t="s">
        <v>62</v>
      </c>
      <c r="E6" s="46">
        <v>0</v>
      </c>
      <c r="F6" s="46" t="s">
        <v>86</v>
      </c>
      <c r="G6" s="46">
        <v>0.1</v>
      </c>
      <c r="H6" s="46" t="s">
        <v>27</v>
      </c>
      <c r="I6" s="46" t="s">
        <v>50</v>
      </c>
      <c r="J6" s="46" t="s">
        <v>9</v>
      </c>
      <c r="K6" s="46" t="s">
        <v>49</v>
      </c>
      <c r="L6" s="46" t="s">
        <v>8</v>
      </c>
      <c r="M6" s="47"/>
      <c r="N6" s="46"/>
      <c r="O6" s="48">
        <f>C6/(MAX(C$6:C$12))</f>
        <v>0.13797008956979803</v>
      </c>
    </row>
    <row r="7" spans="1:16" s="48" customFormat="1" ht="69" customHeight="1" x14ac:dyDescent="0.3">
      <c r="A7" s="46" t="s">
        <v>59</v>
      </c>
      <c r="B7" s="46" t="s">
        <v>25</v>
      </c>
      <c r="C7" s="46">
        <v>3.7840510716415601E-2</v>
      </c>
      <c r="D7" s="46" t="s">
        <v>62</v>
      </c>
      <c r="E7" s="46">
        <v>24</v>
      </c>
      <c r="F7" s="46" t="s">
        <v>86</v>
      </c>
      <c r="G7" s="46">
        <v>0.1</v>
      </c>
      <c r="H7" s="46" t="s">
        <v>27</v>
      </c>
      <c r="I7" s="46" t="s">
        <v>50</v>
      </c>
      <c r="J7" s="46" t="s">
        <v>9</v>
      </c>
      <c r="K7" s="46" t="s">
        <v>49</v>
      </c>
      <c r="L7" s="46" t="s">
        <v>8</v>
      </c>
      <c r="M7" s="47"/>
      <c r="N7" s="66" t="s">
        <v>106</v>
      </c>
      <c r="O7" s="67">
        <f t="shared" ref="O7:O12" si="0">C7/(MAX(C$6:C$12))</f>
        <v>0.60570068458094206</v>
      </c>
      <c r="P7" s="68">
        <f>E7-24</f>
        <v>0</v>
      </c>
    </row>
    <row r="8" spans="1:16" s="48" customFormat="1" ht="69" customHeight="1" x14ac:dyDescent="0.3">
      <c r="A8" s="46" t="s">
        <v>59</v>
      </c>
      <c r="B8" s="46" t="s">
        <v>25</v>
      </c>
      <c r="C8" s="46">
        <v>6.2473944110853698E-2</v>
      </c>
      <c r="D8" s="46" t="s">
        <v>62</v>
      </c>
      <c r="E8" s="46">
        <v>48</v>
      </c>
      <c r="F8" s="46" t="s">
        <v>86</v>
      </c>
      <c r="G8" s="46">
        <v>1.8</v>
      </c>
      <c r="H8" s="46" t="s">
        <v>27</v>
      </c>
      <c r="I8" s="46" t="s">
        <v>50</v>
      </c>
      <c r="J8" s="46" t="s">
        <v>9</v>
      </c>
      <c r="K8" s="46" t="s">
        <v>49</v>
      </c>
      <c r="L8" s="46" t="s">
        <v>8</v>
      </c>
      <c r="M8" s="47"/>
      <c r="N8" s="69"/>
      <c r="O8" s="70">
        <f t="shared" si="0"/>
        <v>1</v>
      </c>
      <c r="P8" s="71">
        <f t="shared" ref="P8:P12" si="1">E8-24</f>
        <v>24</v>
      </c>
    </row>
    <row r="9" spans="1:16" s="59" customFormat="1" ht="69" customHeight="1" x14ac:dyDescent="0.3">
      <c r="A9" s="58" t="s">
        <v>59</v>
      </c>
      <c r="B9" s="58" t="s">
        <v>25</v>
      </c>
      <c r="C9" s="58">
        <v>4.1011270705512998E-2</v>
      </c>
      <c r="D9" s="58" t="s">
        <v>62</v>
      </c>
      <c r="E9" s="58">
        <v>72</v>
      </c>
      <c r="F9" s="58" t="s">
        <v>86</v>
      </c>
      <c r="G9" s="58">
        <v>1.8</v>
      </c>
      <c r="H9" s="58" t="s">
        <v>27</v>
      </c>
      <c r="I9" s="58" t="s">
        <v>50</v>
      </c>
      <c r="J9" s="58" t="s">
        <v>9</v>
      </c>
      <c r="K9" s="58" t="s">
        <v>49</v>
      </c>
      <c r="L9" s="58" t="s">
        <v>8</v>
      </c>
      <c r="M9" s="47"/>
      <c r="N9" s="72"/>
      <c r="O9" s="70">
        <f t="shared" si="0"/>
        <v>0.65645400317198865</v>
      </c>
      <c r="P9" s="71">
        <f t="shared" si="1"/>
        <v>48</v>
      </c>
    </row>
    <row r="10" spans="1:16" s="59" customFormat="1" ht="69" customHeight="1" x14ac:dyDescent="0.3">
      <c r="A10" s="58" t="s">
        <v>59</v>
      </c>
      <c r="B10" s="58" t="s">
        <v>25</v>
      </c>
      <c r="C10" s="58">
        <v>2.26380340952144E-2</v>
      </c>
      <c r="D10" s="58" t="s">
        <v>62</v>
      </c>
      <c r="E10" s="58">
        <v>96</v>
      </c>
      <c r="F10" s="58" t="s">
        <v>86</v>
      </c>
      <c r="G10" s="58">
        <v>1.8</v>
      </c>
      <c r="H10" s="58" t="s">
        <v>27</v>
      </c>
      <c r="I10" s="58" t="s">
        <v>50</v>
      </c>
      <c r="J10" s="58" t="s">
        <v>9</v>
      </c>
      <c r="K10" s="58" t="s">
        <v>49</v>
      </c>
      <c r="L10" s="58" t="s">
        <v>8</v>
      </c>
      <c r="M10" s="47"/>
      <c r="N10" s="72"/>
      <c r="O10" s="70">
        <f t="shared" si="0"/>
        <v>0.36235961115317927</v>
      </c>
      <c r="P10" s="71">
        <f t="shared" si="1"/>
        <v>72</v>
      </c>
    </row>
    <row r="11" spans="1:16" s="59" customFormat="1" ht="69" customHeight="1" x14ac:dyDescent="0.3">
      <c r="A11" s="58" t="s">
        <v>59</v>
      </c>
      <c r="B11" s="58" t="s">
        <v>25</v>
      </c>
      <c r="C11" s="58">
        <v>1.8801545428581399E-2</v>
      </c>
      <c r="D11" s="58" t="s">
        <v>62</v>
      </c>
      <c r="E11" s="58">
        <v>120</v>
      </c>
      <c r="F11" s="58" t="s">
        <v>86</v>
      </c>
      <c r="G11" s="58">
        <v>1.8</v>
      </c>
      <c r="H11" s="58" t="s">
        <v>27</v>
      </c>
      <c r="I11" s="58" t="s">
        <v>50</v>
      </c>
      <c r="J11" s="58" t="s">
        <v>9</v>
      </c>
      <c r="K11" s="58" t="s">
        <v>49</v>
      </c>
      <c r="L11" s="58" t="s">
        <v>8</v>
      </c>
      <c r="M11" s="47"/>
      <c r="N11" s="72"/>
      <c r="O11" s="70">
        <f t="shared" si="0"/>
        <v>0.30095019125445255</v>
      </c>
      <c r="P11" s="71">
        <f t="shared" si="1"/>
        <v>96</v>
      </c>
    </row>
    <row r="12" spans="1:16" s="59" customFormat="1" ht="69" customHeight="1" thickBot="1" x14ac:dyDescent="0.35">
      <c r="A12" s="60" t="s">
        <v>59</v>
      </c>
      <c r="B12" s="60" t="s">
        <v>25</v>
      </c>
      <c r="C12" s="60">
        <v>1.5615230060004899E-2</v>
      </c>
      <c r="D12" s="60" t="s">
        <v>62</v>
      </c>
      <c r="E12" s="60">
        <v>148</v>
      </c>
      <c r="F12" s="60" t="s">
        <v>86</v>
      </c>
      <c r="G12" s="60">
        <v>1.8</v>
      </c>
      <c r="H12" s="60" t="s">
        <v>27</v>
      </c>
      <c r="I12" s="60" t="s">
        <v>50</v>
      </c>
      <c r="J12" s="60" t="s">
        <v>9</v>
      </c>
      <c r="K12" s="60" t="s">
        <v>49</v>
      </c>
      <c r="L12" s="60" t="s">
        <v>8</v>
      </c>
      <c r="M12" s="61"/>
      <c r="N12" s="74"/>
      <c r="O12" s="75">
        <f t="shared" si="0"/>
        <v>0.24994788278929936</v>
      </c>
      <c r="P12" s="78">
        <f t="shared" si="1"/>
        <v>124</v>
      </c>
    </row>
    <row r="13" spans="1:16" s="48" customFormat="1" ht="86.4" x14ac:dyDescent="0.3">
      <c r="A13" s="46" t="s">
        <v>59</v>
      </c>
      <c r="B13" s="46" t="s">
        <v>16</v>
      </c>
      <c r="C13" s="46">
        <v>2.48039329073763E-2</v>
      </c>
      <c r="D13" s="46" t="s">
        <v>62</v>
      </c>
      <c r="E13" s="46">
        <v>0</v>
      </c>
      <c r="F13" s="46" t="s">
        <v>86</v>
      </c>
      <c r="G13" s="46">
        <v>0.1</v>
      </c>
      <c r="H13" s="46" t="s">
        <v>27</v>
      </c>
      <c r="I13" s="46" t="s">
        <v>50</v>
      </c>
      <c r="J13" s="46" t="s">
        <v>10</v>
      </c>
      <c r="K13" s="46" t="s">
        <v>49</v>
      </c>
      <c r="L13" s="46" t="s">
        <v>8</v>
      </c>
      <c r="M13" s="47"/>
      <c r="N13" s="79" t="s">
        <v>153</v>
      </c>
      <c r="O13" s="70">
        <f>C13/MAX(C$13:C$19)</f>
        <v>1.7095299442343025E-2</v>
      </c>
      <c r="P13" s="71">
        <v>0</v>
      </c>
    </row>
    <row r="14" spans="1:16" s="48" customFormat="1" ht="41.4" x14ac:dyDescent="0.3">
      <c r="A14" s="46" t="s">
        <v>59</v>
      </c>
      <c r="B14" s="46" t="s">
        <v>16</v>
      </c>
      <c r="C14" s="46">
        <v>1.4509212307764501</v>
      </c>
      <c r="D14" s="46" t="s">
        <v>62</v>
      </c>
      <c r="E14" s="46">
        <v>24</v>
      </c>
      <c r="F14" s="46" t="s">
        <v>86</v>
      </c>
      <c r="G14" s="46">
        <v>1.8</v>
      </c>
      <c r="H14" s="46" t="s">
        <v>27</v>
      </c>
      <c r="I14" s="46" t="s">
        <v>50</v>
      </c>
      <c r="J14" s="46" t="s">
        <v>10</v>
      </c>
      <c r="K14" s="46" t="s">
        <v>49</v>
      </c>
      <c r="L14" s="46" t="s">
        <v>8</v>
      </c>
      <c r="M14" s="47"/>
      <c r="N14" s="69"/>
      <c r="O14" s="70">
        <f t="shared" ref="O14:O19" si="2">C14/MAX(C$13:C$19)</f>
        <v>1</v>
      </c>
      <c r="P14" s="71">
        <v>24</v>
      </c>
    </row>
    <row r="15" spans="1:16" s="9" customFormat="1" ht="27.6" x14ac:dyDescent="0.3">
      <c r="A15" s="8" t="s">
        <v>59</v>
      </c>
      <c r="B15" s="8" t="s">
        <v>16</v>
      </c>
      <c r="C15" s="8">
        <v>1.20074850556526</v>
      </c>
      <c r="D15" s="8" t="s">
        <v>62</v>
      </c>
      <c r="E15" s="8">
        <v>48</v>
      </c>
      <c r="F15" s="8" t="s">
        <v>86</v>
      </c>
      <c r="G15" s="8">
        <v>1.8</v>
      </c>
      <c r="H15" s="8" t="s">
        <v>27</v>
      </c>
      <c r="I15" s="8" t="s">
        <v>50</v>
      </c>
      <c r="J15" s="8" t="s">
        <v>10</v>
      </c>
      <c r="K15" s="8" t="s">
        <v>49</v>
      </c>
      <c r="L15" s="8" t="s">
        <v>8</v>
      </c>
      <c r="M15" s="16"/>
      <c r="N15" s="72"/>
      <c r="O15" s="70">
        <f t="shared" si="2"/>
        <v>0.82757663207029375</v>
      </c>
      <c r="P15" s="73">
        <v>48</v>
      </c>
    </row>
    <row r="16" spans="1:16" s="9" customFormat="1" ht="27.6" x14ac:dyDescent="0.3">
      <c r="A16" s="8" t="s">
        <v>59</v>
      </c>
      <c r="B16" s="8" t="s">
        <v>16</v>
      </c>
      <c r="C16" s="8">
        <v>0.99371140419914505</v>
      </c>
      <c r="D16" s="8" t="s">
        <v>62</v>
      </c>
      <c r="E16" s="8">
        <v>72</v>
      </c>
      <c r="F16" s="8" t="s">
        <v>86</v>
      </c>
      <c r="G16" s="8">
        <v>1.8</v>
      </c>
      <c r="H16" s="8" t="s">
        <v>27</v>
      </c>
      <c r="I16" s="8" t="s">
        <v>50</v>
      </c>
      <c r="J16" s="8" t="s">
        <v>10</v>
      </c>
      <c r="K16" s="8" t="s">
        <v>49</v>
      </c>
      <c r="L16" s="8" t="s">
        <v>8</v>
      </c>
      <c r="M16" s="16"/>
      <c r="N16" s="72"/>
      <c r="O16" s="70">
        <f t="shared" si="2"/>
        <v>0.68488308194881642</v>
      </c>
      <c r="P16" s="73">
        <v>72</v>
      </c>
    </row>
    <row r="17" spans="1:16" s="9" customFormat="1" ht="27.6" x14ac:dyDescent="0.3">
      <c r="A17" s="8" t="s">
        <v>59</v>
      </c>
      <c r="B17" s="8" t="s">
        <v>16</v>
      </c>
      <c r="C17" s="8">
        <v>0.61912853679027302</v>
      </c>
      <c r="D17" s="8" t="s">
        <v>62</v>
      </c>
      <c r="E17" s="8">
        <v>96</v>
      </c>
      <c r="F17" s="8" t="s">
        <v>86</v>
      </c>
      <c r="G17" s="8">
        <v>1.8</v>
      </c>
      <c r="H17" s="8" t="s">
        <v>27</v>
      </c>
      <c r="I17" s="8" t="s">
        <v>50</v>
      </c>
      <c r="J17" s="8" t="s">
        <v>10</v>
      </c>
      <c r="K17" s="8" t="s">
        <v>49</v>
      </c>
      <c r="L17" s="8" t="s">
        <v>8</v>
      </c>
      <c r="M17" s="16"/>
      <c r="N17" s="72"/>
      <c r="O17" s="70">
        <f t="shared" si="2"/>
        <v>0.42671409285185719</v>
      </c>
      <c r="P17" s="73">
        <v>96</v>
      </c>
    </row>
    <row r="18" spans="1:16" s="9" customFormat="1" ht="27.6" x14ac:dyDescent="0.3">
      <c r="A18" s="8" t="s">
        <v>59</v>
      </c>
      <c r="B18" s="8" t="s">
        <v>16</v>
      </c>
      <c r="C18" s="8">
        <v>0.63095734448019303</v>
      </c>
      <c r="D18" s="8" t="s">
        <v>62</v>
      </c>
      <c r="E18" s="8">
        <v>120</v>
      </c>
      <c r="F18" s="8" t="s">
        <v>86</v>
      </c>
      <c r="G18" s="8">
        <v>1.8</v>
      </c>
      <c r="H18" s="8" t="s">
        <v>27</v>
      </c>
      <c r="I18" s="8" t="s">
        <v>50</v>
      </c>
      <c r="J18" s="8" t="s">
        <v>10</v>
      </c>
      <c r="K18" s="8" t="s">
        <v>49</v>
      </c>
      <c r="L18" s="8" t="s">
        <v>8</v>
      </c>
      <c r="M18" s="16"/>
      <c r="N18" s="72"/>
      <c r="O18" s="70">
        <f t="shared" si="2"/>
        <v>0.43486671164260293</v>
      </c>
      <c r="P18" s="73">
        <v>120</v>
      </c>
    </row>
    <row r="19" spans="1:16" s="9" customFormat="1" ht="28.2" thickBot="1" x14ac:dyDescent="0.35">
      <c r="A19" s="14" t="s">
        <v>59</v>
      </c>
      <c r="B19" s="14" t="s">
        <v>16</v>
      </c>
      <c r="C19" s="14">
        <v>0.35762235399659698</v>
      </c>
      <c r="D19" s="14" t="s">
        <v>62</v>
      </c>
      <c r="E19" s="14">
        <v>148</v>
      </c>
      <c r="F19" s="14" t="s">
        <v>86</v>
      </c>
      <c r="G19" s="14">
        <v>1.8</v>
      </c>
      <c r="H19" s="14" t="s">
        <v>27</v>
      </c>
      <c r="I19" s="14" t="s">
        <v>50</v>
      </c>
      <c r="J19" s="14" t="s">
        <v>10</v>
      </c>
      <c r="K19" s="14" t="s">
        <v>49</v>
      </c>
      <c r="L19" s="14" t="s">
        <v>8</v>
      </c>
      <c r="M19" s="17"/>
      <c r="N19" s="74"/>
      <c r="O19" s="75">
        <f t="shared" si="2"/>
        <v>0.24647950999050303</v>
      </c>
      <c r="P19" s="76">
        <v>148</v>
      </c>
    </row>
    <row r="20" spans="1:16" s="22" customFormat="1" ht="55.2" customHeight="1" x14ac:dyDescent="0.3">
      <c r="A20" s="21" t="s">
        <v>52</v>
      </c>
      <c r="B20" s="21" t="s">
        <v>24</v>
      </c>
      <c r="C20" s="21">
        <v>1.2805973354062001E-3</v>
      </c>
      <c r="D20" s="21" t="s">
        <v>62</v>
      </c>
      <c r="E20" s="21">
        <v>0</v>
      </c>
      <c r="F20" s="21" t="s">
        <v>86</v>
      </c>
      <c r="G20" s="21">
        <v>0.1</v>
      </c>
      <c r="H20" s="21" t="s">
        <v>27</v>
      </c>
      <c r="I20" s="21" t="s">
        <v>50</v>
      </c>
      <c r="J20" s="21" t="s">
        <v>9</v>
      </c>
      <c r="K20" s="21" t="s">
        <v>49</v>
      </c>
      <c r="L20" s="21" t="s">
        <v>8</v>
      </c>
      <c r="M20" s="20"/>
      <c r="N20" s="77"/>
    </row>
    <row r="21" spans="1:16" s="22" customFormat="1" ht="55.2" customHeight="1" x14ac:dyDescent="0.3">
      <c r="A21" s="21" t="s">
        <v>52</v>
      </c>
      <c r="B21" s="21" t="s">
        <v>24</v>
      </c>
      <c r="C21" s="21">
        <v>7.6862054718793094E-2</v>
      </c>
      <c r="D21" s="21" t="s">
        <v>62</v>
      </c>
      <c r="E21" s="21">
        <v>24</v>
      </c>
      <c r="F21" s="21" t="s">
        <v>86</v>
      </c>
      <c r="G21" s="21">
        <v>0.1</v>
      </c>
      <c r="H21" s="21" t="s">
        <v>27</v>
      </c>
      <c r="I21" s="21" t="s">
        <v>50</v>
      </c>
      <c r="J21" s="21" t="s">
        <v>9</v>
      </c>
      <c r="K21" s="21" t="s">
        <v>49</v>
      </c>
      <c r="L21" s="21" t="s">
        <v>8</v>
      </c>
      <c r="M21" s="20"/>
    </row>
    <row r="22" spans="1:16" s="13" customFormat="1" ht="55.2" customHeight="1" x14ac:dyDescent="0.3">
      <c r="A22" s="12" t="s">
        <v>52</v>
      </c>
      <c r="B22" s="12" t="s">
        <v>24</v>
      </c>
      <c r="C22" s="12">
        <v>2.7592063935260099E-2</v>
      </c>
      <c r="D22" s="12" t="s">
        <v>62</v>
      </c>
      <c r="E22" s="12">
        <v>48</v>
      </c>
      <c r="F22" s="12" t="s">
        <v>86</v>
      </c>
      <c r="G22" s="12">
        <v>1.8</v>
      </c>
      <c r="H22" s="12" t="s">
        <v>27</v>
      </c>
      <c r="I22" s="12" t="s">
        <v>50</v>
      </c>
      <c r="J22" s="12" t="s">
        <v>9</v>
      </c>
      <c r="K22" s="12" t="s">
        <v>49</v>
      </c>
      <c r="L22" s="12" t="s">
        <v>8</v>
      </c>
      <c r="M22" s="20"/>
      <c r="O22" s="22"/>
    </row>
    <row r="23" spans="1:16" s="13" customFormat="1" ht="55.2" customHeight="1" x14ac:dyDescent="0.3">
      <c r="A23" s="12" t="s">
        <v>52</v>
      </c>
      <c r="B23" s="12" t="s">
        <v>24</v>
      </c>
      <c r="C23" s="12">
        <v>8.5890119321571506E-3</v>
      </c>
      <c r="D23" s="12" t="s">
        <v>62</v>
      </c>
      <c r="E23" s="12">
        <v>72</v>
      </c>
      <c r="F23" s="12" t="s">
        <v>86</v>
      </c>
      <c r="G23" s="12">
        <v>1.8</v>
      </c>
      <c r="H23" s="12" t="s">
        <v>27</v>
      </c>
      <c r="I23" s="12" t="s">
        <v>50</v>
      </c>
      <c r="J23" s="12" t="s">
        <v>9</v>
      </c>
      <c r="K23" s="12" t="s">
        <v>49</v>
      </c>
      <c r="L23" s="12" t="s">
        <v>8</v>
      </c>
      <c r="M23" s="20"/>
      <c r="O23" s="22"/>
    </row>
    <row r="24" spans="1:16" s="13" customFormat="1" ht="55.2" customHeight="1" x14ac:dyDescent="0.3">
      <c r="A24" s="12" t="s">
        <v>52</v>
      </c>
      <c r="B24" s="12" t="s">
        <v>24</v>
      </c>
      <c r="C24" s="12">
        <v>6.6011676349878798E-3</v>
      </c>
      <c r="D24" s="12" t="s">
        <v>62</v>
      </c>
      <c r="E24" s="12">
        <v>96</v>
      </c>
      <c r="F24" s="12" t="s">
        <v>86</v>
      </c>
      <c r="G24" s="12">
        <v>1.8</v>
      </c>
      <c r="H24" s="12" t="s">
        <v>27</v>
      </c>
      <c r="I24" s="12" t="s">
        <v>50</v>
      </c>
      <c r="J24" s="12" t="s">
        <v>9</v>
      </c>
      <c r="K24" s="12" t="s">
        <v>49</v>
      </c>
      <c r="L24" s="12" t="s">
        <v>8</v>
      </c>
      <c r="M24" s="20"/>
      <c r="O24" s="22"/>
    </row>
    <row r="25" spans="1:16" s="13" customFormat="1" ht="55.2" customHeight="1" x14ac:dyDescent="0.3">
      <c r="A25" s="12" t="s">
        <v>52</v>
      </c>
      <c r="B25" s="12" t="s">
        <v>24</v>
      </c>
      <c r="C25" s="12">
        <v>3.9243258856171701E-3</v>
      </c>
      <c r="D25" s="12" t="s">
        <v>62</v>
      </c>
      <c r="E25" s="12">
        <v>120</v>
      </c>
      <c r="F25" s="12" t="s">
        <v>86</v>
      </c>
      <c r="G25" s="12">
        <v>1.8</v>
      </c>
      <c r="H25" s="12" t="s">
        <v>27</v>
      </c>
      <c r="I25" s="12" t="s">
        <v>50</v>
      </c>
      <c r="J25" s="12" t="s">
        <v>9</v>
      </c>
      <c r="K25" s="12" t="s">
        <v>49</v>
      </c>
      <c r="L25" s="12" t="s">
        <v>8</v>
      </c>
      <c r="M25" s="20"/>
      <c r="O25" s="22"/>
    </row>
    <row r="26" spans="1:16" s="15" customFormat="1" ht="55.2" customHeight="1" x14ac:dyDescent="0.3">
      <c r="A26" s="14" t="s">
        <v>52</v>
      </c>
      <c r="B26" s="14" t="s">
        <v>24</v>
      </c>
      <c r="C26" s="14">
        <v>4.16840297964053E-3</v>
      </c>
      <c r="D26" s="14" t="s">
        <v>62</v>
      </c>
      <c r="E26" s="14">
        <v>148</v>
      </c>
      <c r="F26" s="14" t="s">
        <v>86</v>
      </c>
      <c r="G26" s="14">
        <v>1.8</v>
      </c>
      <c r="H26" s="14" t="s">
        <v>27</v>
      </c>
      <c r="I26" s="14" t="s">
        <v>50</v>
      </c>
      <c r="J26" s="14" t="s">
        <v>9</v>
      </c>
      <c r="K26" s="14" t="s">
        <v>49</v>
      </c>
      <c r="L26" s="14" t="s">
        <v>8</v>
      </c>
      <c r="M26" s="17"/>
      <c r="O26" s="80"/>
    </row>
    <row r="27" spans="1:16" s="48" customFormat="1" ht="96.6" x14ac:dyDescent="0.3">
      <c r="A27" s="46" t="s">
        <v>53</v>
      </c>
      <c r="B27" s="46" t="s">
        <v>23</v>
      </c>
      <c r="C27" s="46">
        <v>2.8098300000000001E-3</v>
      </c>
      <c r="D27" s="46" t="s">
        <v>29</v>
      </c>
      <c r="E27" s="46">
        <f>24*7</f>
        <v>168</v>
      </c>
      <c r="F27" s="46" t="s">
        <v>86</v>
      </c>
      <c r="G27" s="46">
        <v>0.06</v>
      </c>
      <c r="H27" s="46" t="s">
        <v>30</v>
      </c>
      <c r="I27" s="46" t="s">
        <v>50</v>
      </c>
      <c r="J27" s="46" t="s">
        <v>9</v>
      </c>
      <c r="K27" s="46" t="s">
        <v>11</v>
      </c>
      <c r="L27" s="46" t="s">
        <v>8</v>
      </c>
      <c r="M27" s="49"/>
      <c r="N27" s="46" t="s">
        <v>107</v>
      </c>
      <c r="O27" s="48">
        <f>C27/MAX(C$27:C$29)</f>
        <v>0.11298243049079282</v>
      </c>
      <c r="P27" s="48">
        <v>0</v>
      </c>
    </row>
    <row r="28" spans="1:16" s="48" customFormat="1" ht="27.6" x14ac:dyDescent="0.3">
      <c r="A28" s="46" t="s">
        <v>53</v>
      </c>
      <c r="B28" s="46" t="s">
        <v>23</v>
      </c>
      <c r="C28" s="46">
        <v>2.4869618999999999E-2</v>
      </c>
      <c r="D28" s="46" t="s">
        <v>29</v>
      </c>
      <c r="E28" s="46">
        <f t="shared" ref="E28:E29" si="3">24*7</f>
        <v>168</v>
      </c>
      <c r="F28" s="46" t="s">
        <v>86</v>
      </c>
      <c r="G28" s="46">
        <v>1.3</v>
      </c>
      <c r="H28" s="46" t="s">
        <v>30</v>
      </c>
      <c r="I28" s="46" t="s">
        <v>50</v>
      </c>
      <c r="J28" s="46" t="s">
        <v>9</v>
      </c>
      <c r="K28" s="46" t="s">
        <v>11</v>
      </c>
      <c r="L28" s="46" t="s">
        <v>8</v>
      </c>
      <c r="M28" s="49"/>
      <c r="O28" s="48">
        <f t="shared" ref="O28:O29" si="4">C28/MAX(C$27:C$29)</f>
        <v>1</v>
      </c>
      <c r="P28" s="48">
        <v>169</v>
      </c>
    </row>
    <row r="29" spans="1:16" s="29" customFormat="1" ht="100.05" customHeight="1" x14ac:dyDescent="0.3">
      <c r="A29" s="28" t="s">
        <v>53</v>
      </c>
      <c r="B29" s="28" t="s">
        <v>23</v>
      </c>
      <c r="C29" s="28">
        <v>1.86750543E-2</v>
      </c>
      <c r="D29" s="28" t="s">
        <v>29</v>
      </c>
      <c r="E29" s="28">
        <f t="shared" si="3"/>
        <v>168</v>
      </c>
      <c r="F29" s="28" t="s">
        <v>86</v>
      </c>
      <c r="G29" s="28">
        <v>1.3</v>
      </c>
      <c r="H29" s="28" t="s">
        <v>30</v>
      </c>
      <c r="I29" s="28" t="s">
        <v>94</v>
      </c>
      <c r="J29" s="28" t="s">
        <v>9</v>
      </c>
      <c r="K29" s="28" t="s">
        <v>11</v>
      </c>
      <c r="L29" s="28" t="s">
        <v>8</v>
      </c>
      <c r="M29" s="28"/>
      <c r="O29" s="29">
        <f t="shared" si="4"/>
        <v>0.75091839163277896</v>
      </c>
    </row>
    <row r="30" spans="1:16" ht="144" x14ac:dyDescent="0.3">
      <c r="A30" s="3" t="s">
        <v>54</v>
      </c>
      <c r="B30" s="3" t="s">
        <v>22</v>
      </c>
      <c r="C30" s="3">
        <v>1.2087957966963401</v>
      </c>
      <c r="D30" s="3" t="s">
        <v>72</v>
      </c>
      <c r="E30" s="3">
        <v>24</v>
      </c>
      <c r="F30" s="3" t="s">
        <v>86</v>
      </c>
      <c r="G30" s="3">
        <v>0.06</v>
      </c>
      <c r="H30" s="3" t="s">
        <v>27</v>
      </c>
      <c r="I30" s="3" t="s">
        <v>50</v>
      </c>
      <c r="J30" s="3" t="s">
        <v>9</v>
      </c>
      <c r="K30" s="3" t="s">
        <v>12</v>
      </c>
      <c r="L30" s="3" t="s">
        <v>8</v>
      </c>
      <c r="M30" s="7" t="s">
        <v>97</v>
      </c>
      <c r="N30" s="7"/>
    </row>
    <row r="31" spans="1:16" ht="27.6" x14ac:dyDescent="0.3">
      <c r="A31" s="3" t="s">
        <v>54</v>
      </c>
      <c r="B31" s="3" t="s">
        <v>22</v>
      </c>
      <c r="C31" s="3">
        <v>0.97327438615814899</v>
      </c>
      <c r="D31" s="3" t="s">
        <v>72</v>
      </c>
      <c r="E31" s="3">
        <v>24</v>
      </c>
      <c r="F31" s="3" t="s">
        <v>86</v>
      </c>
      <c r="G31" s="3">
        <v>0.06</v>
      </c>
      <c r="H31" s="3" t="s">
        <v>27</v>
      </c>
      <c r="I31" s="4" t="s">
        <v>50</v>
      </c>
      <c r="J31" s="3" t="s">
        <v>9</v>
      </c>
      <c r="K31" s="3" t="s">
        <v>12</v>
      </c>
      <c r="L31" s="3" t="s">
        <v>8</v>
      </c>
      <c r="M31" s="3"/>
    </row>
    <row r="32" spans="1:16" s="31" customFormat="1" ht="27.6" x14ac:dyDescent="0.3">
      <c r="A32" s="30" t="s">
        <v>54</v>
      </c>
      <c r="B32" s="30" t="s">
        <v>21</v>
      </c>
      <c r="C32" s="30">
        <v>1.0556729942333201</v>
      </c>
      <c r="D32" s="30" t="s">
        <v>72</v>
      </c>
      <c r="E32" s="30">
        <v>24</v>
      </c>
      <c r="F32" s="30" t="s">
        <v>86</v>
      </c>
      <c r="G32" s="30">
        <v>0.06</v>
      </c>
      <c r="H32" s="30" t="s">
        <v>27</v>
      </c>
      <c r="I32" s="30" t="s">
        <v>98</v>
      </c>
      <c r="J32" s="30" t="s">
        <v>9</v>
      </c>
      <c r="K32" s="30" t="s">
        <v>12</v>
      </c>
      <c r="L32" s="30" t="s">
        <v>8</v>
      </c>
      <c r="M32" s="30"/>
    </row>
    <row r="33" spans="1:16" s="31" customFormat="1" ht="27.6" x14ac:dyDescent="0.3">
      <c r="A33" s="30" t="s">
        <v>54</v>
      </c>
      <c r="B33" s="30" t="s">
        <v>21</v>
      </c>
      <c r="C33" s="30">
        <v>0.80516029987705195</v>
      </c>
      <c r="D33" s="30" t="s">
        <v>72</v>
      </c>
      <c r="E33" s="30">
        <v>24</v>
      </c>
      <c r="F33" s="30" t="s">
        <v>86</v>
      </c>
      <c r="G33" s="30">
        <v>0.06</v>
      </c>
      <c r="H33" s="30" t="s">
        <v>27</v>
      </c>
      <c r="I33" s="32" t="s">
        <v>50</v>
      </c>
      <c r="J33" s="30" t="s">
        <v>9</v>
      </c>
      <c r="K33" s="30" t="s">
        <v>12</v>
      </c>
      <c r="L33" s="30" t="s">
        <v>8</v>
      </c>
      <c r="M33" s="30"/>
    </row>
    <row r="34" spans="1:16" ht="55.2" x14ac:dyDescent="0.3">
      <c r="A34" s="3" t="s">
        <v>54</v>
      </c>
      <c r="B34" s="3" t="s">
        <v>20</v>
      </c>
      <c r="C34" s="3">
        <v>1.4221361511653301</v>
      </c>
      <c r="D34" s="3" t="s">
        <v>72</v>
      </c>
      <c r="E34" s="3">
        <v>24</v>
      </c>
      <c r="F34" s="3" t="s">
        <v>86</v>
      </c>
      <c r="G34" s="3">
        <v>0.06</v>
      </c>
      <c r="H34" s="3" t="s">
        <v>27</v>
      </c>
      <c r="I34" s="3" t="s">
        <v>63</v>
      </c>
      <c r="J34" s="3" t="s">
        <v>9</v>
      </c>
      <c r="K34" s="3" t="s">
        <v>12</v>
      </c>
      <c r="L34" s="3" t="s">
        <v>8</v>
      </c>
      <c r="M34" s="3"/>
    </row>
    <row r="35" spans="1:16" s="19" customFormat="1" ht="55.2" x14ac:dyDescent="0.3">
      <c r="A35" s="18" t="s">
        <v>54</v>
      </c>
      <c r="B35" s="18" t="s">
        <v>20</v>
      </c>
      <c r="C35" s="18">
        <v>0.999999999999999</v>
      </c>
      <c r="D35" s="18" t="s">
        <v>72</v>
      </c>
      <c r="E35" s="18">
        <v>24</v>
      </c>
      <c r="F35" s="18" t="s">
        <v>86</v>
      </c>
      <c r="G35" s="18">
        <v>0.06</v>
      </c>
      <c r="H35" s="18" t="s">
        <v>27</v>
      </c>
      <c r="I35" s="23" t="s">
        <v>64</v>
      </c>
      <c r="J35" s="18" t="s">
        <v>9</v>
      </c>
      <c r="K35" s="18" t="s">
        <v>12</v>
      </c>
      <c r="L35" s="18" t="s">
        <v>8</v>
      </c>
      <c r="M35" s="18"/>
    </row>
    <row r="36" spans="1:16" s="48" customFormat="1" ht="69" x14ac:dyDescent="0.3">
      <c r="A36" s="46" t="s">
        <v>55</v>
      </c>
      <c r="B36" s="46" t="s">
        <v>25</v>
      </c>
      <c r="C36" s="46">
        <v>0.34150000000000003</v>
      </c>
      <c r="D36" s="46" t="s">
        <v>38</v>
      </c>
      <c r="E36" s="46">
        <v>24</v>
      </c>
      <c r="F36" s="46" t="s">
        <v>86</v>
      </c>
      <c r="G36" s="46">
        <v>0.06</v>
      </c>
      <c r="H36" s="46" t="s">
        <v>27</v>
      </c>
      <c r="I36" s="46" t="s">
        <v>50</v>
      </c>
      <c r="J36" s="46" t="s">
        <v>9</v>
      </c>
      <c r="K36" s="46" t="s">
        <v>37</v>
      </c>
      <c r="L36" s="46" t="s">
        <v>1</v>
      </c>
      <c r="M36" s="46"/>
      <c r="N36" s="46" t="s">
        <v>108</v>
      </c>
      <c r="O36" s="48">
        <f>C36/C$37</f>
        <v>0.12736359228732333</v>
      </c>
      <c r="P36" s="48">
        <v>0</v>
      </c>
    </row>
    <row r="37" spans="1:16" s="48" customFormat="1" ht="28.05" customHeight="1" x14ac:dyDescent="0.3">
      <c r="A37" s="46" t="s">
        <v>55</v>
      </c>
      <c r="B37" s="46" t="s">
        <v>25</v>
      </c>
      <c r="C37" s="46">
        <v>2.6812999999999998</v>
      </c>
      <c r="D37" s="46" t="s">
        <v>38</v>
      </c>
      <c r="E37" s="46">
        <v>24</v>
      </c>
      <c r="F37" s="46" t="s">
        <v>86</v>
      </c>
      <c r="G37" s="46">
        <v>1.3</v>
      </c>
      <c r="H37" s="46" t="s">
        <v>27</v>
      </c>
      <c r="I37" s="46" t="s">
        <v>50</v>
      </c>
      <c r="J37" s="46" t="s">
        <v>9</v>
      </c>
      <c r="K37" s="46" t="s">
        <v>37</v>
      </c>
      <c r="L37" s="46" t="s">
        <v>1</v>
      </c>
      <c r="M37" s="46"/>
      <c r="O37" s="48">
        <f t="shared" ref="O37:O39" si="5">C37/C$37</f>
        <v>1</v>
      </c>
      <c r="P37" s="48">
        <v>24</v>
      </c>
    </row>
    <row r="38" spans="1:16" s="34" customFormat="1" ht="33" customHeight="1" x14ac:dyDescent="0.3">
      <c r="A38" s="33" t="s">
        <v>55</v>
      </c>
      <c r="B38" s="33" t="s">
        <v>25</v>
      </c>
      <c r="C38" s="33">
        <v>4.24E-2</v>
      </c>
      <c r="D38" s="33" t="s">
        <v>38</v>
      </c>
      <c r="E38" s="33">
        <v>24</v>
      </c>
      <c r="F38" s="33" t="s">
        <v>86</v>
      </c>
      <c r="G38" s="33">
        <v>0.06</v>
      </c>
      <c r="H38" s="33" t="s">
        <v>27</v>
      </c>
      <c r="I38" s="33" t="s">
        <v>65</v>
      </c>
      <c r="J38" s="33" t="s">
        <v>9</v>
      </c>
      <c r="K38" s="33" t="s">
        <v>96</v>
      </c>
      <c r="L38" s="33" t="s">
        <v>1</v>
      </c>
      <c r="M38" s="33"/>
      <c r="O38" s="48">
        <f t="shared" si="5"/>
        <v>1.5813224928206467E-2</v>
      </c>
    </row>
    <row r="39" spans="1:16" s="29" customFormat="1" ht="27.6" x14ac:dyDescent="0.3">
      <c r="A39" s="28" t="s">
        <v>55</v>
      </c>
      <c r="B39" s="28" t="s">
        <v>25</v>
      </c>
      <c r="C39" s="28">
        <v>0.1429</v>
      </c>
      <c r="D39" s="28" t="s">
        <v>38</v>
      </c>
      <c r="E39" s="28">
        <v>24</v>
      </c>
      <c r="F39" s="28" t="s">
        <v>86</v>
      </c>
      <c r="G39" s="28">
        <v>1.3</v>
      </c>
      <c r="H39" s="28" t="s">
        <v>27</v>
      </c>
      <c r="I39" s="28" t="s">
        <v>65</v>
      </c>
      <c r="J39" s="28" t="s">
        <v>9</v>
      </c>
      <c r="K39" s="28" t="s">
        <v>96</v>
      </c>
      <c r="L39" s="28" t="s">
        <v>1</v>
      </c>
      <c r="M39" s="28"/>
      <c r="O39" s="48">
        <f t="shared" si="5"/>
        <v>5.3295043449073216E-2</v>
      </c>
    </row>
    <row r="40" spans="1:16" s="51" customFormat="1" ht="27.6" x14ac:dyDescent="0.3">
      <c r="A40" s="50" t="s">
        <v>56</v>
      </c>
      <c r="B40" s="50" t="s">
        <v>25</v>
      </c>
      <c r="C40" s="50">
        <v>1.8569999999999999E-3</v>
      </c>
      <c r="D40" s="50" t="s">
        <v>71</v>
      </c>
      <c r="E40" s="50">
        <v>24</v>
      </c>
      <c r="F40" s="50" t="s">
        <v>86</v>
      </c>
      <c r="G40" s="50">
        <v>1.5</v>
      </c>
      <c r="H40" s="50" t="s">
        <v>27</v>
      </c>
      <c r="I40" s="50" t="s">
        <v>50</v>
      </c>
      <c r="J40" s="50" t="s">
        <v>9</v>
      </c>
      <c r="K40" s="50" t="s">
        <v>95</v>
      </c>
      <c r="L40" s="50" t="s">
        <v>1</v>
      </c>
      <c r="M40" s="50"/>
      <c r="O40" s="51">
        <f>C40/MAX(C$40:C$47)</f>
        <v>1.6225284182750696E-2</v>
      </c>
    </row>
    <row r="41" spans="1:16" s="51" customFormat="1" ht="27.6" x14ac:dyDescent="0.3">
      <c r="A41" s="50" t="s">
        <v>56</v>
      </c>
      <c r="B41" s="50" t="s">
        <v>25</v>
      </c>
      <c r="C41" s="50">
        <v>1.8055999999999999E-2</v>
      </c>
      <c r="D41" s="50" t="s">
        <v>71</v>
      </c>
      <c r="E41" s="50">
        <v>24</v>
      </c>
      <c r="F41" s="50" t="s">
        <v>86</v>
      </c>
      <c r="G41" s="50">
        <v>10</v>
      </c>
      <c r="H41" s="50" t="s">
        <v>27</v>
      </c>
      <c r="I41" s="50" t="s">
        <v>50</v>
      </c>
      <c r="J41" s="50" t="s">
        <v>9</v>
      </c>
      <c r="K41" s="50" t="s">
        <v>95</v>
      </c>
      <c r="L41" s="50" t="s">
        <v>1</v>
      </c>
      <c r="M41" s="50"/>
      <c r="O41" s="51">
        <f t="shared" ref="O41:O47" si="6">C41/MAX(C$40:C$47)</f>
        <v>0.15776183694332072</v>
      </c>
    </row>
    <row r="42" spans="1:16" s="53" customFormat="1" ht="69" x14ac:dyDescent="0.3">
      <c r="A42" s="52" t="s">
        <v>56</v>
      </c>
      <c r="B42" s="52" t="s">
        <v>25</v>
      </c>
      <c r="C42" s="52">
        <v>1.6622000000000001E-2</v>
      </c>
      <c r="D42" s="52" t="s">
        <v>71</v>
      </c>
      <c r="E42" s="52">
        <v>24</v>
      </c>
      <c r="F42" s="52" t="s">
        <v>86</v>
      </c>
      <c r="G42" s="52">
        <v>0.06</v>
      </c>
      <c r="H42" s="52" t="s">
        <v>27</v>
      </c>
      <c r="I42" s="52" t="s">
        <v>50</v>
      </c>
      <c r="J42" s="52" t="s">
        <v>9</v>
      </c>
      <c r="K42" s="52" t="s">
        <v>96</v>
      </c>
      <c r="L42" s="52" t="s">
        <v>1</v>
      </c>
      <c r="M42" s="52"/>
      <c r="N42" s="52" t="s">
        <v>110</v>
      </c>
      <c r="O42" s="53">
        <f t="shared" si="6"/>
        <v>0.14523245755825639</v>
      </c>
      <c r="P42" s="53">
        <v>0</v>
      </c>
    </row>
    <row r="43" spans="1:16" s="53" customFormat="1" ht="27.6" x14ac:dyDescent="0.3">
      <c r="A43" s="52" t="s">
        <v>56</v>
      </c>
      <c r="B43" s="52" t="s">
        <v>25</v>
      </c>
      <c r="C43" s="52">
        <v>0.114451</v>
      </c>
      <c r="D43" s="52" t="s">
        <v>71</v>
      </c>
      <c r="E43" s="52">
        <v>24</v>
      </c>
      <c r="F43" s="52" t="s">
        <v>86</v>
      </c>
      <c r="G43" s="52">
        <v>1.3</v>
      </c>
      <c r="H43" s="52" t="s">
        <v>27</v>
      </c>
      <c r="I43" s="52" t="s">
        <v>50</v>
      </c>
      <c r="J43" s="52" t="s">
        <v>9</v>
      </c>
      <c r="K43" s="52" t="s">
        <v>96</v>
      </c>
      <c r="L43" s="52" t="s">
        <v>1</v>
      </c>
      <c r="M43" s="52"/>
      <c r="O43" s="53">
        <f t="shared" si="6"/>
        <v>1</v>
      </c>
      <c r="P43" s="53">
        <v>24</v>
      </c>
    </row>
    <row r="44" spans="1:16" s="34" customFormat="1" ht="27.6" x14ac:dyDescent="0.3">
      <c r="A44" s="33" t="s">
        <v>56</v>
      </c>
      <c r="B44" s="33" t="s">
        <v>25</v>
      </c>
      <c r="C44" s="33" t="s">
        <v>66</v>
      </c>
      <c r="D44" s="33" t="s">
        <v>71</v>
      </c>
      <c r="E44" s="33">
        <v>24</v>
      </c>
      <c r="F44" s="33" t="s">
        <v>86</v>
      </c>
      <c r="G44" s="33">
        <v>1.5</v>
      </c>
      <c r="H44" s="33" t="s">
        <v>27</v>
      </c>
      <c r="I44" s="33" t="s">
        <v>65</v>
      </c>
      <c r="J44" s="33" t="s">
        <v>9</v>
      </c>
      <c r="K44" s="33" t="s">
        <v>95</v>
      </c>
      <c r="L44" s="33" t="s">
        <v>1</v>
      </c>
      <c r="M44" s="33"/>
      <c r="O44" s="51">
        <f>0.0027/MAX(C$40:C$47)</f>
        <v>2.3590881687359656E-2</v>
      </c>
    </row>
    <row r="45" spans="1:16" s="34" customFormat="1" ht="27.6" x14ac:dyDescent="0.3">
      <c r="A45" s="33" t="s">
        <v>56</v>
      </c>
      <c r="B45" s="33" t="s">
        <v>25</v>
      </c>
      <c r="C45" s="33" t="s">
        <v>67</v>
      </c>
      <c r="D45" s="33" t="s">
        <v>71</v>
      </c>
      <c r="E45" s="33">
        <v>24</v>
      </c>
      <c r="F45" s="33" t="s">
        <v>86</v>
      </c>
      <c r="G45" s="33">
        <v>10</v>
      </c>
      <c r="H45" s="33" t="s">
        <v>27</v>
      </c>
      <c r="I45" s="33" t="s">
        <v>73</v>
      </c>
      <c r="J45" s="33" t="s">
        <v>9</v>
      </c>
      <c r="K45" s="33" t="s">
        <v>95</v>
      </c>
      <c r="L45" s="33" t="s">
        <v>1</v>
      </c>
      <c r="O45" s="51">
        <f>0.0032/MAX(C$40:C$47)</f>
        <v>2.7959563481315151E-2</v>
      </c>
    </row>
    <row r="46" spans="1:16" s="34" customFormat="1" ht="27.6" x14ac:dyDescent="0.3">
      <c r="A46" s="33" t="s">
        <v>56</v>
      </c>
      <c r="B46" s="33" t="s">
        <v>25</v>
      </c>
      <c r="C46" s="33" t="s">
        <v>68</v>
      </c>
      <c r="D46" s="33" t="s">
        <v>71</v>
      </c>
      <c r="E46" s="33">
        <v>24</v>
      </c>
      <c r="F46" s="33" t="s">
        <v>86</v>
      </c>
      <c r="G46" s="33">
        <v>0.06</v>
      </c>
      <c r="H46" s="33" t="s">
        <v>27</v>
      </c>
      <c r="I46" s="33" t="s">
        <v>74</v>
      </c>
      <c r="J46" s="33" t="s">
        <v>9</v>
      </c>
      <c r="K46" s="33" t="s">
        <v>96</v>
      </c>
      <c r="L46" s="33" t="s">
        <v>1</v>
      </c>
      <c r="O46" s="51">
        <f>0.0116/MAX(C$40:C$47)</f>
        <v>0.10135341761976741</v>
      </c>
    </row>
    <row r="47" spans="1:16" s="34" customFormat="1" ht="28.2" thickBot="1" x14ac:dyDescent="0.35">
      <c r="A47" s="33" t="s">
        <v>56</v>
      </c>
      <c r="B47" s="33" t="s">
        <v>25</v>
      </c>
      <c r="C47" s="33">
        <v>2.0111E-2</v>
      </c>
      <c r="D47" s="33" t="s">
        <v>71</v>
      </c>
      <c r="E47" s="33">
        <v>24</v>
      </c>
      <c r="F47" s="33" t="s">
        <v>86</v>
      </c>
      <c r="G47" s="33">
        <v>1.3</v>
      </c>
      <c r="H47" s="33" t="s">
        <v>27</v>
      </c>
      <c r="I47" s="33" t="s">
        <v>75</v>
      </c>
      <c r="J47" s="33" t="s">
        <v>9</v>
      </c>
      <c r="K47" s="33" t="s">
        <v>96</v>
      </c>
      <c r="L47" s="33" t="s">
        <v>1</v>
      </c>
      <c r="O47" s="51">
        <f t="shared" si="6"/>
        <v>0.1757171191164778</v>
      </c>
    </row>
    <row r="48" spans="1:16" s="55" customFormat="1" ht="82.8" x14ac:dyDescent="0.3">
      <c r="A48" s="54" t="s">
        <v>57</v>
      </c>
      <c r="B48" s="54" t="s">
        <v>25</v>
      </c>
      <c r="C48" s="54">
        <v>1</v>
      </c>
      <c r="D48" s="54" t="s">
        <v>69</v>
      </c>
      <c r="E48" s="54">
        <f>2*24</f>
        <v>48</v>
      </c>
      <c r="F48" s="54" t="s">
        <v>86</v>
      </c>
      <c r="G48" s="54" t="s">
        <v>32</v>
      </c>
      <c r="H48" s="54" t="s">
        <v>27</v>
      </c>
      <c r="I48" s="54" t="s">
        <v>50</v>
      </c>
      <c r="J48" s="54" t="s">
        <v>9</v>
      </c>
      <c r="K48" s="54" t="s">
        <v>36</v>
      </c>
      <c r="L48" s="54" t="s">
        <v>33</v>
      </c>
      <c r="M48" s="81" t="s">
        <v>154</v>
      </c>
      <c r="N48" s="82"/>
      <c r="O48" s="82">
        <f>C48/MAX(C$48:C$51)</f>
        <v>0.05</v>
      </c>
      <c r="P48" s="83">
        <f>2*24</f>
        <v>48</v>
      </c>
    </row>
    <row r="49" spans="1:16" s="55" customFormat="1" ht="41.4" x14ac:dyDescent="0.3">
      <c r="A49" s="54" t="s">
        <v>57</v>
      </c>
      <c r="B49" s="54" t="s">
        <v>25</v>
      </c>
      <c r="C49" s="54">
        <v>5</v>
      </c>
      <c r="D49" s="54" t="s">
        <v>69</v>
      </c>
      <c r="E49" s="54">
        <v>72</v>
      </c>
      <c r="F49" s="54" t="s">
        <v>86</v>
      </c>
      <c r="G49" s="54" t="s">
        <v>32</v>
      </c>
      <c r="H49" s="54" t="s">
        <v>27</v>
      </c>
      <c r="I49" s="54" t="s">
        <v>50</v>
      </c>
      <c r="J49" s="54" t="s">
        <v>9</v>
      </c>
      <c r="K49" s="54" t="s">
        <v>36</v>
      </c>
      <c r="L49" s="54" t="s">
        <v>33</v>
      </c>
      <c r="M49" s="84"/>
      <c r="N49" s="85"/>
      <c r="O49" s="85">
        <f t="shared" ref="O49:O51" si="7">C49/MAX(C$48:C$51)</f>
        <v>0.25</v>
      </c>
      <c r="P49" s="86">
        <v>72</v>
      </c>
    </row>
    <row r="50" spans="1:16" s="55" customFormat="1" ht="41.4" x14ac:dyDescent="0.3">
      <c r="A50" s="54" t="s">
        <v>57</v>
      </c>
      <c r="B50" s="54" t="s">
        <v>25</v>
      </c>
      <c r="C50" s="54">
        <v>20</v>
      </c>
      <c r="D50" s="54" t="s">
        <v>69</v>
      </c>
      <c r="E50" s="54">
        <f>4*24</f>
        <v>96</v>
      </c>
      <c r="F50" s="54" t="s">
        <v>86</v>
      </c>
      <c r="G50" s="54" t="s">
        <v>32</v>
      </c>
      <c r="H50" s="54" t="s">
        <v>27</v>
      </c>
      <c r="I50" s="54" t="s">
        <v>50</v>
      </c>
      <c r="J50" s="54" t="s">
        <v>9</v>
      </c>
      <c r="K50" s="54" t="s">
        <v>36</v>
      </c>
      <c r="L50" s="54" t="s">
        <v>33</v>
      </c>
      <c r="M50" s="84"/>
      <c r="N50" s="85"/>
      <c r="O50" s="85">
        <f t="shared" si="7"/>
        <v>1</v>
      </c>
      <c r="P50" s="86">
        <f>4*24</f>
        <v>96</v>
      </c>
    </row>
    <row r="51" spans="1:16" s="55" customFormat="1" ht="42" thickBot="1" x14ac:dyDescent="0.35">
      <c r="A51" s="54" t="s">
        <v>57</v>
      </c>
      <c r="B51" s="54" t="s">
        <v>25</v>
      </c>
      <c r="C51" s="54">
        <v>15</v>
      </c>
      <c r="D51" s="54" t="s">
        <v>69</v>
      </c>
      <c r="E51" s="54">
        <f>5*24</f>
        <v>120</v>
      </c>
      <c r="F51" s="54" t="s">
        <v>86</v>
      </c>
      <c r="G51" s="54" t="s">
        <v>32</v>
      </c>
      <c r="H51" s="54" t="s">
        <v>27</v>
      </c>
      <c r="I51" s="54" t="s">
        <v>50</v>
      </c>
      <c r="J51" s="54" t="s">
        <v>9</v>
      </c>
      <c r="K51" s="54" t="s">
        <v>36</v>
      </c>
      <c r="L51" s="54" t="s">
        <v>33</v>
      </c>
      <c r="M51" s="87"/>
      <c r="N51" s="88"/>
      <c r="O51" s="88">
        <f t="shared" si="7"/>
        <v>0.75</v>
      </c>
      <c r="P51" s="89">
        <f>5*24</f>
        <v>120</v>
      </c>
    </row>
    <row r="52" spans="1:16" s="36" customFormat="1" ht="27.6" x14ac:dyDescent="0.3">
      <c r="A52" s="35" t="s">
        <v>70</v>
      </c>
      <c r="B52" s="35" t="s">
        <v>34</v>
      </c>
      <c r="C52" s="35">
        <v>28.862400000000001</v>
      </c>
      <c r="D52" s="35" t="s">
        <v>109</v>
      </c>
      <c r="E52" s="35">
        <f>24*5</f>
        <v>120</v>
      </c>
      <c r="F52" s="35" t="s">
        <v>86</v>
      </c>
      <c r="G52" s="35" t="s">
        <v>32</v>
      </c>
      <c r="H52" s="35" t="s">
        <v>27</v>
      </c>
      <c r="I52" s="35" t="s">
        <v>76</v>
      </c>
      <c r="J52" s="35" t="s">
        <v>9</v>
      </c>
      <c r="K52" s="35" t="s">
        <v>36</v>
      </c>
      <c r="L52" s="35" t="s">
        <v>33</v>
      </c>
    </row>
    <row r="53" spans="1:16" s="36" customFormat="1" ht="27.6" x14ac:dyDescent="0.3">
      <c r="A53" s="35" t="s">
        <v>70</v>
      </c>
      <c r="B53" s="35" t="s">
        <v>34</v>
      </c>
      <c r="C53" s="35">
        <v>1.3761000000000001</v>
      </c>
      <c r="D53" s="35" t="s">
        <v>109</v>
      </c>
      <c r="E53" s="35">
        <f>24*5</f>
        <v>120</v>
      </c>
      <c r="F53" s="35" t="s">
        <v>86</v>
      </c>
      <c r="G53" s="35" t="s">
        <v>32</v>
      </c>
      <c r="H53" s="35" t="s">
        <v>27</v>
      </c>
      <c r="I53" s="35" t="s">
        <v>77</v>
      </c>
      <c r="J53" s="35" t="s">
        <v>9</v>
      </c>
      <c r="K53" s="35" t="s">
        <v>36</v>
      </c>
      <c r="L53" s="35" t="s">
        <v>33</v>
      </c>
    </row>
    <row r="54" spans="1:16" s="36" customFormat="1" ht="27.6" x14ac:dyDescent="0.3">
      <c r="A54" s="35" t="s">
        <v>70</v>
      </c>
      <c r="B54" s="35" t="s">
        <v>35</v>
      </c>
      <c r="C54" s="35">
        <v>11.3032</v>
      </c>
      <c r="D54" s="35" t="s">
        <v>109</v>
      </c>
      <c r="E54" s="35">
        <f t="shared" ref="E54:E55" si="8">24*5</f>
        <v>120</v>
      </c>
      <c r="F54" s="35" t="s">
        <v>86</v>
      </c>
      <c r="G54" s="35" t="s">
        <v>32</v>
      </c>
      <c r="H54" s="35" t="s">
        <v>27</v>
      </c>
      <c r="I54" s="35" t="s">
        <v>78</v>
      </c>
      <c r="J54" s="35" t="s">
        <v>9</v>
      </c>
      <c r="K54" s="35" t="s">
        <v>36</v>
      </c>
      <c r="L54" s="35" t="s">
        <v>33</v>
      </c>
    </row>
    <row r="55" spans="1:16" s="36" customFormat="1" ht="27.6" x14ac:dyDescent="0.3">
      <c r="A55" s="35" t="s">
        <v>70</v>
      </c>
      <c r="B55" s="35" t="s">
        <v>35</v>
      </c>
      <c r="C55" s="35">
        <v>2.2418999999999998</v>
      </c>
      <c r="D55" s="35" t="s">
        <v>109</v>
      </c>
      <c r="E55" s="35">
        <f t="shared" si="8"/>
        <v>120</v>
      </c>
      <c r="F55" s="35" t="s">
        <v>86</v>
      </c>
      <c r="G55" s="35" t="s">
        <v>32</v>
      </c>
      <c r="H55" s="35" t="s">
        <v>27</v>
      </c>
      <c r="I55" s="35" t="s">
        <v>79</v>
      </c>
      <c r="J55" s="35" t="s">
        <v>9</v>
      </c>
      <c r="K55" s="35" t="s">
        <v>36</v>
      </c>
      <c r="L55" s="35" t="s">
        <v>33</v>
      </c>
    </row>
    <row r="56" spans="1:16" s="38" customFormat="1" ht="27.6" x14ac:dyDescent="0.3">
      <c r="A56" s="37" t="s">
        <v>60</v>
      </c>
      <c r="B56" s="37" t="s">
        <v>39</v>
      </c>
      <c r="C56" s="37">
        <v>105.35</v>
      </c>
      <c r="D56" s="37" t="s">
        <v>71</v>
      </c>
      <c r="E56" s="37">
        <v>144</v>
      </c>
      <c r="F56" s="37" t="s">
        <v>86</v>
      </c>
      <c r="G56" s="37">
        <v>0.05</v>
      </c>
      <c r="H56" s="37" t="s">
        <v>27</v>
      </c>
      <c r="I56" s="37" t="s">
        <v>42</v>
      </c>
      <c r="J56" s="37" t="s">
        <v>9</v>
      </c>
      <c r="K56" s="37" t="s">
        <v>5</v>
      </c>
      <c r="L56" s="37" t="s">
        <v>41</v>
      </c>
    </row>
    <row r="57" spans="1:16" s="38" customFormat="1" ht="25.95" customHeight="1" x14ac:dyDescent="0.3">
      <c r="A57" s="37" t="s">
        <v>60</v>
      </c>
      <c r="B57" s="37" t="s">
        <v>39</v>
      </c>
      <c r="C57" s="37">
        <v>42.45</v>
      </c>
      <c r="D57" s="37" t="s">
        <v>71</v>
      </c>
      <c r="E57" s="37">
        <v>192</v>
      </c>
      <c r="F57" s="37" t="s">
        <v>86</v>
      </c>
      <c r="G57" s="37">
        <v>1.2</v>
      </c>
      <c r="H57" s="37" t="s">
        <v>27</v>
      </c>
      <c r="I57" s="37" t="s">
        <v>42</v>
      </c>
      <c r="J57" s="37" t="s">
        <v>9</v>
      </c>
      <c r="K57" s="37" t="s">
        <v>5</v>
      </c>
      <c r="L57" s="37" t="s">
        <v>41</v>
      </c>
    </row>
    <row r="58" spans="1:16" s="38" customFormat="1" ht="27" customHeight="1" x14ac:dyDescent="0.3">
      <c r="A58" s="37" t="s">
        <v>60</v>
      </c>
      <c r="B58" s="37" t="s">
        <v>39</v>
      </c>
      <c r="C58" s="37">
        <v>24.67</v>
      </c>
      <c r="D58" s="37" t="s">
        <v>71</v>
      </c>
      <c r="E58" s="37">
        <v>240</v>
      </c>
      <c r="F58" s="37" t="s">
        <v>86</v>
      </c>
      <c r="G58" s="37">
        <v>0.05</v>
      </c>
      <c r="H58" s="37" t="s">
        <v>27</v>
      </c>
      <c r="I58" s="37" t="s">
        <v>42</v>
      </c>
      <c r="J58" s="37" t="s">
        <v>9</v>
      </c>
      <c r="K58" s="37" t="s">
        <v>5</v>
      </c>
      <c r="L58" s="37" t="s">
        <v>41</v>
      </c>
    </row>
    <row r="59" spans="1:16" s="38" customFormat="1" ht="27" customHeight="1" x14ac:dyDescent="0.3">
      <c r="A59" s="37" t="s">
        <v>60</v>
      </c>
      <c r="B59" s="37" t="s">
        <v>39</v>
      </c>
      <c r="C59" s="37">
        <v>42.73</v>
      </c>
      <c r="D59" s="37" t="s">
        <v>71</v>
      </c>
      <c r="E59" s="37">
        <v>288</v>
      </c>
      <c r="F59" s="37" t="s">
        <v>86</v>
      </c>
      <c r="G59" s="37">
        <v>0.05</v>
      </c>
      <c r="H59" s="37" t="s">
        <v>27</v>
      </c>
      <c r="I59" s="37" t="s">
        <v>42</v>
      </c>
      <c r="J59" s="37" t="s">
        <v>9</v>
      </c>
      <c r="K59" s="37" t="s">
        <v>5</v>
      </c>
      <c r="L59" s="37" t="s">
        <v>41</v>
      </c>
    </row>
    <row r="60" spans="1:16" s="38" customFormat="1" ht="27" customHeight="1" x14ac:dyDescent="0.3">
      <c r="A60" s="37" t="s">
        <v>60</v>
      </c>
      <c r="B60" s="37" t="s">
        <v>39</v>
      </c>
      <c r="C60" s="37">
        <v>153.33000000000001</v>
      </c>
      <c r="D60" s="37" t="s">
        <v>71</v>
      </c>
      <c r="E60" s="37">
        <v>360</v>
      </c>
      <c r="F60" s="37" t="s">
        <v>86</v>
      </c>
      <c r="G60" s="37">
        <v>0.05</v>
      </c>
      <c r="H60" s="37" t="s">
        <v>27</v>
      </c>
      <c r="I60" s="37" t="s">
        <v>42</v>
      </c>
      <c r="J60" s="37" t="s">
        <v>9</v>
      </c>
      <c r="K60" s="37" t="s">
        <v>5</v>
      </c>
      <c r="L60" s="37" t="s">
        <v>41</v>
      </c>
    </row>
    <row r="61" spans="1:16" s="57" customFormat="1" ht="27" customHeight="1" x14ac:dyDescent="0.3">
      <c r="A61" s="56" t="s">
        <v>60</v>
      </c>
      <c r="B61" s="56" t="s">
        <v>16</v>
      </c>
      <c r="C61" s="56">
        <v>4.1399999999999997</v>
      </c>
      <c r="D61" s="56" t="s">
        <v>71</v>
      </c>
      <c r="E61" s="56">
        <v>144</v>
      </c>
      <c r="F61" s="56" t="s">
        <v>86</v>
      </c>
      <c r="G61" s="56">
        <v>0.05</v>
      </c>
      <c r="H61" s="56" t="s">
        <v>27</v>
      </c>
      <c r="I61" s="56" t="s">
        <v>42</v>
      </c>
      <c r="J61" s="56" t="s">
        <v>9</v>
      </c>
      <c r="K61" s="56" t="s">
        <v>5</v>
      </c>
      <c r="L61" s="56" t="s">
        <v>41</v>
      </c>
      <c r="N61" s="56" t="s">
        <v>111</v>
      </c>
      <c r="O61" s="56">
        <f>C61/MAX(C$61:C$65)</f>
        <v>3.054448871181939E-2</v>
      </c>
      <c r="P61" s="56">
        <f>144-144</f>
        <v>0</v>
      </c>
    </row>
    <row r="62" spans="1:16" s="57" customFormat="1" ht="27" customHeight="1" x14ac:dyDescent="0.3">
      <c r="A62" s="56" t="s">
        <v>60</v>
      </c>
      <c r="B62" s="56" t="s">
        <v>16</v>
      </c>
      <c r="C62" s="56">
        <v>104.41</v>
      </c>
      <c r="D62" s="56" t="s">
        <v>71</v>
      </c>
      <c r="E62" s="56">
        <v>192</v>
      </c>
      <c r="F62" s="56" t="s">
        <v>86</v>
      </c>
      <c r="G62" s="56">
        <v>1.2</v>
      </c>
      <c r="H62" s="56" t="s">
        <v>27</v>
      </c>
      <c r="I62" s="56" t="s">
        <v>42</v>
      </c>
      <c r="J62" s="56" t="s">
        <v>9</v>
      </c>
      <c r="K62" s="56" t="s">
        <v>5</v>
      </c>
      <c r="L62" s="56" t="s">
        <v>41</v>
      </c>
      <c r="O62" s="56">
        <f t="shared" ref="O62:O65" si="9">C62/MAX(C$61:C$65)</f>
        <v>0.7703261029954257</v>
      </c>
      <c r="P62" s="56">
        <f>192-144</f>
        <v>48</v>
      </c>
    </row>
    <row r="63" spans="1:16" s="38" customFormat="1" ht="25.05" customHeight="1" x14ac:dyDescent="0.3">
      <c r="A63" s="37" t="s">
        <v>60</v>
      </c>
      <c r="B63" s="37" t="s">
        <v>16</v>
      </c>
      <c r="C63" s="37">
        <v>135.54</v>
      </c>
      <c r="D63" s="37" t="s">
        <v>71</v>
      </c>
      <c r="E63" s="37">
        <v>240</v>
      </c>
      <c r="F63" s="37" t="s">
        <v>86</v>
      </c>
      <c r="G63" s="37">
        <v>0.05</v>
      </c>
      <c r="H63" s="37" t="s">
        <v>27</v>
      </c>
      <c r="I63" s="37" t="s">
        <v>42</v>
      </c>
      <c r="J63" s="37" t="s">
        <v>9</v>
      </c>
      <c r="K63" s="37" t="s">
        <v>5</v>
      </c>
      <c r="L63" s="37" t="s">
        <v>41</v>
      </c>
      <c r="O63" s="37">
        <f t="shared" si="9"/>
        <v>1</v>
      </c>
    </row>
    <row r="64" spans="1:16" s="38" customFormat="1" ht="27" customHeight="1" x14ac:dyDescent="0.3">
      <c r="A64" s="37" t="s">
        <v>60</v>
      </c>
      <c r="B64" s="37" t="s">
        <v>16</v>
      </c>
      <c r="C64" s="37">
        <v>88.24</v>
      </c>
      <c r="D64" s="37" t="s">
        <v>71</v>
      </c>
      <c r="E64" s="37">
        <v>288</v>
      </c>
      <c r="F64" s="37" t="s">
        <v>86</v>
      </c>
      <c r="G64" s="37">
        <v>0.05</v>
      </c>
      <c r="H64" s="37" t="s">
        <v>27</v>
      </c>
      <c r="I64" s="37" t="s">
        <v>42</v>
      </c>
      <c r="J64" s="37" t="s">
        <v>9</v>
      </c>
      <c r="K64" s="37" t="s">
        <v>5</v>
      </c>
      <c r="L64" s="37" t="s">
        <v>41</v>
      </c>
      <c r="O64" s="37">
        <f t="shared" si="9"/>
        <v>0.65102552751955145</v>
      </c>
    </row>
    <row r="65" spans="1:16" s="38" customFormat="1" ht="25.05" customHeight="1" x14ac:dyDescent="0.3">
      <c r="A65" s="37" t="s">
        <v>60</v>
      </c>
      <c r="B65" s="37" t="s">
        <v>16</v>
      </c>
      <c r="C65" s="37">
        <v>91.12</v>
      </c>
      <c r="D65" s="37" t="s">
        <v>71</v>
      </c>
      <c r="E65" s="37">
        <v>360</v>
      </c>
      <c r="F65" s="37" t="s">
        <v>86</v>
      </c>
      <c r="G65" s="37">
        <v>0.05</v>
      </c>
      <c r="H65" s="37" t="s">
        <v>27</v>
      </c>
      <c r="I65" s="37" t="s">
        <v>42</v>
      </c>
      <c r="J65" s="37" t="s">
        <v>9</v>
      </c>
      <c r="K65" s="37" t="s">
        <v>5</v>
      </c>
      <c r="L65" s="37" t="s">
        <v>41</v>
      </c>
      <c r="O65" s="37">
        <f t="shared" si="9"/>
        <v>0.67227386749299112</v>
      </c>
    </row>
    <row r="66" spans="1:16" s="38" customFormat="1" ht="25.05" customHeight="1" x14ac:dyDescent="0.3">
      <c r="A66" s="37" t="s">
        <v>60</v>
      </c>
      <c r="B66" s="37" t="s">
        <v>40</v>
      </c>
      <c r="C66" s="37">
        <v>10.88</v>
      </c>
      <c r="D66" s="37" t="s">
        <v>71</v>
      </c>
      <c r="E66" s="37">
        <v>144</v>
      </c>
      <c r="F66" s="37" t="s">
        <v>86</v>
      </c>
      <c r="G66" s="37">
        <v>0.05</v>
      </c>
      <c r="H66" s="37" t="s">
        <v>27</v>
      </c>
      <c r="I66" s="37" t="s">
        <v>42</v>
      </c>
      <c r="J66" s="37" t="s">
        <v>9</v>
      </c>
      <c r="K66" s="37" t="s">
        <v>5</v>
      </c>
      <c r="L66" s="37" t="s">
        <v>41</v>
      </c>
      <c r="N66" s="56" t="s">
        <v>112</v>
      </c>
      <c r="O66" s="57">
        <f>C66/120</f>
        <v>9.0666666666666673E-2</v>
      </c>
      <c r="P66" s="56">
        <f>144-144</f>
        <v>0</v>
      </c>
    </row>
    <row r="67" spans="1:16" s="38" customFormat="1" ht="31.05" customHeight="1" x14ac:dyDescent="0.3">
      <c r="A67" s="37" t="s">
        <v>60</v>
      </c>
      <c r="B67" s="37" t="s">
        <v>40</v>
      </c>
      <c r="C67" s="37">
        <v>102.71</v>
      </c>
      <c r="D67" s="37" t="s">
        <v>71</v>
      </c>
      <c r="E67" s="37">
        <v>192</v>
      </c>
      <c r="F67" s="37" t="s">
        <v>86</v>
      </c>
      <c r="G67" s="37">
        <v>1.2</v>
      </c>
      <c r="H67" s="37" t="s">
        <v>27</v>
      </c>
      <c r="I67" s="37" t="s">
        <v>42</v>
      </c>
      <c r="J67" s="37" t="s">
        <v>9</v>
      </c>
      <c r="K67" s="37" t="s">
        <v>5</v>
      </c>
      <c r="L67" s="37" t="s">
        <v>41</v>
      </c>
      <c r="O67" s="57">
        <f t="shared" ref="O67:O70" si="10">C67/120</f>
        <v>0.85591666666666666</v>
      </c>
      <c r="P67" s="56">
        <f>192-144</f>
        <v>48</v>
      </c>
    </row>
    <row r="68" spans="1:16" s="38" customFormat="1" ht="30" customHeight="1" x14ac:dyDescent="0.3">
      <c r="A68" s="37" t="s">
        <v>60</v>
      </c>
      <c r="B68" s="37" t="s">
        <v>40</v>
      </c>
      <c r="C68" s="37">
        <v>120.98</v>
      </c>
      <c r="D68" s="37" t="s">
        <v>71</v>
      </c>
      <c r="E68" s="37">
        <v>240</v>
      </c>
      <c r="F68" s="37" t="s">
        <v>86</v>
      </c>
      <c r="G68" s="37">
        <v>0.05</v>
      </c>
      <c r="H68" s="37" t="s">
        <v>27</v>
      </c>
      <c r="I68" s="37" t="s">
        <v>42</v>
      </c>
      <c r="J68" s="37" t="s">
        <v>9</v>
      </c>
      <c r="K68" s="37" t="s">
        <v>5</v>
      </c>
      <c r="L68" s="37" t="s">
        <v>41</v>
      </c>
      <c r="O68" s="38">
        <f t="shared" si="10"/>
        <v>1.0081666666666667</v>
      </c>
    </row>
    <row r="69" spans="1:16" s="38" customFormat="1" ht="28.95" customHeight="1" x14ac:dyDescent="0.3">
      <c r="A69" s="37" t="s">
        <v>60</v>
      </c>
      <c r="B69" s="37" t="s">
        <v>40</v>
      </c>
      <c r="C69" s="37">
        <v>70.319999999999993</v>
      </c>
      <c r="D69" s="37" t="s">
        <v>71</v>
      </c>
      <c r="E69" s="37">
        <v>288</v>
      </c>
      <c r="F69" s="37" t="s">
        <v>86</v>
      </c>
      <c r="G69" s="37">
        <v>0.05</v>
      </c>
      <c r="H69" s="37" t="s">
        <v>27</v>
      </c>
      <c r="I69" s="37" t="s">
        <v>42</v>
      </c>
      <c r="J69" s="37" t="s">
        <v>9</v>
      </c>
      <c r="K69" s="37" t="s">
        <v>5</v>
      </c>
      <c r="L69" s="37" t="s">
        <v>41</v>
      </c>
      <c r="O69" s="38">
        <f t="shared" si="10"/>
        <v>0.58599999999999997</v>
      </c>
    </row>
    <row r="70" spans="1:16" s="38" customFormat="1" ht="28.95" customHeight="1" x14ac:dyDescent="0.3">
      <c r="A70" s="37" t="s">
        <v>60</v>
      </c>
      <c r="B70" s="37" t="s">
        <v>40</v>
      </c>
      <c r="C70" s="37">
        <v>22.18</v>
      </c>
      <c r="D70" s="37" t="s">
        <v>71</v>
      </c>
      <c r="E70" s="37">
        <v>360</v>
      </c>
      <c r="F70" s="37" t="s">
        <v>86</v>
      </c>
      <c r="G70" s="37">
        <v>0.05</v>
      </c>
      <c r="H70" s="37" t="s">
        <v>27</v>
      </c>
      <c r="I70" s="37" t="s">
        <v>42</v>
      </c>
      <c r="J70" s="37" t="s">
        <v>9</v>
      </c>
      <c r="K70" s="37" t="s">
        <v>5</v>
      </c>
      <c r="L70" s="37" t="s">
        <v>41</v>
      </c>
      <c r="O70" s="38">
        <f t="shared" si="10"/>
        <v>0.18483333333333332</v>
      </c>
    </row>
    <row r="71" spans="1:16" s="38" customFormat="1" ht="24" customHeight="1" x14ac:dyDescent="0.3">
      <c r="A71" s="37" t="s">
        <v>60</v>
      </c>
      <c r="B71" s="37" t="s">
        <v>34</v>
      </c>
      <c r="C71" s="37">
        <v>7.71</v>
      </c>
      <c r="D71" s="37" t="s">
        <v>71</v>
      </c>
      <c r="E71" s="37">
        <v>144</v>
      </c>
      <c r="F71" s="37" t="s">
        <v>86</v>
      </c>
      <c r="G71" s="37">
        <v>0.05</v>
      </c>
      <c r="H71" s="37" t="s">
        <v>27</v>
      </c>
      <c r="I71" s="37" t="s">
        <v>42</v>
      </c>
      <c r="J71" s="37" t="s">
        <v>9</v>
      </c>
      <c r="K71" s="37" t="s">
        <v>5</v>
      </c>
      <c r="L71" s="37" t="s">
        <v>41</v>
      </c>
    </row>
    <row r="72" spans="1:16" s="38" customFormat="1" ht="25.05" customHeight="1" x14ac:dyDescent="0.3">
      <c r="A72" s="37" t="s">
        <v>60</v>
      </c>
      <c r="B72" s="37" t="s">
        <v>34</v>
      </c>
      <c r="C72" s="37">
        <v>107.13</v>
      </c>
      <c r="D72" s="37" t="s">
        <v>71</v>
      </c>
      <c r="E72" s="37">
        <v>192</v>
      </c>
      <c r="F72" s="37" t="s">
        <v>86</v>
      </c>
      <c r="G72" s="37">
        <v>1.2</v>
      </c>
      <c r="H72" s="37" t="s">
        <v>27</v>
      </c>
      <c r="I72" s="37" t="s">
        <v>42</v>
      </c>
      <c r="J72" s="37" t="s">
        <v>9</v>
      </c>
      <c r="K72" s="37" t="s">
        <v>5</v>
      </c>
      <c r="L72" s="37" t="s">
        <v>41</v>
      </c>
    </row>
    <row r="73" spans="1:16" s="38" customFormat="1" ht="27" customHeight="1" x14ac:dyDescent="0.3">
      <c r="A73" s="37" t="s">
        <v>60</v>
      </c>
      <c r="B73" s="37" t="s">
        <v>34</v>
      </c>
      <c r="C73" s="37">
        <v>95.25</v>
      </c>
      <c r="D73" s="37" t="s">
        <v>71</v>
      </c>
      <c r="E73" s="37">
        <v>240</v>
      </c>
      <c r="F73" s="37" t="s">
        <v>86</v>
      </c>
      <c r="G73" s="37">
        <v>0.05</v>
      </c>
      <c r="H73" s="37" t="s">
        <v>27</v>
      </c>
      <c r="I73" s="37" t="s">
        <v>42</v>
      </c>
      <c r="J73" s="37" t="s">
        <v>9</v>
      </c>
      <c r="K73" s="37" t="s">
        <v>5</v>
      </c>
      <c r="L73" s="37" t="s">
        <v>41</v>
      </c>
    </row>
    <row r="74" spans="1:16" s="38" customFormat="1" ht="25.95" customHeight="1" x14ac:dyDescent="0.3">
      <c r="A74" s="37" t="s">
        <v>60</v>
      </c>
      <c r="B74" s="37" t="s">
        <v>34</v>
      </c>
      <c r="C74" s="37">
        <v>45.01</v>
      </c>
      <c r="D74" s="37" t="s">
        <v>71</v>
      </c>
      <c r="E74" s="37">
        <v>288</v>
      </c>
      <c r="F74" s="37" t="s">
        <v>86</v>
      </c>
      <c r="G74" s="37">
        <v>0.05</v>
      </c>
      <c r="H74" s="37" t="s">
        <v>27</v>
      </c>
      <c r="I74" s="37" t="s">
        <v>42</v>
      </c>
      <c r="J74" s="37" t="s">
        <v>9</v>
      </c>
      <c r="K74" s="37" t="s">
        <v>5</v>
      </c>
      <c r="L74" s="37" t="s">
        <v>41</v>
      </c>
    </row>
    <row r="75" spans="1:16" s="38" customFormat="1" ht="25.95" customHeight="1" x14ac:dyDescent="0.3">
      <c r="A75" s="37" t="s">
        <v>60</v>
      </c>
      <c r="B75" s="37" t="s">
        <v>34</v>
      </c>
      <c r="C75" s="37">
        <v>23.23</v>
      </c>
      <c r="D75" s="37" t="s">
        <v>71</v>
      </c>
      <c r="E75" s="37">
        <v>360</v>
      </c>
      <c r="F75" s="37" t="s">
        <v>86</v>
      </c>
      <c r="G75" s="37">
        <v>0.05</v>
      </c>
      <c r="H75" s="37" t="s">
        <v>27</v>
      </c>
      <c r="I75" s="37" t="s">
        <v>42</v>
      </c>
      <c r="J75" s="37" t="s">
        <v>9</v>
      </c>
      <c r="K75" s="37" t="s">
        <v>5</v>
      </c>
      <c r="L75" s="37" t="s">
        <v>41</v>
      </c>
    </row>
    <row r="76" spans="1:16" ht="34.049999999999997" customHeight="1" x14ac:dyDescent="0.3">
      <c r="A76" s="3" t="s">
        <v>99</v>
      </c>
      <c r="B76" s="3" t="s">
        <v>19</v>
      </c>
      <c r="C76" s="3">
        <v>1.28321</v>
      </c>
      <c r="D76" s="3" t="s">
        <v>71</v>
      </c>
      <c r="E76" s="3">
        <v>0</v>
      </c>
      <c r="F76" s="3" t="s">
        <v>86</v>
      </c>
      <c r="G76" s="3">
        <v>2</v>
      </c>
      <c r="H76" s="3" t="s">
        <v>27</v>
      </c>
      <c r="I76" s="3" t="s">
        <v>100</v>
      </c>
      <c r="J76" s="3" t="s">
        <v>3</v>
      </c>
      <c r="K76" s="3" t="s">
        <v>5</v>
      </c>
      <c r="L76" s="3" t="s">
        <v>1</v>
      </c>
      <c r="M76" s="11"/>
    </row>
    <row r="77" spans="1:16" x14ac:dyDescent="0.3">
      <c r="A77" s="3" t="s">
        <v>99</v>
      </c>
      <c r="B77" s="3" t="s">
        <v>19</v>
      </c>
      <c r="C77" s="3">
        <v>1.2354529999999999</v>
      </c>
      <c r="D77" s="3" t="s">
        <v>71</v>
      </c>
      <c r="E77" s="3">
        <v>6</v>
      </c>
      <c r="F77" s="3" t="s">
        <v>86</v>
      </c>
      <c r="G77" s="3">
        <v>2</v>
      </c>
      <c r="H77" s="3" t="s">
        <v>27</v>
      </c>
      <c r="I77" s="3" t="s">
        <v>100</v>
      </c>
      <c r="J77" s="3" t="s">
        <v>3</v>
      </c>
      <c r="K77" s="3" t="s">
        <v>5</v>
      </c>
      <c r="L77" s="3" t="s">
        <v>1</v>
      </c>
      <c r="M77" s="11"/>
    </row>
    <row r="78" spans="1:16" x14ac:dyDescent="0.3">
      <c r="A78" s="3" t="s">
        <v>99</v>
      </c>
      <c r="B78" s="3" t="s">
        <v>19</v>
      </c>
      <c r="C78" s="3">
        <v>1.153797</v>
      </c>
      <c r="D78" s="3" t="s">
        <v>71</v>
      </c>
      <c r="E78" s="3">
        <v>12</v>
      </c>
      <c r="F78" s="3" t="s">
        <v>86</v>
      </c>
      <c r="G78" s="3">
        <v>2</v>
      </c>
      <c r="H78" s="3" t="s">
        <v>27</v>
      </c>
      <c r="I78" s="3" t="s">
        <v>100</v>
      </c>
      <c r="J78" s="3" t="s">
        <v>3</v>
      </c>
      <c r="K78" s="3" t="s">
        <v>5</v>
      </c>
      <c r="L78" s="3" t="s">
        <v>1</v>
      </c>
      <c r="M78" s="11"/>
    </row>
    <row r="79" spans="1:16" ht="15" thickBot="1" x14ac:dyDescent="0.35">
      <c r="A79" s="3" t="s">
        <v>99</v>
      </c>
      <c r="B79" s="3" t="s">
        <v>19</v>
      </c>
      <c r="C79" s="3">
        <v>1.345942</v>
      </c>
      <c r="D79" s="3" t="s">
        <v>71</v>
      </c>
      <c r="E79" s="3">
        <v>24</v>
      </c>
      <c r="F79" s="3" t="s">
        <v>86</v>
      </c>
      <c r="G79" s="3">
        <v>2</v>
      </c>
      <c r="H79" s="3" t="s">
        <v>27</v>
      </c>
      <c r="I79" s="3" t="s">
        <v>100</v>
      </c>
      <c r="J79" s="3" t="s">
        <v>3</v>
      </c>
      <c r="K79" s="3" t="s">
        <v>5</v>
      </c>
      <c r="L79" s="3" t="s">
        <v>1</v>
      </c>
      <c r="M79" s="11"/>
    </row>
    <row r="80" spans="1:16" s="63" customFormat="1" ht="82.8" x14ac:dyDescent="0.3">
      <c r="A80" s="62" t="s">
        <v>99</v>
      </c>
      <c r="B80" s="62" t="s">
        <v>19</v>
      </c>
      <c r="C80" s="62">
        <v>1.6086959999999999</v>
      </c>
      <c r="D80" s="62" t="s">
        <v>71</v>
      </c>
      <c r="E80" s="62">
        <v>0</v>
      </c>
      <c r="F80" s="62" t="s">
        <v>86</v>
      </c>
      <c r="G80" s="62">
        <v>0.05</v>
      </c>
      <c r="H80" s="62" t="s">
        <v>27</v>
      </c>
      <c r="I80" s="62" t="s">
        <v>50</v>
      </c>
      <c r="J80" s="62" t="s">
        <v>3</v>
      </c>
      <c r="K80" s="62" t="s">
        <v>5</v>
      </c>
      <c r="L80" s="62" t="s">
        <v>1</v>
      </c>
      <c r="M80" s="47"/>
      <c r="N80" s="90" t="s">
        <v>113</v>
      </c>
      <c r="O80" s="91">
        <f>C80/MAX(C$80:C$83)</f>
        <v>0.47665066666666661</v>
      </c>
      <c r="P80" s="92">
        <v>0</v>
      </c>
    </row>
    <row r="81" spans="1:16" s="63" customFormat="1" x14ac:dyDescent="0.3">
      <c r="A81" s="62" t="s">
        <v>99</v>
      </c>
      <c r="B81" s="62" t="s">
        <v>19</v>
      </c>
      <c r="C81" s="62">
        <v>3.375</v>
      </c>
      <c r="D81" s="62" t="s">
        <v>71</v>
      </c>
      <c r="E81" s="62">
        <v>6</v>
      </c>
      <c r="F81" s="62" t="s">
        <v>86</v>
      </c>
      <c r="G81" s="62">
        <v>2</v>
      </c>
      <c r="H81" s="62" t="s">
        <v>27</v>
      </c>
      <c r="I81" s="62" t="s">
        <v>50</v>
      </c>
      <c r="J81" s="62" t="s">
        <v>3</v>
      </c>
      <c r="K81" s="62" t="s">
        <v>5</v>
      </c>
      <c r="L81" s="62" t="s">
        <v>1</v>
      </c>
      <c r="M81" s="47"/>
      <c r="N81" s="93"/>
      <c r="O81" s="63">
        <f t="shared" ref="O81:O83" si="11">C81/MAX(C$80:C$83)</f>
        <v>1</v>
      </c>
      <c r="P81" s="94">
        <v>6</v>
      </c>
    </row>
    <row r="82" spans="1:16" s="63" customFormat="1" x14ac:dyDescent="0.3">
      <c r="A82" s="62" t="s">
        <v>99</v>
      </c>
      <c r="B82" s="62" t="s">
        <v>19</v>
      </c>
      <c r="C82" s="62">
        <v>2.2777780000000001</v>
      </c>
      <c r="D82" s="62" t="s">
        <v>71</v>
      </c>
      <c r="E82" s="62">
        <v>12</v>
      </c>
      <c r="F82" s="62" t="s">
        <v>86</v>
      </c>
      <c r="G82" s="62">
        <v>2</v>
      </c>
      <c r="H82" s="62" t="s">
        <v>27</v>
      </c>
      <c r="I82" s="62" t="s">
        <v>50</v>
      </c>
      <c r="J82" s="62" t="s">
        <v>3</v>
      </c>
      <c r="K82" s="62" t="s">
        <v>5</v>
      </c>
      <c r="L82" s="62" t="s">
        <v>1</v>
      </c>
      <c r="M82" s="47"/>
      <c r="N82" s="95"/>
      <c r="O82" s="63">
        <f t="shared" si="11"/>
        <v>0.67489718518518516</v>
      </c>
      <c r="P82" s="94">
        <v>12</v>
      </c>
    </row>
    <row r="83" spans="1:16" s="65" customFormat="1" ht="15" thickBot="1" x14ac:dyDescent="0.35">
      <c r="A83" s="64" t="s">
        <v>99</v>
      </c>
      <c r="B83" s="64" t="s">
        <v>19</v>
      </c>
      <c r="C83" s="64">
        <v>0.88095199999999996</v>
      </c>
      <c r="D83" s="64" t="s">
        <v>71</v>
      </c>
      <c r="E83" s="64">
        <v>24</v>
      </c>
      <c r="F83" s="64" t="s">
        <v>86</v>
      </c>
      <c r="G83" s="64">
        <v>2</v>
      </c>
      <c r="H83" s="64" t="s">
        <v>27</v>
      </c>
      <c r="I83" s="64" t="s">
        <v>50</v>
      </c>
      <c r="J83" s="64" t="s">
        <v>3</v>
      </c>
      <c r="K83" s="64" t="s">
        <v>5</v>
      </c>
      <c r="L83" s="64" t="s">
        <v>1</v>
      </c>
      <c r="M83" s="61"/>
      <c r="N83" s="96"/>
      <c r="O83" s="97">
        <f t="shared" si="11"/>
        <v>0.26102281481481482</v>
      </c>
      <c r="P83" s="98">
        <v>24</v>
      </c>
    </row>
    <row r="84" spans="1:16" ht="27.6" x14ac:dyDescent="0.3">
      <c r="A84" s="3" t="s">
        <v>61</v>
      </c>
      <c r="B84" s="3" t="s">
        <v>80</v>
      </c>
      <c r="C84" s="3">
        <v>0.62652650700000001</v>
      </c>
      <c r="D84" s="3" t="s">
        <v>71</v>
      </c>
      <c r="E84" s="3">
        <v>0</v>
      </c>
      <c r="F84" s="3" t="s">
        <v>86</v>
      </c>
      <c r="G84" s="3">
        <v>0.09</v>
      </c>
      <c r="H84" s="3" t="s">
        <v>27</v>
      </c>
      <c r="I84" s="3" t="s">
        <v>50</v>
      </c>
      <c r="J84" s="3" t="s">
        <v>3</v>
      </c>
      <c r="K84" s="3" t="s">
        <v>81</v>
      </c>
      <c r="L84" s="3" t="s">
        <v>1</v>
      </c>
    </row>
    <row r="85" spans="1:16" ht="25.05" customHeight="1" x14ac:dyDescent="0.3">
      <c r="A85" s="3" t="s">
        <v>61</v>
      </c>
      <c r="B85" s="3" t="s">
        <v>80</v>
      </c>
      <c r="C85" s="3">
        <v>-4.2618819999999998E-3</v>
      </c>
      <c r="D85" s="3" t="s">
        <v>71</v>
      </c>
      <c r="E85" s="3">
        <v>6</v>
      </c>
      <c r="F85" s="3" t="s">
        <v>86</v>
      </c>
      <c r="G85" s="3">
        <v>0.09</v>
      </c>
      <c r="H85" s="3" t="s">
        <v>27</v>
      </c>
      <c r="I85" s="3" t="s">
        <v>50</v>
      </c>
      <c r="J85" s="3" t="s">
        <v>3</v>
      </c>
      <c r="K85" s="3" t="s">
        <v>81</v>
      </c>
      <c r="L85" s="3" t="s">
        <v>1</v>
      </c>
    </row>
    <row r="86" spans="1:16" ht="27" customHeight="1" x14ac:dyDescent="0.3">
      <c r="A86" s="3" t="s">
        <v>61</v>
      </c>
      <c r="B86" s="3" t="s">
        <v>80</v>
      </c>
      <c r="C86" s="3">
        <v>-4.5628143000000003E-2</v>
      </c>
      <c r="D86" s="3" t="s">
        <v>71</v>
      </c>
      <c r="E86" s="3">
        <v>12</v>
      </c>
      <c r="F86" s="3" t="s">
        <v>86</v>
      </c>
      <c r="G86" s="3">
        <v>0.09</v>
      </c>
      <c r="H86" s="3" t="s">
        <v>27</v>
      </c>
      <c r="I86" s="3" t="s">
        <v>50</v>
      </c>
      <c r="J86" s="3" t="s">
        <v>3</v>
      </c>
      <c r="K86" s="3" t="s">
        <v>81</v>
      </c>
      <c r="L86" s="3" t="s">
        <v>1</v>
      </c>
    </row>
    <row r="87" spans="1:16" ht="25.95" customHeight="1" x14ac:dyDescent="0.3">
      <c r="A87" s="3" t="s">
        <v>61</v>
      </c>
      <c r="B87" s="3" t="s">
        <v>80</v>
      </c>
      <c r="C87" s="3">
        <v>-9.2500923999999998E-2</v>
      </c>
      <c r="D87" s="3" t="s">
        <v>71</v>
      </c>
      <c r="E87" s="3">
        <v>24</v>
      </c>
      <c r="F87" s="3" t="s">
        <v>86</v>
      </c>
      <c r="G87" s="3">
        <v>0.09</v>
      </c>
      <c r="H87" s="3" t="s">
        <v>27</v>
      </c>
      <c r="I87" s="3" t="s">
        <v>50</v>
      </c>
      <c r="J87" s="3" t="s">
        <v>3</v>
      </c>
      <c r="K87" s="3" t="s">
        <v>81</v>
      </c>
      <c r="L87" s="3" t="s">
        <v>1</v>
      </c>
    </row>
    <row r="88" spans="1:16" ht="27" customHeight="1" x14ac:dyDescent="0.3">
      <c r="A88" s="3" t="s">
        <v>61</v>
      </c>
      <c r="B88" s="3" t="s">
        <v>80</v>
      </c>
      <c r="C88" s="3">
        <v>-0.10731014899999999</v>
      </c>
      <c r="D88" s="3" t="s">
        <v>71</v>
      </c>
      <c r="E88" s="3">
        <v>36</v>
      </c>
      <c r="F88" s="3" t="s">
        <v>86</v>
      </c>
      <c r="G88" s="3">
        <v>0.09</v>
      </c>
      <c r="H88" s="3" t="s">
        <v>27</v>
      </c>
      <c r="I88" s="3" t="s">
        <v>50</v>
      </c>
      <c r="J88" s="3" t="s">
        <v>3</v>
      </c>
      <c r="K88" s="3" t="s">
        <v>81</v>
      </c>
      <c r="L88" s="3" t="s">
        <v>1</v>
      </c>
    </row>
    <row r="89" spans="1:16" s="39" customFormat="1" ht="34.049999999999997" customHeight="1" x14ac:dyDescent="0.3">
      <c r="A89" s="26" t="s">
        <v>61</v>
      </c>
      <c r="B89" s="26" t="s">
        <v>82</v>
      </c>
      <c r="C89" s="26">
        <v>10</v>
      </c>
      <c r="D89" s="26" t="s">
        <v>71</v>
      </c>
      <c r="E89" s="26">
        <v>0</v>
      </c>
      <c r="F89" s="26" t="s">
        <v>86</v>
      </c>
      <c r="G89" s="26">
        <v>0.09</v>
      </c>
      <c r="H89" s="26" t="s">
        <v>27</v>
      </c>
      <c r="I89" s="26" t="s">
        <v>50</v>
      </c>
      <c r="J89" s="26" t="s">
        <v>3</v>
      </c>
      <c r="K89" s="26" t="s">
        <v>6</v>
      </c>
      <c r="L89" s="26" t="s">
        <v>1</v>
      </c>
      <c r="M89" s="40"/>
    </row>
    <row r="90" spans="1:16" s="39" customFormat="1" ht="28.05" customHeight="1" x14ac:dyDescent="0.3">
      <c r="A90" s="26" t="s">
        <v>61</v>
      </c>
      <c r="B90" s="26" t="s">
        <v>82</v>
      </c>
      <c r="C90" s="26">
        <v>20</v>
      </c>
      <c r="D90" s="26" t="s">
        <v>71</v>
      </c>
      <c r="E90" s="26">
        <v>6</v>
      </c>
      <c r="F90" s="26" t="s">
        <v>86</v>
      </c>
      <c r="G90" s="26">
        <v>0.09</v>
      </c>
      <c r="H90" s="26" t="s">
        <v>27</v>
      </c>
      <c r="I90" s="26" t="s">
        <v>50</v>
      </c>
      <c r="J90" s="26" t="s">
        <v>3</v>
      </c>
      <c r="K90" s="26" t="s">
        <v>6</v>
      </c>
      <c r="L90" s="26" t="s">
        <v>1</v>
      </c>
      <c r="M90" s="40"/>
    </row>
    <row r="91" spans="1:16" s="39" customFormat="1" ht="28.95" customHeight="1" x14ac:dyDescent="0.3">
      <c r="A91" s="26" t="s">
        <v>61</v>
      </c>
      <c r="B91" s="26" t="s">
        <v>82</v>
      </c>
      <c r="C91" s="26">
        <v>30</v>
      </c>
      <c r="D91" s="26" t="s">
        <v>71</v>
      </c>
      <c r="E91" s="26">
        <v>12</v>
      </c>
      <c r="F91" s="26" t="s">
        <v>86</v>
      </c>
      <c r="G91" s="26">
        <v>0.09</v>
      </c>
      <c r="H91" s="26" t="s">
        <v>27</v>
      </c>
      <c r="I91" s="26" t="s">
        <v>50</v>
      </c>
      <c r="J91" s="26" t="s">
        <v>3</v>
      </c>
      <c r="K91" s="26" t="s">
        <v>6</v>
      </c>
      <c r="L91" s="26" t="s">
        <v>1</v>
      </c>
      <c r="M91" s="40"/>
    </row>
    <row r="92" spans="1:16" s="39" customFormat="1" ht="28.95" customHeight="1" x14ac:dyDescent="0.3">
      <c r="A92" s="26" t="s">
        <v>61</v>
      </c>
      <c r="B92" s="26" t="s">
        <v>82</v>
      </c>
      <c r="C92" s="26">
        <v>300</v>
      </c>
      <c r="D92" s="26" t="s">
        <v>71</v>
      </c>
      <c r="E92" s="26">
        <v>24</v>
      </c>
      <c r="F92" s="26" t="s">
        <v>86</v>
      </c>
      <c r="G92" s="26">
        <v>0.09</v>
      </c>
      <c r="H92" s="26" t="s">
        <v>27</v>
      </c>
      <c r="I92" s="26" t="s">
        <v>50</v>
      </c>
      <c r="J92" s="26" t="s">
        <v>3</v>
      </c>
      <c r="K92" s="26" t="s">
        <v>6</v>
      </c>
      <c r="L92" s="26" t="s">
        <v>1</v>
      </c>
      <c r="M92" s="40"/>
    </row>
    <row r="93" spans="1:16" s="25" customFormat="1" ht="28.05" customHeight="1" x14ac:dyDescent="0.3">
      <c r="A93" s="24" t="s">
        <v>61</v>
      </c>
      <c r="B93" s="24" t="s">
        <v>82</v>
      </c>
      <c r="C93" s="24">
        <v>800</v>
      </c>
      <c r="D93" s="24" t="s">
        <v>71</v>
      </c>
      <c r="E93" s="24">
        <v>36</v>
      </c>
      <c r="F93" s="24" t="s">
        <v>86</v>
      </c>
      <c r="G93" s="24">
        <v>0.09</v>
      </c>
      <c r="H93" s="24" t="s">
        <v>27</v>
      </c>
      <c r="I93" s="24" t="s">
        <v>50</v>
      </c>
      <c r="J93" s="24" t="s">
        <v>3</v>
      </c>
      <c r="K93" s="24" t="s">
        <v>6</v>
      </c>
      <c r="L93" s="24" t="s">
        <v>1</v>
      </c>
      <c r="M93" s="99"/>
    </row>
    <row r="94" spans="1:16" ht="31.05" customHeight="1" x14ac:dyDescent="0.3">
      <c r="A94" s="3" t="s">
        <v>61</v>
      </c>
      <c r="B94" s="3" t="s">
        <v>31</v>
      </c>
      <c r="C94" s="3">
        <v>0.4</v>
      </c>
      <c r="D94" s="3" t="s">
        <v>71</v>
      </c>
      <c r="E94" s="3">
        <v>0</v>
      </c>
      <c r="F94" s="3" t="s">
        <v>86</v>
      </c>
      <c r="G94" s="3">
        <v>0.09</v>
      </c>
      <c r="H94" s="3" t="s">
        <v>27</v>
      </c>
      <c r="I94" s="3" t="s">
        <v>50</v>
      </c>
      <c r="J94" s="3" t="s">
        <v>3</v>
      </c>
      <c r="K94" s="3" t="s">
        <v>6</v>
      </c>
      <c r="L94" s="3" t="s">
        <v>1</v>
      </c>
    </row>
    <row r="95" spans="1:16" ht="28.95" customHeight="1" x14ac:dyDescent="0.3">
      <c r="A95" s="3" t="s">
        <v>61</v>
      </c>
      <c r="B95" s="3" t="s">
        <v>31</v>
      </c>
      <c r="C95" s="3">
        <v>1</v>
      </c>
      <c r="D95" s="3" t="s">
        <v>71</v>
      </c>
      <c r="E95" s="3">
        <v>6</v>
      </c>
      <c r="F95" s="3" t="s">
        <v>86</v>
      </c>
      <c r="G95" s="3">
        <v>0.09</v>
      </c>
      <c r="H95" s="3" t="s">
        <v>27</v>
      </c>
      <c r="I95" s="3" t="s">
        <v>50</v>
      </c>
      <c r="J95" s="3" t="s">
        <v>3</v>
      </c>
      <c r="K95" s="3" t="s">
        <v>6</v>
      </c>
      <c r="L95" s="3" t="s">
        <v>1</v>
      </c>
    </row>
    <row r="96" spans="1:16" ht="28.95" customHeight="1" x14ac:dyDescent="0.3">
      <c r="A96" s="3" t="s">
        <v>61</v>
      </c>
      <c r="B96" s="3" t="s">
        <v>31</v>
      </c>
      <c r="C96" s="3">
        <v>0.8</v>
      </c>
      <c r="D96" s="3" t="s">
        <v>71</v>
      </c>
      <c r="E96" s="3">
        <v>12</v>
      </c>
      <c r="F96" s="3" t="s">
        <v>86</v>
      </c>
      <c r="G96" s="3">
        <v>0.09</v>
      </c>
      <c r="H96" s="3" t="s">
        <v>27</v>
      </c>
      <c r="I96" s="3" t="s">
        <v>50</v>
      </c>
      <c r="J96" s="3" t="s">
        <v>3</v>
      </c>
      <c r="K96" s="3" t="s">
        <v>6</v>
      </c>
      <c r="L96" s="3" t="s">
        <v>1</v>
      </c>
    </row>
    <row r="97" spans="1:12" ht="28.95" customHeight="1" x14ac:dyDescent="0.3">
      <c r="A97" s="3" t="s">
        <v>61</v>
      </c>
      <c r="B97" s="3" t="s">
        <v>31</v>
      </c>
      <c r="C97" s="3">
        <v>0.1</v>
      </c>
      <c r="D97" s="3" t="s">
        <v>71</v>
      </c>
      <c r="E97" s="3">
        <v>24</v>
      </c>
      <c r="F97" s="3" t="s">
        <v>86</v>
      </c>
      <c r="G97" s="3">
        <v>0.09</v>
      </c>
      <c r="H97" s="3" t="s">
        <v>27</v>
      </c>
      <c r="I97" s="3" t="s">
        <v>50</v>
      </c>
      <c r="J97" s="3" t="s">
        <v>3</v>
      </c>
      <c r="K97" s="3" t="s">
        <v>6</v>
      </c>
      <c r="L97" s="3" t="s">
        <v>1</v>
      </c>
    </row>
    <row r="98" spans="1:12" ht="27" customHeight="1" x14ac:dyDescent="0.3">
      <c r="A98" s="3" t="s">
        <v>61</v>
      </c>
      <c r="B98" s="3" t="s">
        <v>31</v>
      </c>
      <c r="C98" s="3">
        <v>0.05</v>
      </c>
      <c r="D98" s="3" t="s">
        <v>71</v>
      </c>
      <c r="E98" s="3">
        <v>36</v>
      </c>
      <c r="F98" s="3" t="s">
        <v>86</v>
      </c>
      <c r="G98" s="3">
        <v>0.09</v>
      </c>
      <c r="H98" s="3" t="s">
        <v>27</v>
      </c>
      <c r="I98" s="3" t="s">
        <v>50</v>
      </c>
      <c r="J98" s="3" t="s">
        <v>3</v>
      </c>
      <c r="K98" s="3" t="s">
        <v>6</v>
      </c>
      <c r="L98" s="3" t="s">
        <v>1</v>
      </c>
    </row>
    <row r="99" spans="1:12" ht="27" customHeight="1" x14ac:dyDescent="0.3">
      <c r="A99" s="3" t="s">
        <v>102</v>
      </c>
      <c r="B99" s="3" t="s">
        <v>18</v>
      </c>
      <c r="C99" s="3">
        <v>0.3</v>
      </c>
      <c r="D99" s="3" t="s">
        <v>71</v>
      </c>
      <c r="E99" s="3">
        <v>0</v>
      </c>
      <c r="F99" s="3" t="s">
        <v>86</v>
      </c>
      <c r="G99" s="3">
        <v>0.09</v>
      </c>
      <c r="H99" s="3" t="s">
        <v>27</v>
      </c>
      <c r="I99" s="3" t="s">
        <v>101</v>
      </c>
      <c r="J99" s="3" t="s">
        <v>3</v>
      </c>
      <c r="K99" s="3" t="s">
        <v>7</v>
      </c>
      <c r="L99" s="3" t="s">
        <v>1</v>
      </c>
    </row>
    <row r="100" spans="1:12" ht="25.05" customHeight="1" x14ac:dyDescent="0.3">
      <c r="A100" s="3" t="s">
        <v>102</v>
      </c>
      <c r="B100" s="3" t="s">
        <v>18</v>
      </c>
      <c r="C100" s="3">
        <v>0.7</v>
      </c>
      <c r="D100" s="3" t="s">
        <v>71</v>
      </c>
      <c r="E100" s="3">
        <v>6</v>
      </c>
      <c r="F100" s="3" t="s">
        <v>86</v>
      </c>
      <c r="G100" s="3">
        <v>0.09</v>
      </c>
      <c r="H100" s="3" t="s">
        <v>27</v>
      </c>
      <c r="I100" s="3" t="s">
        <v>101</v>
      </c>
      <c r="J100" s="3" t="s">
        <v>3</v>
      </c>
      <c r="K100" s="3" t="s">
        <v>7</v>
      </c>
      <c r="L100" s="3" t="s">
        <v>1</v>
      </c>
    </row>
    <row r="101" spans="1:12" ht="27.6" x14ac:dyDescent="0.3">
      <c r="A101" s="3" t="s">
        <v>102</v>
      </c>
      <c r="B101" s="3" t="s">
        <v>18</v>
      </c>
      <c r="C101" s="3">
        <v>0.8</v>
      </c>
      <c r="D101" s="3" t="s">
        <v>71</v>
      </c>
      <c r="E101" s="3">
        <v>12</v>
      </c>
      <c r="F101" s="3" t="s">
        <v>86</v>
      </c>
      <c r="G101" s="3">
        <v>0.09</v>
      </c>
      <c r="H101" s="3" t="s">
        <v>27</v>
      </c>
      <c r="I101" s="3" t="s">
        <v>101</v>
      </c>
      <c r="J101" s="3" t="s">
        <v>3</v>
      </c>
      <c r="K101" s="3" t="s">
        <v>7</v>
      </c>
      <c r="L101" s="3" t="s">
        <v>1</v>
      </c>
    </row>
    <row r="102" spans="1:12" ht="25.05" customHeight="1" x14ac:dyDescent="0.3">
      <c r="A102" s="3" t="s">
        <v>102</v>
      </c>
      <c r="B102" s="3" t="s">
        <v>18</v>
      </c>
      <c r="C102" s="3">
        <v>1</v>
      </c>
      <c r="D102" s="3" t="s">
        <v>71</v>
      </c>
      <c r="E102" s="3">
        <v>24</v>
      </c>
      <c r="F102" s="3" t="s">
        <v>86</v>
      </c>
      <c r="G102" s="3">
        <v>0.09</v>
      </c>
      <c r="H102" s="3" t="s">
        <v>27</v>
      </c>
      <c r="I102" s="3" t="s">
        <v>101</v>
      </c>
      <c r="J102" s="3" t="s">
        <v>3</v>
      </c>
      <c r="K102" s="3" t="s">
        <v>7</v>
      </c>
      <c r="L102" s="3" t="s">
        <v>1</v>
      </c>
    </row>
    <row r="103" spans="1:12" ht="25.05" customHeight="1" x14ac:dyDescent="0.3">
      <c r="A103" s="3" t="s">
        <v>102</v>
      </c>
      <c r="B103" s="3" t="s">
        <v>18</v>
      </c>
      <c r="C103" s="3">
        <v>1.2</v>
      </c>
      <c r="D103" s="3" t="s">
        <v>71</v>
      </c>
      <c r="E103" s="3">
        <v>36</v>
      </c>
      <c r="F103" s="3" t="s">
        <v>86</v>
      </c>
      <c r="G103" s="3">
        <v>0.09</v>
      </c>
      <c r="H103" s="3" t="s">
        <v>27</v>
      </c>
      <c r="I103" s="3" t="s">
        <v>101</v>
      </c>
      <c r="J103" s="3" t="s">
        <v>3</v>
      </c>
      <c r="K103" s="3" t="s">
        <v>7</v>
      </c>
      <c r="L103" s="3" t="s">
        <v>1</v>
      </c>
    </row>
    <row r="104" spans="1:12" ht="25.05" customHeight="1" x14ac:dyDescent="0.3">
      <c r="A104" s="3" t="s">
        <v>102</v>
      </c>
      <c r="B104" s="3" t="s">
        <v>18</v>
      </c>
      <c r="C104" s="3">
        <v>1.5</v>
      </c>
      <c r="D104" s="3" t="s">
        <v>71</v>
      </c>
      <c r="E104" s="3">
        <v>48</v>
      </c>
      <c r="F104" s="3" t="s">
        <v>86</v>
      </c>
      <c r="G104" s="3">
        <v>0.09</v>
      </c>
      <c r="H104" s="3" t="s">
        <v>27</v>
      </c>
      <c r="I104" s="3" t="s">
        <v>101</v>
      </c>
      <c r="J104" s="3" t="s">
        <v>3</v>
      </c>
      <c r="K104" s="3" t="s">
        <v>7</v>
      </c>
      <c r="L104" s="3" t="s">
        <v>1</v>
      </c>
    </row>
    <row r="105" spans="1:12" ht="25.05" customHeight="1" x14ac:dyDescent="0.3">
      <c r="A105" s="3" t="s">
        <v>102</v>
      </c>
      <c r="B105" s="3" t="s">
        <v>18</v>
      </c>
      <c r="C105" s="3">
        <v>2</v>
      </c>
      <c r="D105" s="3" t="s">
        <v>71</v>
      </c>
      <c r="E105" s="3">
        <v>96</v>
      </c>
      <c r="F105" s="3" t="s">
        <v>86</v>
      </c>
      <c r="G105" s="3">
        <v>0.09</v>
      </c>
      <c r="H105" s="3" t="s">
        <v>27</v>
      </c>
      <c r="I105" s="3" t="s">
        <v>101</v>
      </c>
      <c r="J105" s="3" t="s">
        <v>3</v>
      </c>
      <c r="K105" s="3" t="s">
        <v>7</v>
      </c>
      <c r="L105" s="3" t="s">
        <v>1</v>
      </c>
    </row>
    <row r="106" spans="1:12" ht="25.05" customHeight="1" x14ac:dyDescent="0.3">
      <c r="A106" s="3" t="s">
        <v>102</v>
      </c>
      <c r="B106" s="3" t="s">
        <v>17</v>
      </c>
      <c r="C106" s="7">
        <v>0.5</v>
      </c>
      <c r="D106" s="3" t="s">
        <v>71</v>
      </c>
      <c r="E106" s="3">
        <v>0</v>
      </c>
      <c r="F106" s="3" t="s">
        <v>86</v>
      </c>
      <c r="G106" s="3">
        <v>0.09</v>
      </c>
      <c r="H106" s="3" t="s">
        <v>27</v>
      </c>
      <c r="I106" s="3" t="s">
        <v>101</v>
      </c>
      <c r="J106" s="3" t="s">
        <v>3</v>
      </c>
      <c r="K106" s="3" t="s">
        <v>7</v>
      </c>
      <c r="L106" s="3" t="s">
        <v>1</v>
      </c>
    </row>
    <row r="107" spans="1:12" ht="27.6" x14ac:dyDescent="0.3">
      <c r="A107" s="3" t="s">
        <v>102</v>
      </c>
      <c r="B107" s="3" t="s">
        <v>17</v>
      </c>
      <c r="C107" s="7">
        <v>1.5</v>
      </c>
      <c r="D107" s="3" t="s">
        <v>71</v>
      </c>
      <c r="E107" s="3">
        <v>6</v>
      </c>
      <c r="F107" s="3" t="s">
        <v>86</v>
      </c>
      <c r="G107" s="3">
        <v>0.09</v>
      </c>
      <c r="H107" s="3" t="s">
        <v>27</v>
      </c>
      <c r="I107" s="3" t="s">
        <v>101</v>
      </c>
      <c r="J107" s="3" t="s">
        <v>3</v>
      </c>
      <c r="K107" s="3" t="s">
        <v>7</v>
      </c>
      <c r="L107" s="3" t="s">
        <v>1</v>
      </c>
    </row>
    <row r="108" spans="1:12" ht="27.6" x14ac:dyDescent="0.3">
      <c r="A108" s="3" t="s">
        <v>102</v>
      </c>
      <c r="B108" s="3" t="s">
        <v>17</v>
      </c>
      <c r="C108" s="7">
        <v>1.2</v>
      </c>
      <c r="D108" s="3" t="s">
        <v>71</v>
      </c>
      <c r="E108" s="3">
        <v>12</v>
      </c>
      <c r="F108" s="3" t="s">
        <v>86</v>
      </c>
      <c r="G108" s="3">
        <v>0.09</v>
      </c>
      <c r="H108" s="3" t="s">
        <v>27</v>
      </c>
      <c r="I108" s="3" t="s">
        <v>101</v>
      </c>
      <c r="J108" s="3" t="s">
        <v>3</v>
      </c>
      <c r="K108" s="3" t="s">
        <v>7</v>
      </c>
      <c r="L108" s="3" t="s">
        <v>1</v>
      </c>
    </row>
    <row r="109" spans="1:12" ht="27.6" x14ac:dyDescent="0.3">
      <c r="A109" s="3" t="s">
        <v>102</v>
      </c>
      <c r="B109" s="3" t="s">
        <v>17</v>
      </c>
      <c r="C109" s="7">
        <v>1.3</v>
      </c>
      <c r="D109" s="3" t="s">
        <v>71</v>
      </c>
      <c r="E109" s="3">
        <v>24</v>
      </c>
      <c r="F109" s="3" t="s">
        <v>86</v>
      </c>
      <c r="G109" s="3">
        <v>0.09</v>
      </c>
      <c r="H109" s="3" t="s">
        <v>27</v>
      </c>
      <c r="I109" s="3" t="s">
        <v>101</v>
      </c>
      <c r="J109" s="3" t="s">
        <v>3</v>
      </c>
      <c r="K109" s="3" t="s">
        <v>7</v>
      </c>
      <c r="L109" s="3" t="s">
        <v>1</v>
      </c>
    </row>
    <row r="110" spans="1:12" ht="27.6" x14ac:dyDescent="0.3">
      <c r="A110" s="3" t="s">
        <v>102</v>
      </c>
      <c r="B110" s="3" t="s">
        <v>17</v>
      </c>
      <c r="C110" s="7">
        <v>1.5</v>
      </c>
      <c r="D110" s="3" t="s">
        <v>71</v>
      </c>
      <c r="E110" s="3">
        <v>36</v>
      </c>
      <c r="F110" s="3" t="s">
        <v>86</v>
      </c>
      <c r="G110" s="3">
        <v>0.09</v>
      </c>
      <c r="H110" s="3" t="s">
        <v>27</v>
      </c>
      <c r="I110" s="3" t="s">
        <v>101</v>
      </c>
      <c r="J110" s="3" t="s">
        <v>3</v>
      </c>
      <c r="K110" s="3" t="s">
        <v>7</v>
      </c>
      <c r="L110" s="3" t="s">
        <v>1</v>
      </c>
    </row>
    <row r="111" spans="1:12" ht="27.6" x14ac:dyDescent="0.3">
      <c r="A111" s="3" t="s">
        <v>102</v>
      </c>
      <c r="B111" s="3" t="s">
        <v>17</v>
      </c>
      <c r="C111" s="7">
        <v>1.7</v>
      </c>
      <c r="D111" s="3" t="s">
        <v>71</v>
      </c>
      <c r="E111" s="3">
        <v>48</v>
      </c>
      <c r="F111" s="3" t="s">
        <v>86</v>
      </c>
      <c r="G111" s="3">
        <v>0.09</v>
      </c>
      <c r="H111" s="3" t="s">
        <v>27</v>
      </c>
      <c r="I111" s="3" t="s">
        <v>101</v>
      </c>
      <c r="J111" s="3" t="s">
        <v>3</v>
      </c>
      <c r="K111" s="3" t="s">
        <v>7</v>
      </c>
      <c r="L111" s="3" t="s">
        <v>1</v>
      </c>
    </row>
    <row r="112" spans="1:12" s="19" customFormat="1" ht="27.6" x14ac:dyDescent="0.3">
      <c r="A112" s="18" t="s">
        <v>102</v>
      </c>
      <c r="B112" s="18" t="s">
        <v>17</v>
      </c>
      <c r="C112" s="41">
        <v>1.4</v>
      </c>
      <c r="D112" s="18" t="s">
        <v>71</v>
      </c>
      <c r="E112" s="18">
        <v>96</v>
      </c>
      <c r="F112" s="18" t="s">
        <v>86</v>
      </c>
      <c r="G112" s="18">
        <v>0.09</v>
      </c>
      <c r="H112" s="18" t="s">
        <v>27</v>
      </c>
      <c r="I112" s="18" t="s">
        <v>101</v>
      </c>
      <c r="J112" s="18" t="s">
        <v>3</v>
      </c>
      <c r="K112" s="18" t="s">
        <v>7</v>
      </c>
      <c r="L112" s="18" t="s">
        <v>1</v>
      </c>
    </row>
    <row r="113" spans="1:16" s="11" customFormat="1" ht="82.8" x14ac:dyDescent="0.3">
      <c r="A113" s="42" t="s">
        <v>83</v>
      </c>
      <c r="B113" s="42" t="s">
        <v>84</v>
      </c>
      <c r="C113" s="42">
        <v>7.5780000000000003</v>
      </c>
      <c r="D113" s="42" t="s">
        <v>85</v>
      </c>
      <c r="E113" s="42">
        <v>0</v>
      </c>
      <c r="F113" s="42" t="s">
        <v>86</v>
      </c>
      <c r="G113" s="42">
        <v>0.05</v>
      </c>
      <c r="H113" s="42" t="s">
        <v>58</v>
      </c>
      <c r="I113" s="10" t="s">
        <v>50</v>
      </c>
      <c r="J113" s="43" t="s">
        <v>87</v>
      </c>
      <c r="K113" s="42" t="s">
        <v>88</v>
      </c>
      <c r="L113" s="42" t="s">
        <v>89</v>
      </c>
      <c r="N113" s="42" t="s">
        <v>114</v>
      </c>
      <c r="O113" s="11">
        <f>C113/MAX(C$113:C$122)</f>
        <v>0.71560100852715369</v>
      </c>
      <c r="P113" s="42">
        <v>0</v>
      </c>
    </row>
    <row r="114" spans="1:16" s="11" customFormat="1" ht="82.8" x14ac:dyDescent="0.3">
      <c r="A114" s="42" t="s">
        <v>83</v>
      </c>
      <c r="B114" s="42" t="s">
        <v>84</v>
      </c>
      <c r="C114" s="42">
        <v>7.6106999999999996</v>
      </c>
      <c r="D114" s="42" t="s">
        <v>85</v>
      </c>
      <c r="E114" s="42">
        <v>5</v>
      </c>
      <c r="F114" s="42" t="s">
        <v>86</v>
      </c>
      <c r="G114" s="42">
        <v>1.2</v>
      </c>
      <c r="H114" s="42" t="s">
        <v>58</v>
      </c>
      <c r="I114" s="10" t="s">
        <v>50</v>
      </c>
      <c r="J114" s="43" t="s">
        <v>87</v>
      </c>
      <c r="K114" s="42" t="s">
        <v>88</v>
      </c>
      <c r="L114" s="42" t="s">
        <v>89</v>
      </c>
      <c r="N114" s="42" t="s">
        <v>115</v>
      </c>
      <c r="O114" s="11">
        <f t="shared" ref="O114:O122" si="12">C114/MAX(C$113:C$122)</f>
        <v>0.71868891470013307</v>
      </c>
      <c r="P114" s="42">
        <v>5</v>
      </c>
    </row>
    <row r="115" spans="1:16" s="11" customFormat="1" ht="82.8" x14ac:dyDescent="0.3">
      <c r="A115" s="42" t="s">
        <v>83</v>
      </c>
      <c r="B115" s="42" t="s">
        <v>84</v>
      </c>
      <c r="C115" s="42">
        <v>9.4329999999999998</v>
      </c>
      <c r="D115" s="42" t="s">
        <v>85</v>
      </c>
      <c r="E115" s="42">
        <v>10</v>
      </c>
      <c r="F115" s="42" t="s">
        <v>86</v>
      </c>
      <c r="G115" s="42">
        <v>1.2</v>
      </c>
      <c r="H115" s="42" t="s">
        <v>58</v>
      </c>
      <c r="I115" s="10" t="s">
        <v>50</v>
      </c>
      <c r="J115" s="43" t="s">
        <v>87</v>
      </c>
      <c r="K115" s="42" t="s">
        <v>88</v>
      </c>
      <c r="L115" s="42" t="s">
        <v>89</v>
      </c>
      <c r="N115" s="42" t="s">
        <v>116</v>
      </c>
      <c r="O115" s="11">
        <f t="shared" si="12"/>
        <v>0.89077122109219331</v>
      </c>
      <c r="P115" s="42">
        <v>10</v>
      </c>
    </row>
    <row r="116" spans="1:16" s="11" customFormat="1" ht="82.8" x14ac:dyDescent="0.3">
      <c r="A116" s="42" t="s">
        <v>83</v>
      </c>
      <c r="B116" s="42" t="s">
        <v>84</v>
      </c>
      <c r="C116" s="42">
        <v>10.2957</v>
      </c>
      <c r="D116" s="42" t="s">
        <v>85</v>
      </c>
      <c r="E116" s="42">
        <v>15</v>
      </c>
      <c r="F116" s="42" t="s">
        <v>86</v>
      </c>
      <c r="G116" s="42">
        <v>1.2</v>
      </c>
      <c r="H116" s="42" t="s">
        <v>58</v>
      </c>
      <c r="I116" s="10" t="s">
        <v>50</v>
      </c>
      <c r="J116" s="43" t="s">
        <v>87</v>
      </c>
      <c r="K116" s="42" t="s">
        <v>88</v>
      </c>
      <c r="L116" s="42" t="s">
        <v>89</v>
      </c>
      <c r="N116" s="42" t="s">
        <v>117</v>
      </c>
      <c r="O116" s="11">
        <f t="shared" si="12"/>
        <v>0.97223717385761632</v>
      </c>
      <c r="P116" s="42">
        <v>15</v>
      </c>
    </row>
    <row r="117" spans="1:16" s="11" customFormat="1" ht="82.8" x14ac:dyDescent="0.3">
      <c r="A117" s="42" t="s">
        <v>83</v>
      </c>
      <c r="B117" s="42" t="s">
        <v>84</v>
      </c>
      <c r="C117" s="42">
        <v>10.589700000000001</v>
      </c>
      <c r="D117" s="42" t="s">
        <v>85</v>
      </c>
      <c r="E117" s="42">
        <v>20</v>
      </c>
      <c r="F117" s="42" t="s">
        <v>86</v>
      </c>
      <c r="G117" s="42">
        <v>1.2</v>
      </c>
      <c r="H117" s="42" t="s">
        <v>58</v>
      </c>
      <c r="I117" s="10" t="s">
        <v>50</v>
      </c>
      <c r="J117" s="43" t="s">
        <v>87</v>
      </c>
      <c r="K117" s="42" t="s">
        <v>88</v>
      </c>
      <c r="L117" s="42" t="s">
        <v>89</v>
      </c>
      <c r="N117" s="42" t="s">
        <v>118</v>
      </c>
      <c r="O117" s="11">
        <f t="shared" si="12"/>
        <v>1</v>
      </c>
      <c r="P117" s="42">
        <v>20</v>
      </c>
    </row>
    <row r="118" spans="1:16" s="11" customFormat="1" ht="82.8" x14ac:dyDescent="0.3">
      <c r="A118" s="42" t="s">
        <v>83</v>
      </c>
      <c r="B118" s="42" t="s">
        <v>84</v>
      </c>
      <c r="C118" s="44">
        <v>10.5197</v>
      </c>
      <c r="D118" s="42" t="s">
        <v>85</v>
      </c>
      <c r="E118" s="44">
        <v>25</v>
      </c>
      <c r="F118" s="42" t="s">
        <v>86</v>
      </c>
      <c r="G118" s="42">
        <v>1.2</v>
      </c>
      <c r="H118" s="42" t="s">
        <v>58</v>
      </c>
      <c r="I118" s="10" t="s">
        <v>50</v>
      </c>
      <c r="J118" s="43" t="s">
        <v>87</v>
      </c>
      <c r="K118" s="42" t="s">
        <v>88</v>
      </c>
      <c r="L118" s="42" t="s">
        <v>89</v>
      </c>
      <c r="N118" s="42" t="s">
        <v>119</v>
      </c>
      <c r="O118" s="11">
        <f t="shared" si="12"/>
        <v>0.99338980329943249</v>
      </c>
      <c r="P118" s="44">
        <v>25</v>
      </c>
    </row>
    <row r="119" spans="1:16" s="11" customFormat="1" ht="82.8" x14ac:dyDescent="0.3">
      <c r="A119" s="42" t="s">
        <v>83</v>
      </c>
      <c r="B119" s="42" t="s">
        <v>84</v>
      </c>
      <c r="C119" s="44">
        <v>9.8409999999999993</v>
      </c>
      <c r="D119" s="42" t="s">
        <v>85</v>
      </c>
      <c r="E119" s="44">
        <v>30</v>
      </c>
      <c r="F119" s="42" t="s">
        <v>86</v>
      </c>
      <c r="G119" s="42">
        <v>1.2</v>
      </c>
      <c r="H119" s="42" t="s">
        <v>58</v>
      </c>
      <c r="I119" s="10" t="s">
        <v>50</v>
      </c>
      <c r="J119" s="43" t="s">
        <v>87</v>
      </c>
      <c r="K119" s="42" t="s">
        <v>88</v>
      </c>
      <c r="L119" s="42" t="s">
        <v>89</v>
      </c>
      <c r="N119" s="42" t="s">
        <v>120</v>
      </c>
      <c r="O119" s="11">
        <f t="shared" si="12"/>
        <v>0.92929922471835824</v>
      </c>
      <c r="P119" s="44">
        <v>30</v>
      </c>
    </row>
    <row r="120" spans="1:16" s="11" customFormat="1" ht="82.8" x14ac:dyDescent="0.3">
      <c r="A120" s="42" t="s">
        <v>83</v>
      </c>
      <c r="B120" s="42" t="s">
        <v>84</v>
      </c>
      <c r="C120" s="44">
        <v>9.2527000000000008</v>
      </c>
      <c r="D120" s="42" t="s">
        <v>85</v>
      </c>
      <c r="E120" s="44">
        <v>35</v>
      </c>
      <c r="F120" s="42" t="s">
        <v>86</v>
      </c>
      <c r="G120" s="42">
        <v>1.2</v>
      </c>
      <c r="H120" s="42" t="s">
        <v>58</v>
      </c>
      <c r="I120" s="10" t="s">
        <v>50</v>
      </c>
      <c r="J120" s="43" t="s">
        <v>87</v>
      </c>
      <c r="K120" s="42" t="s">
        <v>88</v>
      </c>
      <c r="L120" s="42" t="s">
        <v>89</v>
      </c>
      <c r="N120" s="42" t="s">
        <v>121</v>
      </c>
      <c r="O120" s="11">
        <f t="shared" si="12"/>
        <v>0.87374524301916012</v>
      </c>
      <c r="P120" s="44">
        <v>35</v>
      </c>
    </row>
    <row r="121" spans="1:16" s="11" customFormat="1" ht="82.8" x14ac:dyDescent="0.3">
      <c r="A121" s="42" t="s">
        <v>83</v>
      </c>
      <c r="B121" s="42" t="s">
        <v>84</v>
      </c>
      <c r="C121" s="44">
        <v>8.9459999999999997</v>
      </c>
      <c r="D121" s="42" t="s">
        <v>85</v>
      </c>
      <c r="E121" s="44">
        <v>40</v>
      </c>
      <c r="F121" s="42" t="s">
        <v>86</v>
      </c>
      <c r="G121" s="42">
        <v>1.2</v>
      </c>
      <c r="H121" s="42" t="s">
        <v>58</v>
      </c>
      <c r="I121" s="10" t="s">
        <v>50</v>
      </c>
      <c r="J121" s="43" t="s">
        <v>87</v>
      </c>
      <c r="K121" s="42" t="s">
        <v>88</v>
      </c>
      <c r="L121" s="42" t="s">
        <v>89</v>
      </c>
      <c r="N121" s="42" t="s">
        <v>122</v>
      </c>
      <c r="O121" s="11">
        <f t="shared" si="12"/>
        <v>0.8447831383325306</v>
      </c>
      <c r="P121" s="44">
        <v>40</v>
      </c>
    </row>
    <row r="122" spans="1:16" s="11" customFormat="1" ht="82.8" x14ac:dyDescent="0.3">
      <c r="A122" s="42" t="s">
        <v>83</v>
      </c>
      <c r="B122" s="42" t="s">
        <v>84</v>
      </c>
      <c r="C122" s="44">
        <v>8.4153000000000002</v>
      </c>
      <c r="D122" s="42" t="s">
        <v>85</v>
      </c>
      <c r="E122" s="44">
        <v>45</v>
      </c>
      <c r="F122" s="42" t="s">
        <v>86</v>
      </c>
      <c r="G122" s="42">
        <v>1.2</v>
      </c>
      <c r="H122" s="42" t="s">
        <v>58</v>
      </c>
      <c r="I122" s="10" t="s">
        <v>50</v>
      </c>
      <c r="J122" s="43" t="s">
        <v>87</v>
      </c>
      <c r="K122" s="42" t="s">
        <v>88</v>
      </c>
      <c r="L122" s="42" t="s">
        <v>89</v>
      </c>
      <c r="N122" s="42" t="s">
        <v>123</v>
      </c>
      <c r="O122" s="11">
        <f t="shared" si="12"/>
        <v>0.79466840420408513</v>
      </c>
      <c r="P122" s="44">
        <v>45</v>
      </c>
    </row>
    <row r="123" spans="1:16" s="11" customFormat="1" ht="82.8" x14ac:dyDescent="0.3">
      <c r="A123" s="42" t="s">
        <v>83</v>
      </c>
      <c r="B123" s="44" t="s">
        <v>90</v>
      </c>
      <c r="C123" s="42">
        <v>7.4379999999999997</v>
      </c>
      <c r="D123" s="42" t="s">
        <v>85</v>
      </c>
      <c r="E123" s="42">
        <v>0</v>
      </c>
      <c r="F123" s="42" t="s">
        <v>86</v>
      </c>
      <c r="G123" s="42">
        <v>0.05</v>
      </c>
      <c r="H123" s="42" t="s">
        <v>58</v>
      </c>
      <c r="I123" s="10" t="s">
        <v>50</v>
      </c>
      <c r="J123" s="43" t="s">
        <v>87</v>
      </c>
      <c r="K123" s="42" t="s">
        <v>88</v>
      </c>
      <c r="L123" s="42" t="s">
        <v>89</v>
      </c>
      <c r="N123" s="42" t="s">
        <v>124</v>
      </c>
      <c r="O123" s="11">
        <f>C123/MAX(C$123:C$132)</f>
        <v>0.60522225929030005</v>
      </c>
      <c r="P123" s="42">
        <v>0</v>
      </c>
    </row>
    <row r="124" spans="1:16" s="11" customFormat="1" ht="82.8" x14ac:dyDescent="0.3">
      <c r="A124" s="42" t="s">
        <v>83</v>
      </c>
      <c r="B124" s="44" t="s">
        <v>90</v>
      </c>
      <c r="C124" s="42">
        <v>8.1082999999999998</v>
      </c>
      <c r="D124" s="42" t="s">
        <v>85</v>
      </c>
      <c r="E124" s="42">
        <v>5</v>
      </c>
      <c r="F124" s="42" t="s">
        <v>86</v>
      </c>
      <c r="G124" s="42">
        <v>1.2</v>
      </c>
      <c r="H124" s="42" t="s">
        <v>58</v>
      </c>
      <c r="I124" s="10" t="s">
        <v>50</v>
      </c>
      <c r="J124" s="43" t="s">
        <v>87</v>
      </c>
      <c r="K124" s="42" t="s">
        <v>88</v>
      </c>
      <c r="L124" s="42" t="s">
        <v>89</v>
      </c>
      <c r="N124" s="42" t="s">
        <v>125</v>
      </c>
      <c r="O124" s="11">
        <f t="shared" ref="O124:O132" si="13">C124/MAX(C$123:C$132)</f>
        <v>0.65976386730351433</v>
      </c>
      <c r="P124" s="42">
        <v>5</v>
      </c>
    </row>
    <row r="125" spans="1:16" s="11" customFormat="1" ht="82.8" x14ac:dyDescent="0.3">
      <c r="A125" s="42" t="s">
        <v>83</v>
      </c>
      <c r="B125" s="44" t="s">
        <v>90</v>
      </c>
      <c r="C125" s="42">
        <v>8.9793000000000003</v>
      </c>
      <c r="D125" s="42" t="s">
        <v>85</v>
      </c>
      <c r="E125" s="42">
        <v>10</v>
      </c>
      <c r="F125" s="42" t="s">
        <v>86</v>
      </c>
      <c r="G125" s="42">
        <v>1.2</v>
      </c>
      <c r="H125" s="42" t="s">
        <v>58</v>
      </c>
      <c r="I125" s="10" t="s">
        <v>50</v>
      </c>
      <c r="J125" s="43" t="s">
        <v>87</v>
      </c>
      <c r="K125" s="42" t="s">
        <v>88</v>
      </c>
      <c r="L125" s="42" t="s">
        <v>89</v>
      </c>
      <c r="N125" s="42" t="s">
        <v>126</v>
      </c>
      <c r="O125" s="11">
        <f t="shared" si="13"/>
        <v>0.73063622382971105</v>
      </c>
      <c r="P125" s="42">
        <v>10</v>
      </c>
    </row>
    <row r="126" spans="1:16" s="11" customFormat="1" ht="82.8" x14ac:dyDescent="0.3">
      <c r="A126" s="42" t="s">
        <v>83</v>
      </c>
      <c r="B126" s="44" t="s">
        <v>90</v>
      </c>
      <c r="C126" s="42">
        <v>9.7576999999999998</v>
      </c>
      <c r="D126" s="42" t="s">
        <v>85</v>
      </c>
      <c r="E126" s="42">
        <v>15</v>
      </c>
      <c r="F126" s="42" t="s">
        <v>86</v>
      </c>
      <c r="G126" s="42">
        <v>1.2</v>
      </c>
      <c r="H126" s="42" t="s">
        <v>58</v>
      </c>
      <c r="I126" s="10" t="s">
        <v>50</v>
      </c>
      <c r="J126" s="43" t="s">
        <v>87</v>
      </c>
      <c r="K126" s="42" t="s">
        <v>88</v>
      </c>
      <c r="L126" s="42" t="s">
        <v>89</v>
      </c>
      <c r="N126" s="42" t="s">
        <v>127</v>
      </c>
      <c r="O126" s="11">
        <f t="shared" si="13"/>
        <v>0.79397381547149237</v>
      </c>
      <c r="P126" s="42">
        <v>15</v>
      </c>
    </row>
    <row r="127" spans="1:16" s="11" customFormat="1" ht="82.8" x14ac:dyDescent="0.3">
      <c r="A127" s="42" t="s">
        <v>83</v>
      </c>
      <c r="B127" s="44" t="s">
        <v>90</v>
      </c>
      <c r="C127" s="42">
        <v>11.015700000000001</v>
      </c>
      <c r="D127" s="42" t="s">
        <v>85</v>
      </c>
      <c r="E127" s="42">
        <v>20</v>
      </c>
      <c r="F127" s="42" t="s">
        <v>86</v>
      </c>
      <c r="G127" s="42">
        <v>1.2</v>
      </c>
      <c r="H127" s="42" t="s">
        <v>58</v>
      </c>
      <c r="I127" s="10" t="s">
        <v>50</v>
      </c>
      <c r="J127" s="43" t="s">
        <v>87</v>
      </c>
      <c r="K127" s="42" t="s">
        <v>88</v>
      </c>
      <c r="L127" s="42" t="s">
        <v>89</v>
      </c>
      <c r="N127" s="42" t="s">
        <v>128</v>
      </c>
      <c r="O127" s="11">
        <f t="shared" si="13"/>
        <v>0.89633595612586159</v>
      </c>
      <c r="P127" s="42">
        <v>20</v>
      </c>
    </row>
    <row r="128" spans="1:16" s="11" customFormat="1" ht="82.8" x14ac:dyDescent="0.3">
      <c r="A128" s="42" t="s">
        <v>83</v>
      </c>
      <c r="B128" s="44" t="s">
        <v>90</v>
      </c>
      <c r="C128" s="44">
        <v>11.9437</v>
      </c>
      <c r="D128" s="42" t="s">
        <v>85</v>
      </c>
      <c r="E128" s="44">
        <v>25</v>
      </c>
      <c r="F128" s="42" t="s">
        <v>86</v>
      </c>
      <c r="G128" s="42">
        <v>1.2</v>
      </c>
      <c r="H128" s="42" t="s">
        <v>58</v>
      </c>
      <c r="I128" s="10" t="s">
        <v>50</v>
      </c>
      <c r="J128" s="43" t="s">
        <v>87</v>
      </c>
      <c r="K128" s="42" t="s">
        <v>88</v>
      </c>
      <c r="L128" s="42" t="s">
        <v>89</v>
      </c>
      <c r="N128" s="42" t="s">
        <v>129</v>
      </c>
      <c r="O128" s="11">
        <f t="shared" si="13"/>
        <v>0.97184634287248672</v>
      </c>
      <c r="P128" s="44">
        <v>25</v>
      </c>
    </row>
    <row r="129" spans="1:16" s="11" customFormat="1" ht="82.8" x14ac:dyDescent="0.3">
      <c r="A129" s="42" t="s">
        <v>83</v>
      </c>
      <c r="B129" s="44" t="s">
        <v>90</v>
      </c>
      <c r="C129" s="44">
        <v>12.1403</v>
      </c>
      <c r="D129" s="42" t="s">
        <v>85</v>
      </c>
      <c r="E129" s="44">
        <v>30</v>
      </c>
      <c r="F129" s="42" t="s">
        <v>86</v>
      </c>
      <c r="G129" s="42">
        <v>1.2</v>
      </c>
      <c r="H129" s="42" t="s">
        <v>58</v>
      </c>
      <c r="I129" s="10" t="s">
        <v>50</v>
      </c>
      <c r="J129" s="43" t="s">
        <v>87</v>
      </c>
      <c r="K129" s="42" t="s">
        <v>88</v>
      </c>
      <c r="L129" s="42" t="s">
        <v>89</v>
      </c>
      <c r="N129" s="42" t="s">
        <v>130</v>
      </c>
      <c r="O129" s="11">
        <f t="shared" si="13"/>
        <v>0.98784347868540323</v>
      </c>
      <c r="P129" s="44">
        <v>30</v>
      </c>
    </row>
    <row r="130" spans="1:16" s="11" customFormat="1" ht="82.8" x14ac:dyDescent="0.3">
      <c r="A130" s="42" t="s">
        <v>83</v>
      </c>
      <c r="B130" s="44" t="s">
        <v>90</v>
      </c>
      <c r="C130" s="44">
        <v>12.2493</v>
      </c>
      <c r="D130" s="42" t="s">
        <v>85</v>
      </c>
      <c r="E130" s="44">
        <v>35</v>
      </c>
      <c r="F130" s="42" t="s">
        <v>86</v>
      </c>
      <c r="G130" s="42">
        <v>1.2</v>
      </c>
      <c r="H130" s="42" t="s">
        <v>58</v>
      </c>
      <c r="I130" s="10" t="s">
        <v>50</v>
      </c>
      <c r="J130" s="43" t="s">
        <v>87</v>
      </c>
      <c r="K130" s="42" t="s">
        <v>88</v>
      </c>
      <c r="L130" s="42" t="s">
        <v>89</v>
      </c>
      <c r="N130" s="42" t="s">
        <v>131</v>
      </c>
      <c r="O130" s="11">
        <f t="shared" si="13"/>
        <v>0.99671269437008225</v>
      </c>
      <c r="P130" s="44">
        <v>35</v>
      </c>
    </row>
    <row r="131" spans="1:16" s="11" customFormat="1" ht="82.8" x14ac:dyDescent="0.3">
      <c r="A131" s="42" t="s">
        <v>83</v>
      </c>
      <c r="B131" s="44" t="s">
        <v>90</v>
      </c>
      <c r="C131" s="44">
        <v>12.281700000000001</v>
      </c>
      <c r="D131" s="42" t="s">
        <v>85</v>
      </c>
      <c r="E131" s="44">
        <v>40</v>
      </c>
      <c r="F131" s="42" t="s">
        <v>86</v>
      </c>
      <c r="G131" s="42">
        <v>1.2</v>
      </c>
      <c r="H131" s="42" t="s">
        <v>58</v>
      </c>
      <c r="I131" s="10" t="s">
        <v>50</v>
      </c>
      <c r="J131" s="43" t="s">
        <v>87</v>
      </c>
      <c r="K131" s="42" t="s">
        <v>88</v>
      </c>
      <c r="L131" s="42" t="s">
        <v>89</v>
      </c>
      <c r="N131" s="42" t="s">
        <v>132</v>
      </c>
      <c r="O131" s="11">
        <f t="shared" si="13"/>
        <v>0.9993490483901154</v>
      </c>
      <c r="P131" s="44">
        <v>40</v>
      </c>
    </row>
    <row r="132" spans="1:16" s="11" customFormat="1" ht="82.8" x14ac:dyDescent="0.3">
      <c r="A132" s="42" t="s">
        <v>83</v>
      </c>
      <c r="B132" s="44" t="s">
        <v>90</v>
      </c>
      <c r="C132" s="44">
        <v>12.2897</v>
      </c>
      <c r="D132" s="42" t="s">
        <v>85</v>
      </c>
      <c r="E132" s="44">
        <v>45</v>
      </c>
      <c r="F132" s="42" t="s">
        <v>86</v>
      </c>
      <c r="G132" s="42">
        <v>1.2</v>
      </c>
      <c r="H132" s="42" t="s">
        <v>58</v>
      </c>
      <c r="I132" s="10" t="s">
        <v>50</v>
      </c>
      <c r="J132" s="43" t="s">
        <v>87</v>
      </c>
      <c r="K132" s="42" t="s">
        <v>88</v>
      </c>
      <c r="L132" s="42" t="s">
        <v>89</v>
      </c>
      <c r="N132" s="42" t="s">
        <v>133</v>
      </c>
      <c r="O132" s="11">
        <f t="shared" si="13"/>
        <v>1</v>
      </c>
      <c r="P132" s="44">
        <v>45</v>
      </c>
    </row>
    <row r="133" spans="1:16" s="11" customFormat="1" ht="82.8" x14ac:dyDescent="0.3">
      <c r="A133" s="42" t="s">
        <v>83</v>
      </c>
      <c r="B133" s="44" t="s">
        <v>91</v>
      </c>
      <c r="C133" s="42">
        <v>9.9687000000000001</v>
      </c>
      <c r="D133" s="42" t="s">
        <v>85</v>
      </c>
      <c r="E133" s="42">
        <v>0</v>
      </c>
      <c r="F133" s="42" t="s">
        <v>86</v>
      </c>
      <c r="G133" s="42">
        <v>0.05</v>
      </c>
      <c r="H133" s="42" t="s">
        <v>58</v>
      </c>
      <c r="I133" s="10" t="s">
        <v>50</v>
      </c>
      <c r="J133" s="43" t="s">
        <v>87</v>
      </c>
      <c r="K133" s="42" t="s">
        <v>88</v>
      </c>
      <c r="L133" s="42" t="s">
        <v>89</v>
      </c>
      <c r="N133" s="42" t="s">
        <v>134</v>
      </c>
      <c r="O133" s="11">
        <f>C133/MAX(C$133:C$142)</f>
        <v>0.66939967767929087</v>
      </c>
      <c r="P133" s="42">
        <v>0</v>
      </c>
    </row>
    <row r="134" spans="1:16" s="11" customFormat="1" ht="82.8" x14ac:dyDescent="0.3">
      <c r="A134" s="42" t="s">
        <v>83</v>
      </c>
      <c r="B134" s="44" t="s">
        <v>91</v>
      </c>
      <c r="C134" s="42">
        <v>11.3613</v>
      </c>
      <c r="D134" s="42" t="s">
        <v>85</v>
      </c>
      <c r="E134" s="42">
        <v>5</v>
      </c>
      <c r="F134" s="42" t="s">
        <v>86</v>
      </c>
      <c r="G134" s="42">
        <v>1.2</v>
      </c>
      <c r="H134" s="42" t="s">
        <v>58</v>
      </c>
      <c r="I134" s="10" t="s">
        <v>50</v>
      </c>
      <c r="J134" s="43" t="s">
        <v>87</v>
      </c>
      <c r="K134" s="42" t="s">
        <v>88</v>
      </c>
      <c r="L134" s="42" t="s">
        <v>89</v>
      </c>
      <c r="N134" s="42" t="s">
        <v>135</v>
      </c>
      <c r="O134" s="11">
        <f t="shared" ref="O134:O142" si="14">C134/MAX(C$133:C$142)</f>
        <v>0.76291297340854147</v>
      </c>
      <c r="P134" s="42">
        <v>5</v>
      </c>
    </row>
    <row r="135" spans="1:16" s="11" customFormat="1" ht="82.8" x14ac:dyDescent="0.3">
      <c r="A135" s="42" t="s">
        <v>83</v>
      </c>
      <c r="B135" s="44" t="s">
        <v>91</v>
      </c>
      <c r="C135" s="42">
        <v>12.5953</v>
      </c>
      <c r="D135" s="42" t="s">
        <v>85</v>
      </c>
      <c r="E135" s="42">
        <v>10</v>
      </c>
      <c r="F135" s="42" t="s">
        <v>86</v>
      </c>
      <c r="G135" s="42">
        <v>1.2</v>
      </c>
      <c r="H135" s="42" t="s">
        <v>58</v>
      </c>
      <c r="I135" s="10" t="s">
        <v>50</v>
      </c>
      <c r="J135" s="43" t="s">
        <v>87</v>
      </c>
      <c r="K135" s="42" t="s">
        <v>88</v>
      </c>
      <c r="L135" s="42" t="s">
        <v>89</v>
      </c>
      <c r="N135" s="42" t="s">
        <v>136</v>
      </c>
      <c r="O135" s="11">
        <f t="shared" si="14"/>
        <v>0.8457762557077626</v>
      </c>
      <c r="P135" s="42">
        <v>10</v>
      </c>
    </row>
    <row r="136" spans="1:16" s="11" customFormat="1" ht="82.8" x14ac:dyDescent="0.3">
      <c r="A136" s="42" t="s">
        <v>83</v>
      </c>
      <c r="B136" s="44" t="s">
        <v>91</v>
      </c>
      <c r="C136" s="42">
        <v>13.518700000000001</v>
      </c>
      <c r="D136" s="42" t="s">
        <v>85</v>
      </c>
      <c r="E136" s="42">
        <v>15</v>
      </c>
      <c r="F136" s="42" t="s">
        <v>86</v>
      </c>
      <c r="G136" s="42">
        <v>1.2</v>
      </c>
      <c r="H136" s="42" t="s">
        <v>58</v>
      </c>
      <c r="I136" s="10" t="s">
        <v>50</v>
      </c>
      <c r="J136" s="43" t="s">
        <v>87</v>
      </c>
      <c r="K136" s="42" t="s">
        <v>88</v>
      </c>
      <c r="L136" s="42" t="s">
        <v>89</v>
      </c>
      <c r="N136" s="42" t="s">
        <v>137</v>
      </c>
      <c r="O136" s="11">
        <f t="shared" si="14"/>
        <v>0.90778270212194478</v>
      </c>
      <c r="P136" s="42">
        <v>15</v>
      </c>
    </row>
    <row r="137" spans="1:16" s="11" customFormat="1" ht="82.8" x14ac:dyDescent="0.3">
      <c r="A137" s="42" t="s">
        <v>83</v>
      </c>
      <c r="B137" s="44" t="s">
        <v>91</v>
      </c>
      <c r="C137" s="42">
        <v>14.378299999999999</v>
      </c>
      <c r="D137" s="42" t="s">
        <v>85</v>
      </c>
      <c r="E137" s="42">
        <v>20</v>
      </c>
      <c r="F137" s="42" t="s">
        <v>86</v>
      </c>
      <c r="G137" s="42">
        <v>1.2</v>
      </c>
      <c r="H137" s="42" t="s">
        <v>58</v>
      </c>
      <c r="I137" s="10" t="s">
        <v>50</v>
      </c>
      <c r="J137" s="43" t="s">
        <v>87</v>
      </c>
      <c r="K137" s="42" t="s">
        <v>88</v>
      </c>
      <c r="L137" s="42" t="s">
        <v>89</v>
      </c>
      <c r="N137" s="42" t="s">
        <v>138</v>
      </c>
      <c r="O137" s="11">
        <f t="shared" si="14"/>
        <v>0.96550496911093209</v>
      </c>
      <c r="P137" s="42">
        <v>20</v>
      </c>
    </row>
    <row r="138" spans="1:16" s="11" customFormat="1" ht="82.8" x14ac:dyDescent="0.3">
      <c r="A138" s="42" t="s">
        <v>83</v>
      </c>
      <c r="B138" s="44" t="s">
        <v>91</v>
      </c>
      <c r="C138" s="44">
        <v>14.8773</v>
      </c>
      <c r="D138" s="42" t="s">
        <v>85</v>
      </c>
      <c r="E138" s="44">
        <v>25</v>
      </c>
      <c r="F138" s="42" t="s">
        <v>86</v>
      </c>
      <c r="G138" s="42">
        <v>1.2</v>
      </c>
      <c r="H138" s="42" t="s">
        <v>58</v>
      </c>
      <c r="I138" s="10" t="s">
        <v>50</v>
      </c>
      <c r="J138" s="43" t="s">
        <v>87</v>
      </c>
      <c r="K138" s="42" t="s">
        <v>88</v>
      </c>
      <c r="L138" s="42" t="s">
        <v>89</v>
      </c>
      <c r="N138" s="42" t="s">
        <v>139</v>
      </c>
      <c r="O138" s="11">
        <f t="shared" si="14"/>
        <v>0.99901289282836425</v>
      </c>
      <c r="P138" s="44">
        <v>25</v>
      </c>
    </row>
    <row r="139" spans="1:16" s="11" customFormat="1" ht="82.8" x14ac:dyDescent="0.3">
      <c r="A139" s="42" t="s">
        <v>83</v>
      </c>
      <c r="B139" s="44" t="s">
        <v>91</v>
      </c>
      <c r="C139" s="44">
        <v>14.891999999999999</v>
      </c>
      <c r="D139" s="42" t="s">
        <v>85</v>
      </c>
      <c r="E139" s="44">
        <v>30</v>
      </c>
      <c r="F139" s="42" t="s">
        <v>86</v>
      </c>
      <c r="G139" s="42">
        <v>1.2</v>
      </c>
      <c r="H139" s="42" t="s">
        <v>58</v>
      </c>
      <c r="I139" s="10" t="s">
        <v>50</v>
      </c>
      <c r="J139" s="43" t="s">
        <v>87</v>
      </c>
      <c r="K139" s="42" t="s">
        <v>88</v>
      </c>
      <c r="L139" s="42" t="s">
        <v>89</v>
      </c>
      <c r="N139" s="42" t="s">
        <v>140</v>
      </c>
      <c r="O139" s="11">
        <f t="shared" si="14"/>
        <v>1</v>
      </c>
      <c r="P139" s="44">
        <v>30</v>
      </c>
    </row>
    <row r="140" spans="1:16" s="11" customFormat="1" ht="82.8" x14ac:dyDescent="0.3">
      <c r="A140" s="42" t="s">
        <v>83</v>
      </c>
      <c r="B140" s="44" t="s">
        <v>91</v>
      </c>
      <c r="C140" s="44">
        <v>14.8293</v>
      </c>
      <c r="D140" s="42" t="s">
        <v>85</v>
      </c>
      <c r="E140" s="44">
        <v>35</v>
      </c>
      <c r="F140" s="42" t="s">
        <v>86</v>
      </c>
      <c r="G140" s="42">
        <v>1.2</v>
      </c>
      <c r="H140" s="42" t="s">
        <v>58</v>
      </c>
      <c r="I140" s="10" t="s">
        <v>50</v>
      </c>
      <c r="J140" s="43" t="s">
        <v>87</v>
      </c>
      <c r="K140" s="42" t="s">
        <v>88</v>
      </c>
      <c r="L140" s="42" t="s">
        <v>89</v>
      </c>
      <c r="N140" s="42" t="s">
        <v>141</v>
      </c>
      <c r="O140" s="11">
        <f t="shared" si="14"/>
        <v>0.99578968573730864</v>
      </c>
      <c r="P140" s="44">
        <v>35</v>
      </c>
    </row>
    <row r="141" spans="1:16" s="11" customFormat="1" ht="82.8" x14ac:dyDescent="0.3">
      <c r="A141" s="42" t="s">
        <v>83</v>
      </c>
      <c r="B141" s="44" t="s">
        <v>91</v>
      </c>
      <c r="C141" s="44">
        <v>14.8</v>
      </c>
      <c r="D141" s="42" t="s">
        <v>85</v>
      </c>
      <c r="E141" s="44">
        <v>40</v>
      </c>
      <c r="F141" s="42" t="s">
        <v>86</v>
      </c>
      <c r="G141" s="42">
        <v>1.2</v>
      </c>
      <c r="H141" s="42" t="s">
        <v>58</v>
      </c>
      <c r="I141" s="10" t="s">
        <v>50</v>
      </c>
      <c r="J141" s="43" t="s">
        <v>87</v>
      </c>
      <c r="K141" s="42" t="s">
        <v>88</v>
      </c>
      <c r="L141" s="42" t="s">
        <v>89</v>
      </c>
      <c r="N141" s="42" t="s">
        <v>142</v>
      </c>
      <c r="O141" s="11">
        <f t="shared" si="14"/>
        <v>0.99382218640881015</v>
      </c>
      <c r="P141" s="44">
        <v>40</v>
      </c>
    </row>
    <row r="142" spans="1:16" s="11" customFormat="1" ht="82.8" x14ac:dyDescent="0.3">
      <c r="A142" s="42" t="s">
        <v>83</v>
      </c>
      <c r="B142" s="44" t="s">
        <v>91</v>
      </c>
      <c r="C142" s="44">
        <v>14.7493</v>
      </c>
      <c r="D142" s="42" t="s">
        <v>85</v>
      </c>
      <c r="E142" s="44">
        <v>45</v>
      </c>
      <c r="F142" s="42" t="s">
        <v>86</v>
      </c>
      <c r="G142" s="42">
        <v>1.2</v>
      </c>
      <c r="H142" s="42" t="s">
        <v>58</v>
      </c>
      <c r="I142" s="10" t="s">
        <v>50</v>
      </c>
      <c r="J142" s="43" t="s">
        <v>87</v>
      </c>
      <c r="K142" s="42" t="s">
        <v>88</v>
      </c>
      <c r="L142" s="42" t="s">
        <v>89</v>
      </c>
      <c r="N142" s="42" t="s">
        <v>143</v>
      </c>
      <c r="O142" s="11">
        <f t="shared" si="14"/>
        <v>0.99041767391888269</v>
      </c>
      <c r="P142" s="44">
        <v>45</v>
      </c>
    </row>
    <row r="143" spans="1:16" s="11" customFormat="1" ht="82.8" x14ac:dyDescent="0.3">
      <c r="A143" s="42" t="s">
        <v>83</v>
      </c>
      <c r="B143" s="44" t="s">
        <v>25</v>
      </c>
      <c r="C143" s="42">
        <v>6.92</v>
      </c>
      <c r="D143" s="42" t="s">
        <v>85</v>
      </c>
      <c r="E143" s="42">
        <v>0</v>
      </c>
      <c r="F143" s="42" t="s">
        <v>86</v>
      </c>
      <c r="G143" s="42">
        <v>0.05</v>
      </c>
      <c r="H143" s="42" t="s">
        <v>58</v>
      </c>
      <c r="I143" s="10" t="s">
        <v>50</v>
      </c>
      <c r="J143" s="43" t="s">
        <v>87</v>
      </c>
      <c r="K143" s="42" t="s">
        <v>88</v>
      </c>
      <c r="L143" s="42" t="s">
        <v>89</v>
      </c>
      <c r="N143" s="42" t="s">
        <v>155</v>
      </c>
      <c r="O143" s="11">
        <f>C143/MAX(C$143:C$152)</f>
        <v>0.80999145529245131</v>
      </c>
      <c r="P143" s="42">
        <v>0</v>
      </c>
    </row>
    <row r="144" spans="1:16" s="11" customFormat="1" ht="82.8" x14ac:dyDescent="0.3">
      <c r="A144" s="42" t="s">
        <v>83</v>
      </c>
      <c r="B144" s="44" t="s">
        <v>25</v>
      </c>
      <c r="C144" s="42">
        <v>6.8422999999999998</v>
      </c>
      <c r="D144" s="42" t="s">
        <v>85</v>
      </c>
      <c r="E144" s="42">
        <v>5</v>
      </c>
      <c r="F144" s="42" t="s">
        <v>86</v>
      </c>
      <c r="G144" s="42">
        <v>1.2</v>
      </c>
      <c r="H144" s="42" t="s">
        <v>58</v>
      </c>
      <c r="I144" s="10" t="s">
        <v>50</v>
      </c>
      <c r="J144" s="43" t="s">
        <v>87</v>
      </c>
      <c r="K144" s="42" t="s">
        <v>88</v>
      </c>
      <c r="L144" s="42" t="s">
        <v>89</v>
      </c>
      <c r="N144" s="42" t="s">
        <v>144</v>
      </c>
      <c r="O144" s="11">
        <f t="shared" ref="O144:O152" si="15">C144/MAX(C$143:C$152)</f>
        <v>0.80089660903866178</v>
      </c>
      <c r="P144" s="42">
        <v>5</v>
      </c>
    </row>
    <row r="145" spans="1:16" s="11" customFormat="1" ht="82.8" x14ac:dyDescent="0.3">
      <c r="A145" s="42" t="s">
        <v>83</v>
      </c>
      <c r="B145" s="44" t="s">
        <v>25</v>
      </c>
      <c r="C145" s="42">
        <v>7.3693</v>
      </c>
      <c r="D145" s="42" t="s">
        <v>85</v>
      </c>
      <c r="E145" s="42">
        <v>10</v>
      </c>
      <c r="F145" s="42" t="s">
        <v>86</v>
      </c>
      <c r="G145" s="42">
        <v>1.2</v>
      </c>
      <c r="H145" s="42" t="s">
        <v>58</v>
      </c>
      <c r="I145" s="10" t="s">
        <v>50</v>
      </c>
      <c r="J145" s="43" t="s">
        <v>87</v>
      </c>
      <c r="K145" s="42" t="s">
        <v>88</v>
      </c>
      <c r="L145" s="42" t="s">
        <v>89</v>
      </c>
      <c r="N145" s="42" t="s">
        <v>145</v>
      </c>
      <c r="O145" s="11">
        <f t="shared" si="15"/>
        <v>0.86258237449229214</v>
      </c>
      <c r="P145" s="42">
        <v>10</v>
      </c>
    </row>
    <row r="146" spans="1:16" s="11" customFormat="1" ht="82.8" x14ac:dyDescent="0.3">
      <c r="A146" s="42" t="s">
        <v>83</v>
      </c>
      <c r="B146" s="44" t="s">
        <v>25</v>
      </c>
      <c r="C146" s="42">
        <v>7.9390000000000001</v>
      </c>
      <c r="D146" s="42" t="s">
        <v>85</v>
      </c>
      <c r="E146" s="42">
        <v>15</v>
      </c>
      <c r="F146" s="42" t="s">
        <v>86</v>
      </c>
      <c r="G146" s="42">
        <v>1.2</v>
      </c>
      <c r="H146" s="42" t="s">
        <v>58</v>
      </c>
      <c r="I146" s="10" t="s">
        <v>50</v>
      </c>
      <c r="J146" s="43" t="s">
        <v>87</v>
      </c>
      <c r="K146" s="42" t="s">
        <v>88</v>
      </c>
      <c r="L146" s="42" t="s">
        <v>89</v>
      </c>
      <c r="N146" s="42" t="s">
        <v>146</v>
      </c>
      <c r="O146" s="11">
        <f t="shared" si="15"/>
        <v>0.92926620860791498</v>
      </c>
      <c r="P146" s="42">
        <v>15</v>
      </c>
    </row>
    <row r="147" spans="1:16" s="11" customFormat="1" ht="82.8" x14ac:dyDescent="0.3">
      <c r="A147" s="42" t="s">
        <v>83</v>
      </c>
      <c r="B147" s="44" t="s">
        <v>25</v>
      </c>
      <c r="C147" s="42">
        <v>8.1449999999999996</v>
      </c>
      <c r="D147" s="42" t="s">
        <v>85</v>
      </c>
      <c r="E147" s="42">
        <v>20</v>
      </c>
      <c r="F147" s="42" t="s">
        <v>86</v>
      </c>
      <c r="G147" s="42">
        <v>1.2</v>
      </c>
      <c r="H147" s="42" t="s">
        <v>58</v>
      </c>
      <c r="I147" s="10" t="s">
        <v>50</v>
      </c>
      <c r="J147" s="43" t="s">
        <v>87</v>
      </c>
      <c r="K147" s="42" t="s">
        <v>88</v>
      </c>
      <c r="L147" s="42" t="s">
        <v>89</v>
      </c>
      <c r="N147" s="42" t="s">
        <v>147</v>
      </c>
      <c r="O147" s="11">
        <f t="shared" si="15"/>
        <v>0.95337867100534912</v>
      </c>
      <c r="P147" s="42">
        <v>20</v>
      </c>
    </row>
    <row r="148" spans="1:16" s="11" customFormat="1" ht="82.8" x14ac:dyDescent="0.3">
      <c r="A148" s="42" t="s">
        <v>83</v>
      </c>
      <c r="B148" s="44" t="s">
        <v>25</v>
      </c>
      <c r="C148" s="44">
        <v>8.3670000000000009</v>
      </c>
      <c r="D148" s="42" t="s">
        <v>85</v>
      </c>
      <c r="E148" s="44">
        <v>25</v>
      </c>
      <c r="F148" s="42" t="s">
        <v>86</v>
      </c>
      <c r="G148" s="42">
        <v>1.2</v>
      </c>
      <c r="H148" s="42" t="s">
        <v>58</v>
      </c>
      <c r="I148" s="10" t="s">
        <v>50</v>
      </c>
      <c r="J148" s="43" t="s">
        <v>87</v>
      </c>
      <c r="K148" s="42" t="s">
        <v>88</v>
      </c>
      <c r="L148" s="42" t="s">
        <v>89</v>
      </c>
      <c r="N148" s="42" t="s">
        <v>148</v>
      </c>
      <c r="O148" s="11">
        <f t="shared" si="15"/>
        <v>0.97936394601617649</v>
      </c>
      <c r="P148" s="44">
        <v>25</v>
      </c>
    </row>
    <row r="149" spans="1:16" s="11" customFormat="1" ht="82.8" x14ac:dyDescent="0.3">
      <c r="A149" s="42" t="s">
        <v>83</v>
      </c>
      <c r="B149" s="44" t="s">
        <v>25</v>
      </c>
      <c r="C149" s="44">
        <v>8.5433000000000003</v>
      </c>
      <c r="D149" s="42" t="s">
        <v>85</v>
      </c>
      <c r="E149" s="44">
        <v>30</v>
      </c>
      <c r="F149" s="42" t="s">
        <v>86</v>
      </c>
      <c r="G149" s="42">
        <v>1.2</v>
      </c>
      <c r="H149" s="42" t="s">
        <v>58</v>
      </c>
      <c r="I149" s="10" t="s">
        <v>50</v>
      </c>
      <c r="J149" s="43" t="s">
        <v>87</v>
      </c>
      <c r="K149" s="42" t="s">
        <v>88</v>
      </c>
      <c r="L149" s="42" t="s">
        <v>89</v>
      </c>
      <c r="N149" s="42" t="s">
        <v>149</v>
      </c>
      <c r="O149" s="11">
        <f t="shared" si="15"/>
        <v>1</v>
      </c>
      <c r="P149" s="44">
        <v>30</v>
      </c>
    </row>
    <row r="150" spans="1:16" s="11" customFormat="1" ht="82.8" x14ac:dyDescent="0.3">
      <c r="A150" s="42" t="s">
        <v>83</v>
      </c>
      <c r="B150" s="44" t="s">
        <v>25</v>
      </c>
      <c r="C150" s="44">
        <v>8.4130000000000003</v>
      </c>
      <c r="D150" s="42" t="s">
        <v>85</v>
      </c>
      <c r="E150" s="44">
        <v>35</v>
      </c>
      <c r="F150" s="42" t="s">
        <v>86</v>
      </c>
      <c r="G150" s="42">
        <v>1.2</v>
      </c>
      <c r="H150" s="42" t="s">
        <v>58</v>
      </c>
      <c r="I150" s="10" t="s">
        <v>50</v>
      </c>
      <c r="J150" s="43" t="s">
        <v>87</v>
      </c>
      <c r="K150" s="42" t="s">
        <v>88</v>
      </c>
      <c r="L150" s="42" t="s">
        <v>89</v>
      </c>
      <c r="N150" s="42" t="s">
        <v>150</v>
      </c>
      <c r="O150" s="11">
        <f t="shared" si="15"/>
        <v>0.98474828227968114</v>
      </c>
      <c r="P150" s="44">
        <v>35</v>
      </c>
    </row>
    <row r="151" spans="1:16" s="11" customFormat="1" ht="82.8" x14ac:dyDescent="0.3">
      <c r="A151" s="42" t="s">
        <v>83</v>
      </c>
      <c r="B151" s="44" t="s">
        <v>25</v>
      </c>
      <c r="C151" s="44">
        <v>8.1616999999999997</v>
      </c>
      <c r="D151" s="42" t="s">
        <v>85</v>
      </c>
      <c r="E151" s="44">
        <v>40</v>
      </c>
      <c r="F151" s="42" t="s">
        <v>86</v>
      </c>
      <c r="G151" s="42">
        <v>1.2</v>
      </c>
      <c r="H151" s="42" t="s">
        <v>58</v>
      </c>
      <c r="I151" s="10" t="s">
        <v>50</v>
      </c>
      <c r="J151" s="43" t="s">
        <v>87</v>
      </c>
      <c r="K151" s="42" t="s">
        <v>88</v>
      </c>
      <c r="L151" s="42" t="s">
        <v>89</v>
      </c>
      <c r="N151" s="42" t="s">
        <v>151</v>
      </c>
      <c r="O151" s="11">
        <f t="shared" si="15"/>
        <v>0.95533341917057801</v>
      </c>
      <c r="P151" s="44">
        <v>40</v>
      </c>
    </row>
    <row r="152" spans="1:16" s="11" customFormat="1" ht="82.8" x14ac:dyDescent="0.3">
      <c r="A152" s="42" t="s">
        <v>83</v>
      </c>
      <c r="B152" s="44" t="s">
        <v>25</v>
      </c>
      <c r="C152" s="44">
        <v>8.0306999999999995</v>
      </c>
      <c r="D152" s="42" t="s">
        <v>85</v>
      </c>
      <c r="E152" s="44">
        <v>45</v>
      </c>
      <c r="F152" s="42" t="s">
        <v>86</v>
      </c>
      <c r="G152" s="42">
        <v>1.2</v>
      </c>
      <c r="H152" s="42" t="s">
        <v>58</v>
      </c>
      <c r="I152" s="10" t="s">
        <v>50</v>
      </c>
      <c r="J152" s="43" t="s">
        <v>87</v>
      </c>
      <c r="K152" s="42" t="s">
        <v>88</v>
      </c>
      <c r="L152" s="42" t="s">
        <v>89</v>
      </c>
      <c r="N152" s="42" t="s">
        <v>152</v>
      </c>
      <c r="O152" s="11">
        <f t="shared" si="15"/>
        <v>0.93999976589842327</v>
      </c>
      <c r="P152" s="44">
        <v>45</v>
      </c>
    </row>
    <row r="153" spans="1:16" s="11" customFormat="1" ht="82.8" x14ac:dyDescent="0.3">
      <c r="A153" s="42" t="s">
        <v>83</v>
      </c>
      <c r="B153" s="44" t="s">
        <v>92</v>
      </c>
      <c r="C153" s="42">
        <v>11.6457</v>
      </c>
      <c r="D153" s="42" t="s">
        <v>85</v>
      </c>
      <c r="E153" s="42">
        <v>0</v>
      </c>
      <c r="F153" s="42" t="s">
        <v>86</v>
      </c>
      <c r="G153" s="42">
        <v>0.05</v>
      </c>
      <c r="H153" s="42" t="s">
        <v>58</v>
      </c>
      <c r="I153" s="10" t="s">
        <v>50</v>
      </c>
      <c r="J153" s="43" t="s">
        <v>87</v>
      </c>
      <c r="K153" s="42" t="s">
        <v>88</v>
      </c>
      <c r="L153" s="42" t="s">
        <v>89</v>
      </c>
    </row>
    <row r="154" spans="1:16" s="11" customFormat="1" ht="82.8" x14ac:dyDescent="0.3">
      <c r="A154" s="42" t="s">
        <v>83</v>
      </c>
      <c r="B154" s="44" t="s">
        <v>92</v>
      </c>
      <c r="C154" s="42">
        <v>12.105700000000001</v>
      </c>
      <c r="D154" s="42" t="s">
        <v>85</v>
      </c>
      <c r="E154" s="42">
        <v>5</v>
      </c>
      <c r="F154" s="42" t="s">
        <v>86</v>
      </c>
      <c r="G154" s="42">
        <v>1.2</v>
      </c>
      <c r="H154" s="42" t="s">
        <v>58</v>
      </c>
      <c r="I154" s="10" t="s">
        <v>50</v>
      </c>
      <c r="J154" s="43" t="s">
        <v>87</v>
      </c>
      <c r="K154" s="42" t="s">
        <v>88</v>
      </c>
      <c r="L154" s="42" t="s">
        <v>89</v>
      </c>
    </row>
    <row r="155" spans="1:16" s="11" customFormat="1" ht="82.8" x14ac:dyDescent="0.3">
      <c r="A155" s="42" t="s">
        <v>83</v>
      </c>
      <c r="B155" s="44" t="s">
        <v>92</v>
      </c>
      <c r="C155" s="42">
        <v>12.9907</v>
      </c>
      <c r="D155" s="42" t="s">
        <v>85</v>
      </c>
      <c r="E155" s="42">
        <v>10</v>
      </c>
      <c r="F155" s="42" t="s">
        <v>86</v>
      </c>
      <c r="G155" s="42">
        <v>1.2</v>
      </c>
      <c r="H155" s="42" t="s">
        <v>58</v>
      </c>
      <c r="I155" s="10" t="s">
        <v>50</v>
      </c>
      <c r="J155" s="43" t="s">
        <v>87</v>
      </c>
      <c r="K155" s="42" t="s">
        <v>88</v>
      </c>
      <c r="L155" s="42" t="s">
        <v>89</v>
      </c>
    </row>
    <row r="156" spans="1:16" s="11" customFormat="1" ht="82.8" x14ac:dyDescent="0.3">
      <c r="A156" s="42" t="s">
        <v>83</v>
      </c>
      <c r="B156" s="44" t="s">
        <v>92</v>
      </c>
      <c r="C156" s="42">
        <v>13.657999999999999</v>
      </c>
      <c r="D156" s="42" t="s">
        <v>85</v>
      </c>
      <c r="E156" s="42">
        <v>15</v>
      </c>
      <c r="F156" s="42" t="s">
        <v>86</v>
      </c>
      <c r="G156" s="42">
        <v>1.2</v>
      </c>
      <c r="H156" s="42" t="s">
        <v>58</v>
      </c>
      <c r="I156" s="10" t="s">
        <v>50</v>
      </c>
      <c r="J156" s="43" t="s">
        <v>87</v>
      </c>
      <c r="K156" s="42" t="s">
        <v>88</v>
      </c>
      <c r="L156" s="42" t="s">
        <v>89</v>
      </c>
    </row>
    <row r="157" spans="1:16" s="11" customFormat="1" ht="82.8" x14ac:dyDescent="0.3">
      <c r="A157" s="42" t="s">
        <v>83</v>
      </c>
      <c r="B157" s="44" t="s">
        <v>92</v>
      </c>
      <c r="C157" s="42">
        <v>14.266999999999999</v>
      </c>
      <c r="D157" s="42" t="s">
        <v>85</v>
      </c>
      <c r="E157" s="42">
        <v>20</v>
      </c>
      <c r="F157" s="42" t="s">
        <v>86</v>
      </c>
      <c r="G157" s="42">
        <v>1.2</v>
      </c>
      <c r="H157" s="42" t="s">
        <v>58</v>
      </c>
      <c r="I157" s="10" t="s">
        <v>50</v>
      </c>
      <c r="J157" s="43" t="s">
        <v>87</v>
      </c>
      <c r="K157" s="42" t="s">
        <v>88</v>
      </c>
      <c r="L157" s="42" t="s">
        <v>89</v>
      </c>
    </row>
    <row r="158" spans="1:16" s="11" customFormat="1" ht="82.8" x14ac:dyDescent="0.3">
      <c r="A158" s="42" t="s">
        <v>83</v>
      </c>
      <c r="B158" s="44" t="s">
        <v>92</v>
      </c>
      <c r="C158" s="44">
        <v>15.0327</v>
      </c>
      <c r="D158" s="42" t="s">
        <v>85</v>
      </c>
      <c r="E158" s="44">
        <v>25</v>
      </c>
      <c r="F158" s="42" t="s">
        <v>86</v>
      </c>
      <c r="G158" s="42">
        <v>1.2</v>
      </c>
      <c r="H158" s="42" t="s">
        <v>58</v>
      </c>
      <c r="I158" s="10" t="s">
        <v>50</v>
      </c>
      <c r="J158" s="43" t="s">
        <v>87</v>
      </c>
      <c r="K158" s="42" t="s">
        <v>88</v>
      </c>
      <c r="L158" s="42" t="s">
        <v>89</v>
      </c>
    </row>
    <row r="159" spans="1:16" s="11" customFormat="1" ht="82.8" x14ac:dyDescent="0.3">
      <c r="A159" s="42" t="s">
        <v>83</v>
      </c>
      <c r="B159" s="44" t="s">
        <v>92</v>
      </c>
      <c r="C159" s="44">
        <v>15.223000000000001</v>
      </c>
      <c r="D159" s="42" t="s">
        <v>85</v>
      </c>
      <c r="E159" s="44">
        <v>30</v>
      </c>
      <c r="F159" s="42" t="s">
        <v>86</v>
      </c>
      <c r="G159" s="42">
        <v>1.2</v>
      </c>
      <c r="H159" s="42" t="s">
        <v>58</v>
      </c>
      <c r="I159" s="10" t="s">
        <v>50</v>
      </c>
      <c r="J159" s="43" t="s">
        <v>87</v>
      </c>
      <c r="K159" s="42" t="s">
        <v>88</v>
      </c>
      <c r="L159" s="42" t="s">
        <v>89</v>
      </c>
    </row>
    <row r="160" spans="1:16" s="11" customFormat="1" ht="82.8" x14ac:dyDescent="0.3">
      <c r="A160" s="42" t="s">
        <v>83</v>
      </c>
      <c r="B160" s="44" t="s">
        <v>92</v>
      </c>
      <c r="C160" s="44">
        <v>15.497999999999999</v>
      </c>
      <c r="D160" s="42" t="s">
        <v>85</v>
      </c>
      <c r="E160" s="44">
        <v>35</v>
      </c>
      <c r="F160" s="42" t="s">
        <v>86</v>
      </c>
      <c r="G160" s="42">
        <v>1.2</v>
      </c>
      <c r="H160" s="42" t="s">
        <v>58</v>
      </c>
      <c r="I160" s="10" t="s">
        <v>50</v>
      </c>
      <c r="J160" s="43" t="s">
        <v>87</v>
      </c>
      <c r="K160" s="42" t="s">
        <v>88</v>
      </c>
      <c r="L160" s="42" t="s">
        <v>89</v>
      </c>
    </row>
    <row r="161" spans="1:12" s="11" customFormat="1" ht="82.8" x14ac:dyDescent="0.3">
      <c r="A161" s="42" t="s">
        <v>83</v>
      </c>
      <c r="B161" s="44" t="s">
        <v>92</v>
      </c>
      <c r="C161" s="44">
        <v>15.5587</v>
      </c>
      <c r="D161" s="42" t="s">
        <v>85</v>
      </c>
      <c r="E161" s="44">
        <v>40</v>
      </c>
      <c r="F161" s="42" t="s">
        <v>86</v>
      </c>
      <c r="G161" s="42">
        <v>1.2</v>
      </c>
      <c r="H161" s="42" t="s">
        <v>58</v>
      </c>
      <c r="I161" s="10" t="s">
        <v>50</v>
      </c>
      <c r="J161" s="43" t="s">
        <v>87</v>
      </c>
      <c r="K161" s="42" t="s">
        <v>88</v>
      </c>
      <c r="L161" s="42" t="s">
        <v>89</v>
      </c>
    </row>
    <row r="162" spans="1:12" s="11" customFormat="1" ht="82.8" x14ac:dyDescent="0.3">
      <c r="A162" s="42" t="s">
        <v>83</v>
      </c>
      <c r="B162" s="44" t="s">
        <v>92</v>
      </c>
      <c r="C162" s="44">
        <v>15.6073</v>
      </c>
      <c r="D162" s="42" t="s">
        <v>85</v>
      </c>
      <c r="E162" s="44">
        <v>45</v>
      </c>
      <c r="F162" s="42" t="s">
        <v>86</v>
      </c>
      <c r="G162" s="42">
        <v>1.2</v>
      </c>
      <c r="H162" s="42" t="s">
        <v>58</v>
      </c>
      <c r="I162" s="10" t="s">
        <v>50</v>
      </c>
      <c r="J162" s="43" t="s">
        <v>87</v>
      </c>
      <c r="K162" s="42" t="s">
        <v>88</v>
      </c>
      <c r="L162" s="42" t="s">
        <v>89</v>
      </c>
    </row>
  </sheetData>
  <sortState xmlns:xlrd2="http://schemas.microsoft.com/office/spreadsheetml/2017/richdata2" ref="A2:L35">
    <sortCondition ref="A1:A35"/>
  </sortState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0893C-01DE-4840-AA0B-8CAD5E0592AA}">
  <dimension ref="A1:E2"/>
  <sheetViews>
    <sheetView workbookViewId="0">
      <selection sqref="A1:E2"/>
    </sheetView>
  </sheetViews>
  <sheetFormatPr defaultColWidth="8.77734375" defaultRowHeight="14.4" x14ac:dyDescent="0.3"/>
  <sheetData>
    <row r="1" spans="1:5" ht="17.399999999999999" x14ac:dyDescent="0.3">
      <c r="A1" s="1"/>
      <c r="B1" s="1"/>
      <c r="C1" s="1"/>
      <c r="D1" s="1"/>
      <c r="E1" s="1"/>
    </row>
    <row r="2" spans="1:5" x14ac:dyDescent="0.3">
      <c r="A2" s="2"/>
      <c r="B2" s="2"/>
      <c r="C2" s="2"/>
      <c r="D2" s="2"/>
      <c r="E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Abihail Roque</dc:creator>
  <cp:lastModifiedBy>Elisa</cp:lastModifiedBy>
  <dcterms:created xsi:type="dcterms:W3CDTF">2021-03-17T11:43:27Z</dcterms:created>
  <dcterms:modified xsi:type="dcterms:W3CDTF">2022-05-31T16:29:14Z</dcterms:modified>
</cp:coreProperties>
</file>