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Phil_scripts\MEA-NAP\"/>
    </mc:Choice>
  </mc:AlternateContent>
  <xr:revisionPtr revIDLastSave="0" documentId="13_ncr:1_{E06517F7-7CB5-4891-AFBE-AE0A900647A4}" xr6:coauthVersionLast="47" xr6:coauthVersionMax="47" xr10:uidLastSave="{00000000-0000-0000-0000-000000000000}"/>
  <bookViews>
    <workbookView xWindow="3495" yWindow="3495" windowWidth="21600" windowHeight="11295" activeTab="2" xr2:uid="{F768E768-921F-4B0A-B342-E94AA7CAB5E4}"/>
  </bookViews>
  <sheets>
    <sheet name="MEC_spikes" sheetId="14" r:id="rId1"/>
    <sheet name="spike_detection" sheetId="10" r:id="rId2"/>
    <sheet name="spike_detection_filtd" sheetId="12" r:id="rId3"/>
    <sheet name="pre" sheetId="13" r:id="rId4"/>
    <sheet name="voltage" sheetId="7" r:id="rId5"/>
    <sheet name="spikes" sheetId="8" r:id="rId6"/>
    <sheet name="spike_counts" sheetId="9" r:id="rId7"/>
    <sheet name="baseline" sheetId="2" r:id="rId8"/>
    <sheet name="stim_only" sheetId="6" r:id="rId9"/>
    <sheet name="re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4" l="1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J3" i="14"/>
  <c r="I3" i="14"/>
  <c r="H3" i="14"/>
  <c r="J2" i="14"/>
  <c r="I2" i="14"/>
  <c r="H2" i="14"/>
  <c r="A11" i="13"/>
  <c r="A10" i="13"/>
  <c r="A9" i="13"/>
  <c r="A8" i="13"/>
  <c r="A7" i="13"/>
  <c r="A6" i="13"/>
  <c r="A5" i="13"/>
  <c r="A4" i="13"/>
  <c r="A3" i="13"/>
  <c r="A2" i="13"/>
  <c r="A2" i="12"/>
  <c r="A3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J3" i="12"/>
  <c r="I3" i="12"/>
  <c r="H3" i="12"/>
  <c r="J2" i="12"/>
  <c r="J4" i="12" s="1"/>
  <c r="I2" i="12"/>
  <c r="I4" i="12" s="1"/>
  <c r="H2" i="12"/>
  <c r="H4" i="12" s="1"/>
  <c r="A4" i="10"/>
  <c r="J3" i="10"/>
  <c r="I3" i="10"/>
  <c r="J2" i="10"/>
  <c r="I2" i="10"/>
  <c r="H2" i="10"/>
  <c r="H3" i="10"/>
  <c r="H4" i="14" l="1"/>
  <c r="J4" i="14"/>
  <c r="I4" i="14"/>
  <c r="J4" i="10"/>
  <c r="I4" i="10"/>
  <c r="H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3" i="10"/>
  <c r="A2" i="10"/>
  <c r="B6" i="8"/>
  <c r="B7" i="8"/>
  <c r="B5" i="8"/>
  <c r="B3" i="8"/>
  <c r="B4" i="8"/>
  <c r="B2" i="8"/>
  <c r="C2" i="7"/>
  <c r="D2" i="7"/>
  <c r="C3" i="7"/>
  <c r="D3" i="7"/>
  <c r="C4" i="7"/>
  <c r="D4" i="7"/>
  <c r="C5" i="7"/>
  <c r="D5" i="7"/>
  <c r="C6" i="7"/>
  <c r="D6" i="7"/>
  <c r="C7" i="7"/>
  <c r="D7" i="7"/>
  <c r="E11" i="9"/>
  <c r="D11" i="9"/>
  <c r="C11" i="9"/>
  <c r="B11" i="9"/>
  <c r="E10" i="9"/>
  <c r="D10" i="9"/>
  <c r="C10" i="9"/>
  <c r="B10" i="9"/>
  <c r="E9" i="9"/>
  <c r="D9" i="9"/>
  <c r="C9" i="9"/>
  <c r="B9" i="9"/>
  <c r="E8" i="9"/>
  <c r="D8" i="9"/>
  <c r="C8" i="9"/>
  <c r="B8" i="9"/>
  <c r="E7" i="9"/>
  <c r="D7" i="9"/>
  <c r="C7" i="9"/>
  <c r="B7" i="9"/>
  <c r="E6" i="9"/>
  <c r="D6" i="9"/>
  <c r="C6" i="9"/>
  <c r="B6" i="9"/>
  <c r="E5" i="9"/>
  <c r="D5" i="9"/>
  <c r="C5" i="9"/>
  <c r="B5" i="9"/>
  <c r="E4" i="9"/>
  <c r="D4" i="9"/>
  <c r="C4" i="9"/>
  <c r="B4" i="9"/>
  <c r="E3" i="9"/>
  <c r="D3" i="9"/>
  <c r="C3" i="9"/>
  <c r="B3" i="9"/>
  <c r="E2" i="9"/>
  <c r="D2" i="9"/>
  <c r="C2" i="9"/>
  <c r="B2" i="9"/>
  <c r="B18" i="6" l="1"/>
  <c r="A18" i="6"/>
  <c r="H39" i="6"/>
  <c r="B39" i="6" s="1"/>
  <c r="H41" i="6"/>
  <c r="B41" i="6" s="1"/>
  <c r="H40" i="6"/>
  <c r="B40" i="6" s="1"/>
  <c r="H42" i="6"/>
  <c r="A42" i="6" s="1"/>
  <c r="H13" i="6"/>
  <c r="B13" i="6" s="1"/>
  <c r="H10" i="6"/>
  <c r="B10" i="6" s="1"/>
  <c r="H8" i="6"/>
  <c r="B8" i="6" s="1"/>
  <c r="H7" i="6"/>
  <c r="B7" i="6" s="1"/>
  <c r="H4" i="6"/>
  <c r="B4" i="6" s="1"/>
  <c r="H3" i="6"/>
  <c r="A3" i="6" s="1"/>
  <c r="H12" i="6"/>
  <c r="A12" i="6" s="1"/>
  <c r="H11" i="6"/>
  <c r="A11" i="6" s="1"/>
  <c r="H9" i="6"/>
  <c r="B9" i="6" s="1"/>
  <c r="H6" i="6"/>
  <c r="B6" i="6" s="1"/>
  <c r="H5" i="6"/>
  <c r="B5" i="6" s="1"/>
  <c r="H2" i="6"/>
  <c r="B2" i="6" s="1"/>
  <c r="H56" i="6"/>
  <c r="B56" i="6" s="1"/>
  <c r="H54" i="6"/>
  <c r="B54" i="6" s="1"/>
  <c r="H55" i="6"/>
  <c r="A55" i="6" s="1"/>
  <c r="H53" i="6"/>
  <c r="B53" i="6" s="1"/>
  <c r="H52" i="6"/>
  <c r="B52" i="6" s="1"/>
  <c r="H50" i="6"/>
  <c r="B50" i="6" s="1"/>
  <c r="H51" i="6"/>
  <c r="B51" i="6" s="1"/>
  <c r="H49" i="6"/>
  <c r="A49" i="6" s="1"/>
  <c r="H48" i="6"/>
  <c r="A48" i="6" s="1"/>
  <c r="H47" i="6"/>
  <c r="A47" i="6" s="1"/>
  <c r="H46" i="6"/>
  <c r="A46" i="6" s="1"/>
  <c r="H45" i="6"/>
  <c r="A45" i="6" s="1"/>
  <c r="H44" i="6"/>
  <c r="B44" i="6" s="1"/>
  <c r="H43" i="6"/>
  <c r="B43" i="6" s="1"/>
  <c r="H38" i="6"/>
  <c r="B38" i="6" s="1"/>
  <c r="H36" i="6"/>
  <c r="A36" i="6" s="1"/>
  <c r="H37" i="6"/>
  <c r="B37" i="6" s="1"/>
  <c r="H35" i="6"/>
  <c r="B35" i="6" s="1"/>
  <c r="H34" i="6"/>
  <c r="A34" i="6" s="1"/>
  <c r="H32" i="6"/>
  <c r="A32" i="6" s="1"/>
  <c r="H33" i="6"/>
  <c r="B33" i="6" s="1"/>
  <c r="H31" i="6"/>
  <c r="A31" i="6" s="1"/>
  <c r="H30" i="6"/>
  <c r="A30" i="6" s="1"/>
  <c r="H28" i="6"/>
  <c r="B28" i="6" s="1"/>
  <c r="H29" i="6"/>
  <c r="B29" i="6" s="1"/>
  <c r="H27" i="6"/>
  <c r="B27" i="6" s="1"/>
  <c r="H26" i="6"/>
  <c r="B26" i="6" s="1"/>
  <c r="H24" i="6"/>
  <c r="B24" i="6" s="1"/>
  <c r="H25" i="6"/>
  <c r="A25" i="6" s="1"/>
  <c r="H23" i="6"/>
  <c r="A23" i="6" s="1"/>
  <c r="H58" i="6"/>
  <c r="A58" i="6" s="1"/>
  <c r="H57" i="6"/>
  <c r="B57" i="6" s="1"/>
  <c r="H22" i="6"/>
  <c r="B22" i="6" s="1"/>
  <c r="H20" i="6"/>
  <c r="A20" i="6" s="1"/>
  <c r="H21" i="6"/>
  <c r="A21" i="6" s="1"/>
  <c r="H19" i="6"/>
  <c r="A19" i="6" s="1"/>
  <c r="H17" i="6"/>
  <c r="B17" i="6" s="1"/>
  <c r="H16" i="6"/>
  <c r="B16" i="6" s="1"/>
  <c r="H15" i="6"/>
  <c r="B15" i="6" s="1"/>
  <c r="A37" i="6"/>
  <c r="C2" i="8"/>
  <c r="D2" i="8"/>
  <c r="E2" i="8"/>
  <c r="C3" i="8"/>
  <c r="D3" i="8"/>
  <c r="E3" i="8"/>
  <c r="C4" i="8"/>
  <c r="D4" i="8"/>
  <c r="E4" i="8"/>
  <c r="C5" i="8"/>
  <c r="D5" i="8"/>
  <c r="E5" i="8"/>
  <c r="C6" i="8"/>
  <c r="D6" i="8"/>
  <c r="E6" i="8"/>
  <c r="C7" i="8"/>
  <c r="D7" i="8"/>
  <c r="E7" i="8"/>
  <c r="B2" i="7"/>
  <c r="G2" i="7"/>
  <c r="H2" i="7"/>
  <c r="B3" i="7"/>
  <c r="G3" i="7"/>
  <c r="H3" i="7"/>
  <c r="B4" i="7"/>
  <c r="G4" i="7"/>
  <c r="H4" i="7"/>
  <c r="B5" i="7"/>
  <c r="G5" i="7"/>
  <c r="H5" i="7"/>
  <c r="B6" i="7"/>
  <c r="G6" i="7"/>
  <c r="H6" i="7"/>
  <c r="B7" i="7"/>
  <c r="G7" i="7"/>
  <c r="H7" i="7"/>
  <c r="A54" i="6"/>
  <c r="A56" i="6"/>
  <c r="A13" i="6"/>
  <c r="H14" i="6"/>
  <c r="B14" i="6" s="1"/>
  <c r="H6" i="2"/>
  <c r="H7" i="2"/>
  <c r="H9" i="2"/>
  <c r="H10" i="2"/>
  <c r="H12" i="2"/>
  <c r="H13" i="2"/>
  <c r="H15" i="2"/>
  <c r="H16" i="2"/>
  <c r="H18" i="2"/>
  <c r="H19" i="2"/>
  <c r="H21" i="2"/>
  <c r="H22" i="2"/>
  <c r="H24" i="2"/>
  <c r="H25" i="2"/>
  <c r="H27" i="2"/>
  <c r="H28" i="2"/>
  <c r="H30" i="2"/>
  <c r="H31" i="2"/>
  <c r="H33" i="2"/>
  <c r="H34" i="2"/>
  <c r="H36" i="2"/>
  <c r="H37" i="2"/>
  <c r="H39" i="2"/>
  <c r="H40" i="2"/>
  <c r="H42" i="2"/>
  <c r="H43" i="2"/>
  <c r="H45" i="2"/>
  <c r="H46" i="2"/>
  <c r="H48" i="2"/>
  <c r="H49" i="2"/>
  <c r="H51" i="2"/>
  <c r="H52" i="2"/>
  <c r="H54" i="2"/>
  <c r="H55" i="2"/>
  <c r="H57" i="2"/>
  <c r="H58" i="2"/>
  <c r="H60" i="2"/>
  <c r="H61" i="2"/>
  <c r="H63" i="2"/>
  <c r="H64" i="2"/>
  <c r="H66" i="2"/>
  <c r="H67" i="2"/>
  <c r="H4" i="2"/>
  <c r="H3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B3" i="2"/>
  <c r="A4" i="2"/>
  <c r="A3" i="2"/>
  <c r="B2" i="2"/>
  <c r="A2" i="2"/>
  <c r="A35" i="6" l="1"/>
  <c r="A4" i="6"/>
  <c r="A33" i="6"/>
  <c r="A41" i="6"/>
  <c r="A39" i="6"/>
  <c r="B47" i="6"/>
  <c r="B46" i="6"/>
  <c r="B3" i="6"/>
  <c r="A22" i="6"/>
  <c r="B12" i="6"/>
  <c r="B36" i="6"/>
  <c r="A40" i="6"/>
  <c r="B55" i="6"/>
  <c r="B48" i="6"/>
  <c r="B25" i="6"/>
  <c r="B58" i="6"/>
  <c r="B20" i="6"/>
  <c r="B31" i="6"/>
  <c r="B30" i="6"/>
  <c r="B45" i="6"/>
  <c r="B21" i="6"/>
  <c r="B23" i="6"/>
  <c r="B11" i="6"/>
  <c r="B42" i="6"/>
  <c r="B34" i="6"/>
  <c r="B49" i="6"/>
  <c r="B32" i="6"/>
  <c r="B19" i="6"/>
  <c r="A44" i="6"/>
  <c r="A29" i="6"/>
  <c r="A15" i="6"/>
  <c r="A53" i="6"/>
  <c r="A28" i="6"/>
  <c r="A57" i="6"/>
  <c r="A10" i="6"/>
  <c r="A6" i="6"/>
  <c r="A50" i="6"/>
  <c r="A43" i="6"/>
  <c r="A27" i="6"/>
  <c r="A9" i="6"/>
  <c r="A52" i="6"/>
  <c r="A8" i="6"/>
  <c r="A5" i="6"/>
  <c r="A51" i="6"/>
  <c r="A38" i="6"/>
  <c r="A26" i="6"/>
  <c r="A7" i="6"/>
  <c r="A2" i="6"/>
  <c r="A24" i="6"/>
  <c r="A17" i="6"/>
  <c r="A16" i="6"/>
  <c r="A14" i="6"/>
</calcChain>
</file>

<file path=xl/sharedStrings.xml><?xml version="1.0" encoding="utf-8"?>
<sst xmlns="http://schemas.openxmlformats.org/spreadsheetml/2006/main" count="1641" uniqueCount="137">
  <si>
    <t>OWT220207_1H</t>
  </si>
  <si>
    <t>DIV57</t>
  </si>
  <si>
    <t>WT</t>
  </si>
  <si>
    <t>OWT220208_1I</t>
  </si>
  <si>
    <t>OWT220207_2D</t>
  </si>
  <si>
    <t>OWT220207_2H</t>
  </si>
  <si>
    <t>OWT220207_2E</t>
  </si>
  <si>
    <t>Age</t>
  </si>
  <si>
    <t>Genotype</t>
  </si>
  <si>
    <t>OWT220207_1H_DIV57</t>
  </si>
  <si>
    <t>OWT220207_1A</t>
  </si>
  <si>
    <t>DIV58</t>
  </si>
  <si>
    <t>GBZ_DIV17</t>
  </si>
  <si>
    <t>OWT</t>
  </si>
  <si>
    <t>WT GBZ_DIV17</t>
  </si>
  <si>
    <t>OWT220207_1D</t>
  </si>
  <si>
    <t>OWT220208_1A</t>
  </si>
  <si>
    <t>GBZ_DIV7</t>
  </si>
  <si>
    <t>OWT220208_1B</t>
  </si>
  <si>
    <t>OWT220208_1F</t>
  </si>
  <si>
    <t>OWT220208_1J</t>
  </si>
  <si>
    <t>OWT220208_1N</t>
  </si>
  <si>
    <t>WT GBZ_DIV7</t>
  </si>
  <si>
    <t>OWT220208_1O</t>
  </si>
  <si>
    <t>DIV63</t>
  </si>
  <si>
    <t>OWT220207_2I</t>
  </si>
  <si>
    <t>OWT220207_2B</t>
  </si>
  <si>
    <t>OWT220207_2A</t>
  </si>
  <si>
    <t>OWT220207_1I</t>
  </si>
  <si>
    <t>OWT220207_1F</t>
  </si>
  <si>
    <t>DIV64</t>
  </si>
  <si>
    <t>All at baseline, 1UA, 3UA and 5UA</t>
  </si>
  <si>
    <t>OWT220207_1J</t>
  </si>
  <si>
    <t>Genotype/treatment</t>
  </si>
  <si>
    <t>DIV57/58</t>
  </si>
  <si>
    <t>DIV63/64</t>
  </si>
  <si>
    <t>WT untreated</t>
  </si>
  <si>
    <t>WT gabazine treated at DIV7</t>
  </si>
  <si>
    <t>WT gabazine treated at DIV17</t>
  </si>
  <si>
    <r>
      <t>Baseline, 4</t>
    </r>
    <r>
      <rPr>
        <sz val="11"/>
        <color theme="1"/>
        <rFont val="Arial"/>
        <family val="2"/>
      </rPr>
      <t>μ</t>
    </r>
    <r>
      <rPr>
        <sz val="11"/>
        <color theme="1"/>
        <rFont val="Calibri"/>
        <family val="2"/>
        <scheme val="minor"/>
      </rPr>
      <t>A and 6μA</t>
    </r>
  </si>
  <si>
    <t>n</t>
  </si>
  <si>
    <t>Stimulation protocol</t>
  </si>
  <si>
    <t>MEC220425_2A</t>
  </si>
  <si>
    <t>DIV40</t>
  </si>
  <si>
    <t>HET</t>
  </si>
  <si>
    <t>MEC220425_2B</t>
  </si>
  <si>
    <t>MEC220425_2C</t>
  </si>
  <si>
    <t>MEC220425_2E</t>
  </si>
  <si>
    <t>MEC220425_2F</t>
  </si>
  <si>
    <t>MEC220425_3B</t>
  </si>
  <si>
    <t>MEC220425_5C</t>
  </si>
  <si>
    <t>MEC220425_4A</t>
  </si>
  <si>
    <t>MEC220425_4B</t>
  </si>
  <si>
    <t>MEC220425_4C</t>
  </si>
  <si>
    <t>MEC220425_6B</t>
  </si>
  <si>
    <t>KO</t>
  </si>
  <si>
    <t>MEC220425_6C</t>
  </si>
  <si>
    <t>MEC220425_7B</t>
  </si>
  <si>
    <t>DIV53</t>
  </si>
  <si>
    <t>MEC220425_4D</t>
  </si>
  <si>
    <t>MEC220425_6A</t>
  </si>
  <si>
    <t>HE untreated</t>
  </si>
  <si>
    <t>KO untreated</t>
  </si>
  <si>
    <t>Baseline and 4μA</t>
  </si>
  <si>
    <t>Baseline, 1μA, 3μA and 5μA</t>
  </si>
  <si>
    <t>Treatment</t>
  </si>
  <si>
    <t>Input-output distance</t>
  </si>
  <si>
    <t>Untreated</t>
  </si>
  <si>
    <t>Hub input node coord</t>
  </si>
  <si>
    <t>Hub input node index</t>
  </si>
  <si>
    <t>Peripheral input node coord</t>
  </si>
  <si>
    <t>Peripheral input node index</t>
  </si>
  <si>
    <t>Output node coords</t>
  </si>
  <si>
    <t>Output node indices</t>
  </si>
  <si>
    <t>31, 41, 32, 76, 85, 86</t>
  </si>
  <si>
    <t>OWT220208_1I_DIV57</t>
  </si>
  <si>
    <t>OWT220207_2D_DIV57</t>
  </si>
  <si>
    <t>OWT220207_2E_DIV57</t>
  </si>
  <si>
    <t>OWT220207_1H_DIV63</t>
  </si>
  <si>
    <t>OWT220207_1I_DIV63</t>
  </si>
  <si>
    <t>OWT220207_2D_DIV63</t>
  </si>
  <si>
    <t>OWT220207_2E_DIV63</t>
  </si>
  <si>
    <t>OWT220207_2I_DIV63</t>
  </si>
  <si>
    <t>OWT220207_2B_DIV63</t>
  </si>
  <si>
    <t>OWT220207_2A_DIV63</t>
  </si>
  <si>
    <t>MEC220425_4A_DIV40</t>
  </si>
  <si>
    <t>MEC220425_4B_DIV40</t>
  </si>
  <si>
    <t>MEC220425_4C_DIV40</t>
  </si>
  <si>
    <t>3UA</t>
  </si>
  <si>
    <t>4UA</t>
  </si>
  <si>
    <t>5UA</t>
  </si>
  <si>
    <t>6UA</t>
  </si>
  <si>
    <t>Sample</t>
  </si>
  <si>
    <t>Filtered voltage file name</t>
  </si>
  <si>
    <t>Spike file name</t>
  </si>
  <si>
    <t>Stimulation node</t>
  </si>
  <si>
    <t>Baseline file name</t>
  </si>
  <si>
    <t>Hub stimulation file name</t>
  </si>
  <si>
    <t>Peripheral stimulation file name</t>
  </si>
  <si>
    <t>OWT220207_1H_DIV73</t>
  </si>
  <si>
    <t>Pre-hub stimulation file name</t>
  </si>
  <si>
    <t>Pre-peripheral stimulation file name</t>
  </si>
  <si>
    <t>TTX baseline file name</t>
  </si>
  <si>
    <t>TTX stimulation file name</t>
  </si>
  <si>
    <t>OWT220207_2A_DIV73</t>
  </si>
  <si>
    <t>OWT220207_2B_DIV73</t>
  </si>
  <si>
    <t>Stimulation pair name</t>
  </si>
  <si>
    <t>Genotype/Treat</t>
  </si>
  <si>
    <t>Stim</t>
  </si>
  <si>
    <t>BASELINE</t>
  </si>
  <si>
    <t>HUB</t>
  </si>
  <si>
    <t>PER</t>
  </si>
  <si>
    <t>Stimulation node ID</t>
  </si>
  <si>
    <t>File</t>
  </si>
  <si>
    <t>Pre-hub file name</t>
  </si>
  <si>
    <t>OWT220207_1H_DIV73_TTX_1UM</t>
  </si>
  <si>
    <t>OWT220207_1H_DIV73_TTX_1UM_HUB48_5UA</t>
  </si>
  <si>
    <t>OWT220207_2D_DIV73_TTX_1UM_HUB77_5UA</t>
  </si>
  <si>
    <t>OWT220207_2C_DIV73_TTX_1UM_HUB72_5UA</t>
  </si>
  <si>
    <t>OWT220207_2D_DIV73_TTX_1UM</t>
  </si>
  <si>
    <t>OWT220207_2C_DIV73_TTX_1UM</t>
  </si>
  <si>
    <t>OWT220207_2I_DIV73_TTX_1UM_HUB56_5UA</t>
  </si>
  <si>
    <t>OWT220207_2I_DIV73_TTX_1UM</t>
  </si>
  <si>
    <t>OWT220207_2B_DIV73_TTX_1UM</t>
  </si>
  <si>
    <t>OWT220207_2B_DIV73_TTX_1UM_HUB26_5UA</t>
  </si>
  <si>
    <t>OWT220207_2A_DIV73_TTX_1UM_HUB13_5UA</t>
  </si>
  <si>
    <t>OWT220207_2A_DIV73_TTX_1UM</t>
  </si>
  <si>
    <t>TTX_BASELINE</t>
  </si>
  <si>
    <t>TTX_STIM</t>
  </si>
  <si>
    <t>OWT220207_1H_DIV63_HUB57_4UA</t>
  </si>
  <si>
    <t>OWT220207_1H_DIV63_HUB57_6UA</t>
  </si>
  <si>
    <t>OWT220207_2A_DIV63_HUB86_6UA</t>
  </si>
  <si>
    <t>OWT220207_2A_DIV63_HUB86_4UA</t>
  </si>
  <si>
    <t>OWT220207_2A_DIV63_PER58_4UA</t>
  </si>
  <si>
    <t>OWT220207_2A_DIV63_PER58_6UA</t>
  </si>
  <si>
    <t>OWT220207_1H_DIV63_HUB57_4UA_spikes_filtd</t>
  </si>
  <si>
    <t>OWT220207_1H_DIV63_HUB57_4UA_spikes_unfiltd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</si>
</sst>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7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2" xfId="1" applyBorder="1" applyAlignment="1">
      <alignment wrapText="1"/>
    </xf>
    <xf numFmtId="0" fontId="2" fillId="5" borderId="0" xfId="4"/>
    <xf numFmtId="0" fontId="2" fillId="4" borderId="0" xfId="3"/>
    <xf numFmtId="0" fontId="2" fillId="3" borderId="2" xfId="2" applyBorder="1" applyAlignment="1">
      <alignment wrapText="1"/>
    </xf>
    <xf numFmtId="0" fontId="2" fillId="3" borderId="0" xfId="2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6" borderId="0" xfId="0" applyFill="1"/>
    <xf numFmtId="0" fontId="0" fillId="0" borderId="0" xfId="0" applyAlignment="1">
      <alignment horizontal="left" vertical="center"/>
    </xf>
    <xf numFmtId="0" fontId="5" fillId="7" borderId="0" xfId="5"/>
    <xf numFmtId="0" fontId="2" fillId="3" borderId="0" xfId="2" applyAlignment="1">
      <alignment horizontal="center" vertical="center" wrapText="1"/>
    </xf>
  </cellXfs>
  <cellStyles count="6">
    <cellStyle name="20% - Accent1" xfId="2" builtinId="30"/>
    <cellStyle name="40% - Accent1" xfId="3" builtinId="31"/>
    <cellStyle name="60% - Accent1" xfId="4" builtinId="32"/>
    <cellStyle name="Accent1" xfId="1" builtinId="2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00CF-BBFE-447E-B629-E537CA611006}">
  <dimension ref="A1:J85"/>
  <sheetViews>
    <sheetView topLeftCell="A69" zoomScale="88" zoomScaleNormal="109" workbookViewId="0">
      <selection activeCell="A80" sqref="A80"/>
    </sheetView>
  </sheetViews>
  <sheetFormatPr defaultRowHeight="15" x14ac:dyDescent="0.25"/>
  <cols>
    <col min="1" max="1" width="48" bestFit="1" customWidth="1"/>
    <col min="2" max="2" width="4.42578125" bestFit="1" customWidth="1"/>
    <col min="3" max="3" width="15.28515625" bestFit="1" customWidth="1"/>
    <col min="4" max="4" width="13.5703125" bestFit="1" customWidth="1"/>
    <col min="5" max="5" width="18.85546875" bestFit="1" customWidth="1"/>
    <col min="6" max="6" width="15.85546875" bestFit="1" customWidth="1"/>
    <col min="8" max="8" width="21.42578125" bestFit="1" customWidth="1"/>
  </cols>
  <sheetData>
    <row r="1" spans="1:10" x14ac:dyDescent="0.25">
      <c r="A1" t="s">
        <v>113</v>
      </c>
      <c r="B1" t="s">
        <v>7</v>
      </c>
      <c r="C1" t="s">
        <v>107</v>
      </c>
      <c r="D1" t="s">
        <v>108</v>
      </c>
      <c r="E1" t="s">
        <v>112</v>
      </c>
      <c r="F1" t="s">
        <v>92</v>
      </c>
    </row>
    <row r="2" spans="1:10" x14ac:dyDescent="0.25">
      <c r="A2" t="str">
        <f>_xlfn.CONCAT(F2, "_DIV",B2,"_",D2,E2,"_4UA")</f>
        <v>MEC220425_2A_DIV40_HUB65_4UA</v>
      </c>
      <c r="B2">
        <v>40</v>
      </c>
      <c r="C2" t="s">
        <v>44</v>
      </c>
      <c r="D2" t="s">
        <v>110</v>
      </c>
      <c r="E2">
        <v>65</v>
      </c>
      <c r="F2" t="s">
        <v>42</v>
      </c>
      <c r="H2">
        <f>COUNTIFS(C2:C129, "WT", B2:B129, "40")</f>
        <v>12</v>
      </c>
      <c r="I2">
        <f>COUNTIFS(C2:C129, "HET", B2:B129, "40")</f>
        <v>21</v>
      </c>
      <c r="J2">
        <f>COUNTIFS(C2:C129, "KO", B2:B129, "40")</f>
        <v>12</v>
      </c>
    </row>
    <row r="3" spans="1:10" x14ac:dyDescent="0.25">
      <c r="A3" t="str">
        <f>_xlfn.CONCAT(F3, "_DIV",B3,"_",D3,E3,"_4UA")</f>
        <v>MEC220425_2A_DIV40_PER61_4UA</v>
      </c>
      <c r="B3">
        <v>40</v>
      </c>
      <c r="C3" t="s">
        <v>44</v>
      </c>
      <c r="D3" t="s">
        <v>111</v>
      </c>
      <c r="E3">
        <v>61</v>
      </c>
      <c r="F3" t="s">
        <v>42</v>
      </c>
      <c r="H3">
        <f>COUNTIFS(C2:C129, "WT", B2:B129, "53")</f>
        <v>12</v>
      </c>
      <c r="I3">
        <f>COUNTIFS(C2:C129, "HET", B2:B129, "53")</f>
        <v>15</v>
      </c>
      <c r="J3">
        <f>COUNTIFS(C2:C129, "KO", B2:B129, "53")</f>
        <v>6</v>
      </c>
    </row>
    <row r="4" spans="1:10" x14ac:dyDescent="0.25">
      <c r="A4" t="str">
        <f>_xlfn.CONCAT(F4, "_DIV",B4,"_",D4)</f>
        <v>MEC220425_2A_DIV40_BASELINE</v>
      </c>
      <c r="B4">
        <v>40</v>
      </c>
      <c r="C4" t="s">
        <v>44</v>
      </c>
      <c r="D4" t="s">
        <v>109</v>
      </c>
      <c r="F4" t="s">
        <v>42</v>
      </c>
      <c r="H4">
        <f>SUM(H2:H3)</f>
        <v>24</v>
      </c>
      <c r="I4">
        <f t="shared" ref="I4:J4" si="0">SUM(I2:I3)</f>
        <v>36</v>
      </c>
      <c r="J4">
        <f t="shared" si="0"/>
        <v>18</v>
      </c>
    </row>
    <row r="5" spans="1:10" x14ac:dyDescent="0.25">
      <c r="A5" t="str">
        <f>_xlfn.CONCAT(F5, "_DIV",B5,"_",D5,E5,"_4UA")</f>
        <v>MEC220425_2A_DIV53_HUB65_4UA</v>
      </c>
      <c r="B5">
        <v>53</v>
      </c>
      <c r="C5" t="s">
        <v>44</v>
      </c>
      <c r="D5" t="s">
        <v>110</v>
      </c>
      <c r="E5">
        <v>65</v>
      </c>
      <c r="F5" t="s">
        <v>42</v>
      </c>
    </row>
    <row r="6" spans="1:10" x14ac:dyDescent="0.25">
      <c r="A6" t="str">
        <f>_xlfn.CONCAT(F6, "_DIV",B6,"_",D6,E6,"_4UA")</f>
        <v>MEC220425_2A_DIV53_PER61_4UA</v>
      </c>
      <c r="B6">
        <v>53</v>
      </c>
      <c r="C6" t="s">
        <v>44</v>
      </c>
      <c r="D6" t="s">
        <v>111</v>
      </c>
      <c r="E6">
        <v>61</v>
      </c>
      <c r="F6" t="s">
        <v>42</v>
      </c>
    </row>
    <row r="7" spans="1:10" x14ac:dyDescent="0.25">
      <c r="A7" t="str">
        <f>_xlfn.CONCAT(F7, "_DIV",B7,"_",D7)</f>
        <v>MEC220425_2A_DIV53_BASELINE</v>
      </c>
      <c r="B7">
        <v>53</v>
      </c>
      <c r="C7" t="s">
        <v>44</v>
      </c>
      <c r="D7" t="s">
        <v>109</v>
      </c>
      <c r="F7" t="s">
        <v>42</v>
      </c>
    </row>
    <row r="8" spans="1:10" x14ac:dyDescent="0.25">
      <c r="A8" t="str">
        <f>_xlfn.CONCAT(F8, "_DIV",B8,"_",D8,E8,"_4UA")</f>
        <v>MEC220425_2B_DIV40_HUB67_4UA</v>
      </c>
      <c r="B8">
        <v>40</v>
      </c>
      <c r="C8" t="s">
        <v>44</v>
      </c>
      <c r="D8" t="s">
        <v>110</v>
      </c>
      <c r="E8">
        <v>67</v>
      </c>
      <c r="F8" t="s">
        <v>45</v>
      </c>
    </row>
    <row r="9" spans="1:10" x14ac:dyDescent="0.25">
      <c r="A9" t="str">
        <f>_xlfn.CONCAT(F9, "_DIV",B9,"_",D9,E9,"_4UA")</f>
        <v>MEC220425_2B_DIV40_PER87_4UA</v>
      </c>
      <c r="B9">
        <v>40</v>
      </c>
      <c r="C9" t="s">
        <v>44</v>
      </c>
      <c r="D9" t="s">
        <v>111</v>
      </c>
      <c r="E9">
        <v>87</v>
      </c>
      <c r="F9" t="s">
        <v>45</v>
      </c>
    </row>
    <row r="10" spans="1:10" x14ac:dyDescent="0.25">
      <c r="A10" t="str">
        <f>_xlfn.CONCAT(F10, "_DIV",B10,"_",D10)</f>
        <v>MEC220425_2B_DIV40_BASELINE</v>
      </c>
      <c r="B10">
        <v>40</v>
      </c>
      <c r="C10" t="s">
        <v>44</v>
      </c>
      <c r="D10" t="s">
        <v>109</v>
      </c>
      <c r="F10" t="s">
        <v>45</v>
      </c>
    </row>
    <row r="11" spans="1:10" x14ac:dyDescent="0.25">
      <c r="A11" t="str">
        <f>_xlfn.CONCAT(F11, "_DIV",B11,"_",D11,E11,"_4UA")</f>
        <v>MEC220425_2B_DIV53_HUB67_4UA</v>
      </c>
      <c r="B11">
        <v>53</v>
      </c>
      <c r="C11" t="s">
        <v>44</v>
      </c>
      <c r="D11" t="s">
        <v>110</v>
      </c>
      <c r="E11">
        <v>67</v>
      </c>
      <c r="F11" t="s">
        <v>45</v>
      </c>
    </row>
    <row r="12" spans="1:10" x14ac:dyDescent="0.25">
      <c r="A12" t="str">
        <f>_xlfn.CONCAT(F12, "_DIV",B12,"_",D12,E12,"_4UA")</f>
        <v>MEC220425_2B_DIV53_PER58_4UA</v>
      </c>
      <c r="B12">
        <v>53</v>
      </c>
      <c r="C12" t="s">
        <v>44</v>
      </c>
      <c r="D12" t="s">
        <v>111</v>
      </c>
      <c r="E12">
        <v>58</v>
      </c>
      <c r="F12" t="s">
        <v>45</v>
      </c>
    </row>
    <row r="13" spans="1:10" x14ac:dyDescent="0.25">
      <c r="A13" t="str">
        <f>_xlfn.CONCAT(F13, "_DIV",B13,"_",D13)</f>
        <v>MEC220425_2B_DIV53_BASELINE</v>
      </c>
      <c r="B13">
        <v>53</v>
      </c>
      <c r="C13" t="s">
        <v>44</v>
      </c>
      <c r="D13" t="s">
        <v>109</v>
      </c>
      <c r="F13" t="s">
        <v>45</v>
      </c>
    </row>
    <row r="14" spans="1:10" x14ac:dyDescent="0.25">
      <c r="A14" t="str">
        <f>_xlfn.CONCAT(F14, "_DIV",B14,"_",D14,E14,"_4UA")</f>
        <v>MEC220425_2C_DIV40_HUB46_4UA</v>
      </c>
      <c r="B14">
        <v>40</v>
      </c>
      <c r="C14" t="s">
        <v>44</v>
      </c>
      <c r="D14" t="s">
        <v>110</v>
      </c>
      <c r="E14">
        <v>46</v>
      </c>
      <c r="F14" t="s">
        <v>46</v>
      </c>
    </row>
    <row r="15" spans="1:10" x14ac:dyDescent="0.25">
      <c r="A15" t="str">
        <f>_xlfn.CONCAT(F15, "_DIV",B15,"_",D15,E15,"_4UA")</f>
        <v>MEC220425_2C_DIV40_PER64_4UA</v>
      </c>
      <c r="B15">
        <v>40</v>
      </c>
      <c r="C15" t="s">
        <v>44</v>
      </c>
      <c r="D15" t="s">
        <v>111</v>
      </c>
      <c r="E15">
        <v>64</v>
      </c>
      <c r="F15" t="s">
        <v>46</v>
      </c>
    </row>
    <row r="16" spans="1:10" x14ac:dyDescent="0.25">
      <c r="A16" t="str">
        <f>_xlfn.CONCAT(F16, "_DIV",B16,"_",D16)</f>
        <v>MEC220425_2C_DIV40_BASELINE</v>
      </c>
      <c r="B16">
        <v>40</v>
      </c>
      <c r="C16" t="s">
        <v>44</v>
      </c>
      <c r="D16" t="s">
        <v>109</v>
      </c>
      <c r="F16" t="s">
        <v>46</v>
      </c>
    </row>
    <row r="17" spans="1:6" x14ac:dyDescent="0.25">
      <c r="A17" t="str">
        <f>_xlfn.CONCAT(F17, "_DIV",B17,"_",D17,E17,"_4UA")</f>
        <v>MEC220425_2C_DIV53_HUB13_4UA</v>
      </c>
      <c r="B17">
        <v>53</v>
      </c>
      <c r="C17" t="s">
        <v>44</v>
      </c>
      <c r="D17" t="s">
        <v>110</v>
      </c>
      <c r="E17">
        <v>13</v>
      </c>
      <c r="F17" t="s">
        <v>46</v>
      </c>
    </row>
    <row r="18" spans="1:6" x14ac:dyDescent="0.25">
      <c r="A18" t="str">
        <f>_xlfn.CONCAT(F18, "_DIV",B18,"_",D18,E18,"_4UA")</f>
        <v>MEC220425_2C_DIV53_PER77_4UA</v>
      </c>
      <c r="B18">
        <v>53</v>
      </c>
      <c r="C18" t="s">
        <v>44</v>
      </c>
      <c r="D18" t="s">
        <v>111</v>
      </c>
      <c r="E18">
        <v>77</v>
      </c>
      <c r="F18" t="s">
        <v>46</v>
      </c>
    </row>
    <row r="19" spans="1:6" x14ac:dyDescent="0.25">
      <c r="A19" t="str">
        <f>_xlfn.CONCAT(F19, "_DIV",B19,"_",D19)</f>
        <v>MEC220425_2C_DIV53_BASELINE</v>
      </c>
      <c r="B19">
        <v>53</v>
      </c>
      <c r="C19" t="s">
        <v>44</v>
      </c>
      <c r="D19" t="s">
        <v>109</v>
      </c>
      <c r="F19" t="s">
        <v>46</v>
      </c>
    </row>
    <row r="20" spans="1:6" x14ac:dyDescent="0.25">
      <c r="A20" t="str">
        <f>_xlfn.CONCAT(F20, "_DIV",B20,"_",D20,E20,"_4UA")</f>
        <v>MEC220425_2E_DIV40_HUB26_4UA</v>
      </c>
      <c r="B20">
        <v>40</v>
      </c>
      <c r="C20" t="s">
        <v>44</v>
      </c>
      <c r="D20" t="s">
        <v>110</v>
      </c>
      <c r="E20">
        <v>26</v>
      </c>
      <c r="F20" t="s">
        <v>47</v>
      </c>
    </row>
    <row r="21" spans="1:6" x14ac:dyDescent="0.25">
      <c r="A21" t="str">
        <f>_xlfn.CONCAT(F21, "_DIV",B21,"_",D21,E21,"_4UA")</f>
        <v>MEC220425_2E_DIV40_PER74_4UA</v>
      </c>
      <c r="B21">
        <v>40</v>
      </c>
      <c r="C21" t="s">
        <v>44</v>
      </c>
      <c r="D21" t="s">
        <v>111</v>
      </c>
      <c r="E21">
        <v>74</v>
      </c>
      <c r="F21" t="s">
        <v>47</v>
      </c>
    </row>
    <row r="22" spans="1:6" x14ac:dyDescent="0.25">
      <c r="A22" t="str">
        <f>_xlfn.CONCAT(F22, "_DIV",B22,"_",D22)</f>
        <v>MEC220425_2E_DIV40_BASELINE</v>
      </c>
      <c r="B22">
        <v>40</v>
      </c>
      <c r="C22" t="s">
        <v>44</v>
      </c>
      <c r="D22" t="s">
        <v>109</v>
      </c>
      <c r="F22" t="s">
        <v>47</v>
      </c>
    </row>
    <row r="23" spans="1:6" x14ac:dyDescent="0.25">
      <c r="A23" t="str">
        <f>_xlfn.CONCAT(F23, "_DIV",B23,"_",D23,E23,"_4UA")</f>
        <v>MEC220425_2E_DIV53_HUB37_4UA</v>
      </c>
      <c r="B23">
        <v>53</v>
      </c>
      <c r="C23" t="s">
        <v>44</v>
      </c>
      <c r="D23" t="s">
        <v>110</v>
      </c>
      <c r="E23">
        <v>37</v>
      </c>
      <c r="F23" t="s">
        <v>47</v>
      </c>
    </row>
    <row r="24" spans="1:6" x14ac:dyDescent="0.25">
      <c r="A24" t="str">
        <f>_xlfn.CONCAT(F24, "_DIV",B24,"_",D24,E24,"_4UA")</f>
        <v>MEC220425_2E_DIV53_PER66_4UA</v>
      </c>
      <c r="B24">
        <v>53</v>
      </c>
      <c r="C24" t="s">
        <v>44</v>
      </c>
      <c r="D24" t="s">
        <v>111</v>
      </c>
      <c r="E24">
        <v>66</v>
      </c>
      <c r="F24" t="s">
        <v>47</v>
      </c>
    </row>
    <row r="25" spans="1:6" x14ac:dyDescent="0.25">
      <c r="A25" t="str">
        <f>_xlfn.CONCAT(F25, "_DIV",B25,"_",D25)</f>
        <v>MEC220425_2E_DIV53_BASELINE</v>
      </c>
      <c r="B25">
        <v>53</v>
      </c>
      <c r="C25" t="s">
        <v>44</v>
      </c>
      <c r="D25" t="s">
        <v>109</v>
      </c>
      <c r="F25" t="s">
        <v>47</v>
      </c>
    </row>
    <row r="26" spans="1:6" x14ac:dyDescent="0.25">
      <c r="A26" t="str">
        <f>_xlfn.CONCAT(F26, "_DIV",B26,"_",D26,E26,"_4UA")</f>
        <v>MEC220425_2F_DIV40_HUB36_4UA</v>
      </c>
      <c r="B26">
        <v>40</v>
      </c>
      <c r="C26" t="s">
        <v>44</v>
      </c>
      <c r="D26" t="s">
        <v>110</v>
      </c>
      <c r="E26">
        <v>36</v>
      </c>
      <c r="F26" t="s">
        <v>48</v>
      </c>
    </row>
    <row r="27" spans="1:6" x14ac:dyDescent="0.25">
      <c r="A27" t="str">
        <f>_xlfn.CONCAT(F27, "_DIV",B27,"_",D27,E27,"_4UA")</f>
        <v>MEC220425_2F_DIV40_PER56_4UA</v>
      </c>
      <c r="B27">
        <v>40</v>
      </c>
      <c r="C27" t="s">
        <v>44</v>
      </c>
      <c r="D27" t="s">
        <v>111</v>
      </c>
      <c r="E27">
        <v>56</v>
      </c>
      <c r="F27" t="s">
        <v>48</v>
      </c>
    </row>
    <row r="28" spans="1:6" x14ac:dyDescent="0.25">
      <c r="A28" t="str">
        <f>_xlfn.CONCAT(F28, "_DIV",B28,"_",D28)</f>
        <v>MEC220425_2F_DIV40_BASELINE</v>
      </c>
      <c r="B28">
        <v>40</v>
      </c>
      <c r="C28" t="s">
        <v>44</v>
      </c>
      <c r="D28" t="s">
        <v>109</v>
      </c>
      <c r="F28" t="s">
        <v>48</v>
      </c>
    </row>
    <row r="29" spans="1:6" x14ac:dyDescent="0.25">
      <c r="A29" t="str">
        <f>_xlfn.CONCAT(F29, "_DIV",B29,"_",D29,E29,"_4UA")</f>
        <v>MEC220425_2F_DIV53_HUB36_4UA</v>
      </c>
      <c r="B29">
        <v>53</v>
      </c>
      <c r="C29" t="s">
        <v>44</v>
      </c>
      <c r="D29" t="s">
        <v>110</v>
      </c>
      <c r="E29">
        <v>36</v>
      </c>
      <c r="F29" t="s">
        <v>48</v>
      </c>
    </row>
    <row r="30" spans="1:6" x14ac:dyDescent="0.25">
      <c r="A30" t="str">
        <f>_xlfn.CONCAT(F30, "_DIV",B30,"_",D30,E30,"_4UA")</f>
        <v>MEC220425_2F_DIV53_PER51_4UA</v>
      </c>
      <c r="B30">
        <v>53</v>
      </c>
      <c r="C30" t="s">
        <v>44</v>
      </c>
      <c r="D30" t="s">
        <v>111</v>
      </c>
      <c r="E30">
        <v>51</v>
      </c>
      <c r="F30" t="s">
        <v>48</v>
      </c>
    </row>
    <row r="31" spans="1:6" x14ac:dyDescent="0.25">
      <c r="A31" t="str">
        <f>_xlfn.CONCAT(F31, "_DIV",B31,"_",D31)</f>
        <v>MEC220425_2F_DIV53_BASELINE</v>
      </c>
      <c r="B31">
        <v>53</v>
      </c>
      <c r="C31" t="s">
        <v>44</v>
      </c>
      <c r="D31" t="s">
        <v>109</v>
      </c>
      <c r="F31" t="s">
        <v>48</v>
      </c>
    </row>
    <row r="32" spans="1:6" x14ac:dyDescent="0.25">
      <c r="A32" t="str">
        <f>_xlfn.CONCAT(F32, "_DIV",B32,"_",D32,E32,"_4UA")</f>
        <v>MEC220425_3B_DIV40_HUB53_4UA</v>
      </c>
      <c r="B32">
        <v>40</v>
      </c>
      <c r="C32" t="s">
        <v>44</v>
      </c>
      <c r="D32" t="s">
        <v>110</v>
      </c>
      <c r="E32">
        <v>53</v>
      </c>
      <c r="F32" t="s">
        <v>49</v>
      </c>
    </row>
    <row r="33" spans="1:6" x14ac:dyDescent="0.25">
      <c r="A33" t="str">
        <f>_xlfn.CONCAT(F33, "_DIV",B33,"_",D33,E33,"_4UA")</f>
        <v>MEC220425_3B_DIV40_PER35_4UA</v>
      </c>
      <c r="B33">
        <v>40</v>
      </c>
      <c r="C33" t="s">
        <v>44</v>
      </c>
      <c r="D33" t="s">
        <v>111</v>
      </c>
      <c r="E33">
        <v>35</v>
      </c>
      <c r="F33" t="s">
        <v>49</v>
      </c>
    </row>
    <row r="34" spans="1:6" x14ac:dyDescent="0.25">
      <c r="A34" t="str">
        <f>_xlfn.CONCAT(F34, "_DIV",B34,"_",D34)</f>
        <v>MEC220425_3B_DIV40_BASELINE</v>
      </c>
      <c r="B34">
        <v>40</v>
      </c>
      <c r="C34" t="s">
        <v>44</v>
      </c>
      <c r="D34" t="s">
        <v>109</v>
      </c>
      <c r="F34" t="s">
        <v>49</v>
      </c>
    </row>
    <row r="35" spans="1:6" x14ac:dyDescent="0.25">
      <c r="A35" t="str">
        <f>_xlfn.CONCAT(F35, "_DIV",B35,"_",D35,E35,"_4UA")</f>
        <v>MEC220425_4A_DIV40_HUB57_4UA</v>
      </c>
      <c r="B35">
        <v>40</v>
      </c>
      <c r="C35" t="s">
        <v>2</v>
      </c>
      <c r="D35" t="s">
        <v>110</v>
      </c>
      <c r="E35">
        <v>57</v>
      </c>
      <c r="F35" t="s">
        <v>51</v>
      </c>
    </row>
    <row r="36" spans="1:6" x14ac:dyDescent="0.25">
      <c r="A36" t="str">
        <f>_xlfn.CONCAT(F36, "_DIV",B36,"_",D36,E36,"_4UA")</f>
        <v>MEC220425_4A_DIV40_PER33_4UA</v>
      </c>
      <c r="B36">
        <v>40</v>
      </c>
      <c r="C36" t="s">
        <v>2</v>
      </c>
      <c r="D36" t="s">
        <v>111</v>
      </c>
      <c r="E36">
        <v>33</v>
      </c>
      <c r="F36" t="s">
        <v>51</v>
      </c>
    </row>
    <row r="37" spans="1:6" x14ac:dyDescent="0.25">
      <c r="A37" t="str">
        <f>_xlfn.CONCAT(F37, "_DIV",B37,"_",D37)</f>
        <v>MEC220425_4A_DIV40_BASELINE</v>
      </c>
      <c r="B37">
        <v>40</v>
      </c>
      <c r="C37" t="s">
        <v>2</v>
      </c>
      <c r="D37" t="s">
        <v>109</v>
      </c>
      <c r="F37" t="s">
        <v>51</v>
      </c>
    </row>
    <row r="38" spans="1:6" x14ac:dyDescent="0.25">
      <c r="A38" t="str">
        <f>_xlfn.CONCAT(F38, "_DIV",B38,"_",D38,E38,"_4UA")</f>
        <v>MEC220425_4A_DIV53_HUB62_4UA</v>
      </c>
      <c r="B38">
        <v>53</v>
      </c>
      <c r="C38" t="s">
        <v>2</v>
      </c>
      <c r="D38" t="s">
        <v>110</v>
      </c>
      <c r="E38">
        <v>62</v>
      </c>
      <c r="F38" t="s">
        <v>51</v>
      </c>
    </row>
    <row r="39" spans="1:6" x14ac:dyDescent="0.25">
      <c r="A39" t="str">
        <f>_xlfn.CONCAT(F39, "_DIV",B39,"_",D39,E39,"_4UA")</f>
        <v>MEC220425_4A_DIV53_PER13_4UA</v>
      </c>
      <c r="B39">
        <v>53</v>
      </c>
      <c r="C39" t="s">
        <v>2</v>
      </c>
      <c r="D39" t="s">
        <v>111</v>
      </c>
      <c r="E39">
        <v>13</v>
      </c>
      <c r="F39" t="s">
        <v>51</v>
      </c>
    </row>
    <row r="40" spans="1:6" x14ac:dyDescent="0.25">
      <c r="A40" t="str">
        <f>_xlfn.CONCAT(F40, "_DIV",B40,"_",D40)</f>
        <v>MEC220425_4A_DIV53_BASELINE</v>
      </c>
      <c r="B40">
        <v>53</v>
      </c>
      <c r="C40" t="s">
        <v>2</v>
      </c>
      <c r="D40" t="s">
        <v>109</v>
      </c>
      <c r="F40" t="s">
        <v>51</v>
      </c>
    </row>
    <row r="41" spans="1:6" x14ac:dyDescent="0.25">
      <c r="A41" t="str">
        <f>_xlfn.CONCAT(F41, "_DIV",B41,"_",D41,E41,"_4UA")</f>
        <v>MEC220425_4B_DIV40_HUB25_4UA</v>
      </c>
      <c r="B41">
        <v>40</v>
      </c>
      <c r="C41" t="s">
        <v>2</v>
      </c>
      <c r="D41" t="s">
        <v>110</v>
      </c>
      <c r="E41">
        <v>25</v>
      </c>
      <c r="F41" t="s">
        <v>52</v>
      </c>
    </row>
    <row r="42" spans="1:6" x14ac:dyDescent="0.25">
      <c r="A42" t="str">
        <f>_xlfn.CONCAT(F42, "_DIV",B42,"_",D42,E42,"_4UA")</f>
        <v>MEC220425_4B_DIV40_PER65_4UA</v>
      </c>
      <c r="B42">
        <v>40</v>
      </c>
      <c r="C42" t="s">
        <v>2</v>
      </c>
      <c r="D42" t="s">
        <v>111</v>
      </c>
      <c r="E42">
        <v>65</v>
      </c>
      <c r="F42" t="s">
        <v>52</v>
      </c>
    </row>
    <row r="43" spans="1:6" x14ac:dyDescent="0.25">
      <c r="A43" t="str">
        <f>_xlfn.CONCAT(F43, "_DIV",B43,"_",D43)</f>
        <v>MEC220425_4B_DIV40_BASELINE</v>
      </c>
      <c r="B43">
        <v>40</v>
      </c>
      <c r="C43" t="s">
        <v>2</v>
      </c>
      <c r="D43" t="s">
        <v>109</v>
      </c>
      <c r="F43" t="s">
        <v>52</v>
      </c>
    </row>
    <row r="44" spans="1:6" x14ac:dyDescent="0.25">
      <c r="A44" t="str">
        <f>_xlfn.CONCAT(F44, "_DIV",B44,"_",D44,E44,"_4UA")</f>
        <v>MEC220425_4B_DIV53_HUB64_4UA</v>
      </c>
      <c r="B44">
        <v>53</v>
      </c>
      <c r="C44" t="s">
        <v>2</v>
      </c>
      <c r="D44" t="s">
        <v>110</v>
      </c>
      <c r="E44">
        <v>64</v>
      </c>
      <c r="F44" t="s">
        <v>52</v>
      </c>
    </row>
    <row r="45" spans="1:6" x14ac:dyDescent="0.25">
      <c r="A45" t="str">
        <f>_xlfn.CONCAT(F45, "_DIV",B45,"_",D45,E45,"_4UA")</f>
        <v>MEC220425_4B_DIV53_PER21_4UA</v>
      </c>
      <c r="B45">
        <v>53</v>
      </c>
      <c r="C45" t="s">
        <v>2</v>
      </c>
      <c r="D45" t="s">
        <v>111</v>
      </c>
      <c r="E45">
        <v>21</v>
      </c>
      <c r="F45" t="s">
        <v>52</v>
      </c>
    </row>
    <row r="46" spans="1:6" x14ac:dyDescent="0.25">
      <c r="A46" t="str">
        <f>_xlfn.CONCAT(F46, "_DIV",B46,"_",D46)</f>
        <v>MEC220425_4B_DIV53_BASELINE</v>
      </c>
      <c r="B46">
        <v>53</v>
      </c>
      <c r="C46" t="s">
        <v>2</v>
      </c>
      <c r="D46" t="s">
        <v>109</v>
      </c>
      <c r="F46" t="s">
        <v>52</v>
      </c>
    </row>
    <row r="47" spans="1:6" x14ac:dyDescent="0.25">
      <c r="A47" t="str">
        <f>_xlfn.CONCAT(F47, "_DIV",B47,"_",D47,E47,"_4UA")</f>
        <v>MEC220425_4C_DIV40_HUB64_4UA</v>
      </c>
      <c r="B47">
        <v>40</v>
      </c>
      <c r="C47" t="s">
        <v>2</v>
      </c>
      <c r="D47" t="s">
        <v>110</v>
      </c>
      <c r="E47">
        <v>64</v>
      </c>
      <c r="F47" t="s">
        <v>53</v>
      </c>
    </row>
    <row r="48" spans="1:6" x14ac:dyDescent="0.25">
      <c r="A48" t="str">
        <f>_xlfn.CONCAT(F48, "_DIV",B48,"_",D48,E48,"_4UA")</f>
        <v>MEC220425_4C_DIV40_PER32_4UA</v>
      </c>
      <c r="B48">
        <v>40</v>
      </c>
      <c r="C48" t="s">
        <v>2</v>
      </c>
      <c r="D48" t="s">
        <v>111</v>
      </c>
      <c r="E48">
        <v>32</v>
      </c>
      <c r="F48" t="s">
        <v>53</v>
      </c>
    </row>
    <row r="49" spans="1:6" x14ac:dyDescent="0.25">
      <c r="A49" t="str">
        <f>_xlfn.CONCAT(F49, "_DIV",B49,"_",D49)</f>
        <v>MEC220425_4C_DIV40_BASELINE</v>
      </c>
      <c r="B49">
        <v>40</v>
      </c>
      <c r="C49" t="s">
        <v>2</v>
      </c>
      <c r="D49" t="s">
        <v>109</v>
      </c>
      <c r="F49" t="s">
        <v>53</v>
      </c>
    </row>
    <row r="50" spans="1:6" x14ac:dyDescent="0.25">
      <c r="A50" t="str">
        <f>_xlfn.CONCAT(F50, "_DIV",B50,"_",D50,E50,"_4UA")</f>
        <v>MEC220425_4C_DIV53_HUB45_4UA</v>
      </c>
      <c r="B50">
        <v>53</v>
      </c>
      <c r="C50" t="s">
        <v>2</v>
      </c>
      <c r="D50" t="s">
        <v>110</v>
      </c>
      <c r="E50">
        <v>45</v>
      </c>
      <c r="F50" t="s">
        <v>53</v>
      </c>
    </row>
    <row r="51" spans="1:6" x14ac:dyDescent="0.25">
      <c r="A51" t="str">
        <f>_xlfn.CONCAT(F51, "_DIV",B51,"_",D51,E51,"_4UA")</f>
        <v>MEC220425_4C_DIV53_PER61_4UA</v>
      </c>
      <c r="B51">
        <v>53</v>
      </c>
      <c r="C51" t="s">
        <v>2</v>
      </c>
      <c r="D51" t="s">
        <v>111</v>
      </c>
      <c r="E51">
        <v>61</v>
      </c>
      <c r="F51" t="s">
        <v>53</v>
      </c>
    </row>
    <row r="52" spans="1:6" x14ac:dyDescent="0.25">
      <c r="A52" t="str">
        <f>_xlfn.CONCAT(F52, "_DIV",B52,"_",D52)</f>
        <v>MEC220425_4C_DIV53_BASELINE</v>
      </c>
      <c r="B52">
        <v>53</v>
      </c>
      <c r="C52" t="s">
        <v>2</v>
      </c>
      <c r="D52" t="s">
        <v>109</v>
      </c>
      <c r="F52" t="s">
        <v>53</v>
      </c>
    </row>
    <row r="53" spans="1:6" x14ac:dyDescent="0.25">
      <c r="A53" t="str">
        <f>_xlfn.CONCAT(F53, "_DIV",B53,"_",D53,E53,"_4UA")</f>
        <v>MEC220425_4D_DIV40_HUB34_4UA</v>
      </c>
      <c r="B53">
        <v>40</v>
      </c>
      <c r="C53" t="s">
        <v>2</v>
      </c>
      <c r="D53" t="s">
        <v>110</v>
      </c>
      <c r="E53">
        <v>34</v>
      </c>
      <c r="F53" t="s">
        <v>59</v>
      </c>
    </row>
    <row r="54" spans="1:6" x14ac:dyDescent="0.25">
      <c r="A54" t="str">
        <f>_xlfn.CONCAT(F54, "_DIV",B54,"_",D54,E54,"_4UA")</f>
        <v>MEC220425_4D_DIV40_PER32_4UA</v>
      </c>
      <c r="B54">
        <v>40</v>
      </c>
      <c r="C54" t="s">
        <v>2</v>
      </c>
      <c r="D54" t="s">
        <v>111</v>
      </c>
      <c r="E54">
        <v>32</v>
      </c>
      <c r="F54" t="s">
        <v>59</v>
      </c>
    </row>
    <row r="55" spans="1:6" x14ac:dyDescent="0.25">
      <c r="A55" t="str">
        <f>_xlfn.CONCAT(F55, "_DIV",B55,"_",D55)</f>
        <v>MEC220425_4D_DIV40_BASELINE</v>
      </c>
      <c r="B55">
        <v>40</v>
      </c>
      <c r="C55" t="s">
        <v>2</v>
      </c>
      <c r="D55" t="s">
        <v>109</v>
      </c>
      <c r="F55" t="s">
        <v>59</v>
      </c>
    </row>
    <row r="56" spans="1:6" x14ac:dyDescent="0.25">
      <c r="A56" t="str">
        <f>_xlfn.CONCAT(F56, "_DIV",B56,"_",D56,E56,"_4UA")</f>
        <v>MEC220425_4D_DIV53_HUB45_4UA</v>
      </c>
      <c r="B56">
        <v>53</v>
      </c>
      <c r="C56" t="s">
        <v>2</v>
      </c>
      <c r="D56" t="s">
        <v>110</v>
      </c>
      <c r="E56">
        <v>45</v>
      </c>
      <c r="F56" t="s">
        <v>59</v>
      </c>
    </row>
    <row r="57" spans="1:6" x14ac:dyDescent="0.25">
      <c r="A57" t="str">
        <f>_xlfn.CONCAT(F57, "_DIV",B57,"_",D57,E57,"_4UA")</f>
        <v>MEC220425_4D_DIV53_PER32_4UA</v>
      </c>
      <c r="B57">
        <v>53</v>
      </c>
      <c r="C57" t="s">
        <v>2</v>
      </c>
      <c r="D57" t="s">
        <v>111</v>
      </c>
      <c r="E57">
        <v>32</v>
      </c>
      <c r="F57" t="s">
        <v>59</v>
      </c>
    </row>
    <row r="58" spans="1:6" x14ac:dyDescent="0.25">
      <c r="A58" t="str">
        <f>_xlfn.CONCAT(F58, "_DIV",B58,"_",D58)</f>
        <v>MEC220425_4D_DIV53_BASELINE</v>
      </c>
      <c r="B58">
        <v>53</v>
      </c>
      <c r="C58" t="s">
        <v>2</v>
      </c>
      <c r="D58" t="s">
        <v>109</v>
      </c>
      <c r="F58" t="s">
        <v>59</v>
      </c>
    </row>
    <row r="59" spans="1:6" x14ac:dyDescent="0.25">
      <c r="A59" t="str">
        <f>_xlfn.CONCAT(F59, "_DIV",B59,"_",D59,E59,"_4UA")</f>
        <v>MEC220425_5C_DIV40_HUB63_4UA</v>
      </c>
      <c r="B59">
        <v>40</v>
      </c>
      <c r="C59" t="s">
        <v>44</v>
      </c>
      <c r="D59" t="s">
        <v>110</v>
      </c>
      <c r="E59">
        <v>63</v>
      </c>
      <c r="F59" t="s">
        <v>50</v>
      </c>
    </row>
    <row r="60" spans="1:6" x14ac:dyDescent="0.25">
      <c r="A60" t="str">
        <f>_xlfn.CONCAT(F60, "_DIV",B60,"_",D60,E60,"_4UA")</f>
        <v>MEC220425_5C_DIV40_PER85_4UA</v>
      </c>
      <c r="B60">
        <v>40</v>
      </c>
      <c r="C60" t="s">
        <v>44</v>
      </c>
      <c r="D60" t="s">
        <v>111</v>
      </c>
      <c r="E60">
        <v>85</v>
      </c>
      <c r="F60" t="s">
        <v>50</v>
      </c>
    </row>
    <row r="61" spans="1:6" x14ac:dyDescent="0.25">
      <c r="A61" t="str">
        <f>_xlfn.CONCAT(F61, "_DIV",B61,"_",D61)</f>
        <v>MEC220425_5C_DIV40_BASELINE</v>
      </c>
      <c r="B61">
        <v>40</v>
      </c>
      <c r="C61" t="s">
        <v>44</v>
      </c>
      <c r="D61" t="s">
        <v>109</v>
      </c>
      <c r="F61" t="s">
        <v>50</v>
      </c>
    </row>
    <row r="62" spans="1:6" x14ac:dyDescent="0.25">
      <c r="A62" t="str">
        <f>_xlfn.CONCAT(F62, "_DIV",B62,"_",D62,E62,"_4UA")</f>
        <v>MEC220425_6A_DIV40_HUB61_4UA</v>
      </c>
      <c r="B62">
        <v>40</v>
      </c>
      <c r="C62" t="s">
        <v>55</v>
      </c>
      <c r="D62" t="s">
        <v>110</v>
      </c>
      <c r="E62">
        <v>61</v>
      </c>
      <c r="F62" t="s">
        <v>60</v>
      </c>
    </row>
    <row r="63" spans="1:6" x14ac:dyDescent="0.25">
      <c r="A63" t="str">
        <f>_xlfn.CONCAT(F63, "_DIV",B63,"_",D63,E63,"_4UA")</f>
        <v>MEC220425_6A_DIV40_PER63_4UA</v>
      </c>
      <c r="B63">
        <v>40</v>
      </c>
      <c r="C63" t="s">
        <v>55</v>
      </c>
      <c r="D63" t="s">
        <v>111</v>
      </c>
      <c r="E63">
        <v>63</v>
      </c>
      <c r="F63" t="s">
        <v>60</v>
      </c>
    </row>
    <row r="64" spans="1:6" x14ac:dyDescent="0.25">
      <c r="A64" t="str">
        <f>_xlfn.CONCAT(F64, "_DIV",B64,"_",D64)</f>
        <v>MEC220425_6A_DIV40_BASELINE</v>
      </c>
      <c r="B64">
        <v>40</v>
      </c>
      <c r="C64" t="s">
        <v>55</v>
      </c>
      <c r="D64" t="s">
        <v>109</v>
      </c>
      <c r="F64" t="s">
        <v>60</v>
      </c>
    </row>
    <row r="65" spans="1:6" x14ac:dyDescent="0.25">
      <c r="A65" t="str">
        <f>_xlfn.CONCAT(F65, "_DIV",B65,"_",D65,E65,"_4UA")</f>
        <v>MEC220425_6A_DIV53_HUB84_4UA</v>
      </c>
      <c r="B65">
        <v>53</v>
      </c>
      <c r="C65" t="s">
        <v>55</v>
      </c>
      <c r="D65" t="s">
        <v>110</v>
      </c>
      <c r="E65">
        <v>84</v>
      </c>
      <c r="F65" t="s">
        <v>60</v>
      </c>
    </row>
    <row r="66" spans="1:6" x14ac:dyDescent="0.25">
      <c r="A66" t="str">
        <f>_xlfn.CONCAT(F66, "_DIV",B66,"_",D66,E66,"_4UA")</f>
        <v>MEC220425_6A_DIV53_PER45_4UA</v>
      </c>
      <c r="B66">
        <v>53</v>
      </c>
      <c r="C66" t="s">
        <v>55</v>
      </c>
      <c r="D66" t="s">
        <v>111</v>
      </c>
      <c r="E66">
        <v>45</v>
      </c>
      <c r="F66" t="s">
        <v>60</v>
      </c>
    </row>
    <row r="67" spans="1:6" x14ac:dyDescent="0.25">
      <c r="A67" t="str">
        <f>_xlfn.CONCAT(F67, "_DIV",B67,"_",D67)</f>
        <v>MEC220425_6A_DIV53_BASELINE</v>
      </c>
      <c r="B67">
        <v>53</v>
      </c>
      <c r="C67" t="s">
        <v>55</v>
      </c>
      <c r="D67" t="s">
        <v>109</v>
      </c>
      <c r="F67" t="s">
        <v>60</v>
      </c>
    </row>
    <row r="68" spans="1:6" x14ac:dyDescent="0.25">
      <c r="A68" t="str">
        <f>_xlfn.CONCAT(F68, "_DIV",B68,"_",D68,E68,"_4UA")</f>
        <v>MEC220425_6B_DIV40_HUB42_4UA</v>
      </c>
      <c r="B68">
        <v>40</v>
      </c>
      <c r="C68" t="s">
        <v>55</v>
      </c>
      <c r="D68" t="s">
        <v>110</v>
      </c>
      <c r="E68">
        <v>42</v>
      </c>
      <c r="F68" t="s">
        <v>54</v>
      </c>
    </row>
    <row r="69" spans="1:6" x14ac:dyDescent="0.25">
      <c r="A69" t="str">
        <f>_xlfn.CONCAT(F69, "_DIV",B69,"_",D69,E69,"_4UA")</f>
        <v>MEC220425_6B_DIV40_PER33_4UA</v>
      </c>
      <c r="B69">
        <v>40</v>
      </c>
      <c r="C69" t="s">
        <v>55</v>
      </c>
      <c r="D69" t="s">
        <v>111</v>
      </c>
      <c r="E69">
        <v>33</v>
      </c>
      <c r="F69" t="s">
        <v>54</v>
      </c>
    </row>
    <row r="70" spans="1:6" x14ac:dyDescent="0.25">
      <c r="A70" t="str">
        <f>_xlfn.CONCAT(F70, "_DIV",B70,"_",D70)</f>
        <v>MEC220425_6B_DIV40_BASELINE</v>
      </c>
      <c r="B70">
        <v>40</v>
      </c>
      <c r="C70" t="s">
        <v>55</v>
      </c>
      <c r="D70" t="s">
        <v>109</v>
      </c>
      <c r="F70" t="s">
        <v>54</v>
      </c>
    </row>
    <row r="71" spans="1:6" x14ac:dyDescent="0.25">
      <c r="A71" t="str">
        <f>_xlfn.CONCAT(F71, "_DIV",B71,"_",D71,E71,"_4UA")</f>
        <v>MEC220425_6C_DIV40_HUB48_4UA</v>
      </c>
      <c r="B71">
        <v>40</v>
      </c>
      <c r="C71" t="s">
        <v>55</v>
      </c>
      <c r="D71" t="s">
        <v>110</v>
      </c>
      <c r="E71">
        <v>48</v>
      </c>
      <c r="F71" t="s">
        <v>56</v>
      </c>
    </row>
    <row r="72" spans="1:6" x14ac:dyDescent="0.25">
      <c r="A72" t="str">
        <f>_xlfn.CONCAT(F72, "_DIV",B72,"_",D72,E72,"_4UA")</f>
        <v>MEC220425_6C_DIV40_PER41_4UA</v>
      </c>
      <c r="B72">
        <v>40</v>
      </c>
      <c r="C72" t="s">
        <v>55</v>
      </c>
      <c r="D72" t="s">
        <v>111</v>
      </c>
      <c r="E72">
        <v>41</v>
      </c>
      <c r="F72" t="s">
        <v>56</v>
      </c>
    </row>
    <row r="73" spans="1:6" x14ac:dyDescent="0.25">
      <c r="A73" t="str">
        <f>_xlfn.CONCAT(F73, "_DIV",B73,"_",D73)</f>
        <v>MEC220425_6C_DIV40_BASELINE</v>
      </c>
      <c r="B73">
        <v>40</v>
      </c>
      <c r="C73" t="s">
        <v>55</v>
      </c>
      <c r="D73" t="s">
        <v>109</v>
      </c>
      <c r="F73" t="s">
        <v>56</v>
      </c>
    </row>
    <row r="74" spans="1:6" x14ac:dyDescent="0.25">
      <c r="A74" t="str">
        <f>_xlfn.CONCAT(F74, "_DIV",B74,"_",D74,E74,"_4UA")</f>
        <v>MEC220425_6C_DIV53_HUB48_4UA</v>
      </c>
      <c r="B74">
        <v>53</v>
      </c>
      <c r="C74" t="s">
        <v>55</v>
      </c>
      <c r="D74" t="s">
        <v>110</v>
      </c>
      <c r="E74">
        <v>48</v>
      </c>
      <c r="F74" t="s">
        <v>56</v>
      </c>
    </row>
    <row r="75" spans="1:6" x14ac:dyDescent="0.25">
      <c r="A75" t="str">
        <f>_xlfn.CONCAT(F75, "_DIV",B75,"_",D75,E75,"_4UA")</f>
        <v>MEC220425_6C_DIV53_PER38_4UA</v>
      </c>
      <c r="B75">
        <v>53</v>
      </c>
      <c r="C75" t="s">
        <v>55</v>
      </c>
      <c r="D75" t="s">
        <v>111</v>
      </c>
      <c r="E75">
        <v>38</v>
      </c>
      <c r="F75" t="s">
        <v>56</v>
      </c>
    </row>
    <row r="76" spans="1:6" x14ac:dyDescent="0.25">
      <c r="A76" t="str">
        <f>_xlfn.CONCAT(F76, "_DIV",B76,"_",D76)</f>
        <v>MEC220425_6C_DIV53_BASELINE</v>
      </c>
      <c r="B76">
        <v>53</v>
      </c>
      <c r="C76" t="s">
        <v>55</v>
      </c>
      <c r="D76" t="s">
        <v>109</v>
      </c>
      <c r="F76" t="s">
        <v>56</v>
      </c>
    </row>
    <row r="77" spans="1:6" x14ac:dyDescent="0.25">
      <c r="A77" t="str">
        <f>_xlfn.CONCAT(F77, "_DIV",B77,"_",D77,E77,"_4UA")</f>
        <v>MEC220425_7B_DIV40_HUB84_4UA</v>
      </c>
      <c r="B77">
        <v>40</v>
      </c>
      <c r="C77" t="s">
        <v>55</v>
      </c>
      <c r="D77" t="s">
        <v>110</v>
      </c>
      <c r="E77">
        <v>84</v>
      </c>
      <c r="F77" t="s">
        <v>57</v>
      </c>
    </row>
    <row r="78" spans="1:6" x14ac:dyDescent="0.25">
      <c r="A78" t="str">
        <f>_xlfn.CONCAT(F78, "_DIV",B78,"_",D78,E78,"_4UA")</f>
        <v>MEC220425_7B_DIV40_PER87_4UA</v>
      </c>
      <c r="B78">
        <v>40</v>
      </c>
      <c r="C78" t="s">
        <v>55</v>
      </c>
      <c r="D78" t="s">
        <v>111</v>
      </c>
      <c r="E78">
        <v>87</v>
      </c>
      <c r="F78" t="s">
        <v>57</v>
      </c>
    </row>
    <row r="79" spans="1:6" x14ac:dyDescent="0.25">
      <c r="A79" t="str">
        <f>_xlfn.CONCAT(F79, "_DIV",B79,"_",D79)</f>
        <v>MEC220425_7B_DIV40_BASELINE</v>
      </c>
      <c r="B79">
        <v>40</v>
      </c>
      <c r="C79" t="s">
        <v>55</v>
      </c>
      <c r="D79" t="s">
        <v>109</v>
      </c>
      <c r="F79" t="s">
        <v>57</v>
      </c>
    </row>
    <row r="80" spans="1:6" x14ac:dyDescent="0.25">
      <c r="A80" s="15" t="s">
        <v>129</v>
      </c>
      <c r="B80">
        <v>63</v>
      </c>
      <c r="C80" t="s">
        <v>2</v>
      </c>
      <c r="D80">
        <v>1</v>
      </c>
      <c r="E80">
        <v>57</v>
      </c>
      <c r="F80" t="s">
        <v>0</v>
      </c>
    </row>
    <row r="81" spans="1:6" x14ac:dyDescent="0.25">
      <c r="A81" s="15" t="s">
        <v>130</v>
      </c>
      <c r="B81">
        <v>63</v>
      </c>
      <c r="C81" t="s">
        <v>2</v>
      </c>
      <c r="D81">
        <v>1</v>
      </c>
      <c r="E81">
        <v>57</v>
      </c>
      <c r="F81" t="s">
        <v>0</v>
      </c>
    </row>
    <row r="82" spans="1:6" x14ac:dyDescent="0.25">
      <c r="A82" s="15" t="s">
        <v>132</v>
      </c>
      <c r="B82">
        <v>63</v>
      </c>
      <c r="C82" t="s">
        <v>2</v>
      </c>
      <c r="D82">
        <v>1</v>
      </c>
      <c r="E82">
        <v>86</v>
      </c>
      <c r="F82" t="s">
        <v>27</v>
      </c>
    </row>
    <row r="83" spans="1:6" x14ac:dyDescent="0.25">
      <c r="A83" s="15" t="s">
        <v>131</v>
      </c>
      <c r="B83">
        <v>63</v>
      </c>
      <c r="C83" t="s">
        <v>2</v>
      </c>
      <c r="D83">
        <v>1</v>
      </c>
      <c r="E83">
        <v>86</v>
      </c>
      <c r="F83" t="s">
        <v>27</v>
      </c>
    </row>
    <row r="84" spans="1:6" x14ac:dyDescent="0.25">
      <c r="A84" s="15" t="s">
        <v>133</v>
      </c>
      <c r="B84">
        <v>63</v>
      </c>
      <c r="C84" t="s">
        <v>2</v>
      </c>
      <c r="D84">
        <v>2</v>
      </c>
      <c r="E84">
        <v>58</v>
      </c>
      <c r="F84" t="s">
        <v>27</v>
      </c>
    </row>
    <row r="85" spans="1:6" x14ac:dyDescent="0.25">
      <c r="A85" s="15" t="s">
        <v>134</v>
      </c>
      <c r="B85">
        <v>63</v>
      </c>
      <c r="C85" t="s">
        <v>2</v>
      </c>
      <c r="D85">
        <v>2</v>
      </c>
      <c r="E85">
        <v>58</v>
      </c>
      <c r="F8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F64A-FE93-4576-8433-1D981964DF2E}">
  <dimension ref="A1:J91"/>
  <sheetViews>
    <sheetView zoomScale="88" zoomScaleNormal="109" workbookViewId="0">
      <selection activeCell="D80" sqref="D80"/>
    </sheetView>
  </sheetViews>
  <sheetFormatPr defaultRowHeight="15" x14ac:dyDescent="0.25"/>
  <cols>
    <col min="1" max="1" width="48" bestFit="1" customWidth="1"/>
    <col min="2" max="2" width="4.42578125" bestFit="1" customWidth="1"/>
    <col min="3" max="3" width="15.28515625" bestFit="1" customWidth="1"/>
    <col min="4" max="4" width="13.5703125" bestFit="1" customWidth="1"/>
    <col min="5" max="5" width="18.85546875" bestFit="1" customWidth="1"/>
    <col min="6" max="6" width="14.7109375" bestFit="1" customWidth="1"/>
    <col min="8" max="8" width="21.42578125" bestFit="1" customWidth="1"/>
  </cols>
  <sheetData>
    <row r="1" spans="1:10" x14ac:dyDescent="0.25">
      <c r="A1" t="s">
        <v>113</v>
      </c>
      <c r="B1" t="s">
        <v>7</v>
      </c>
      <c r="C1" t="s">
        <v>107</v>
      </c>
      <c r="D1" t="s">
        <v>108</v>
      </c>
      <c r="E1" t="s">
        <v>112</v>
      </c>
      <c r="F1" t="s">
        <v>92</v>
      </c>
    </row>
    <row r="2" spans="1:10" x14ac:dyDescent="0.25">
      <c r="A2" t="str">
        <f>_xlfn.CONCAT(F2, "_DIV",B2,"_",D2,E2,"_4UA")</f>
        <v>MEC220425_2A_DIV40_HUB65_4UA</v>
      </c>
      <c r="B2">
        <v>40</v>
      </c>
      <c r="C2" t="s">
        <v>44</v>
      </c>
      <c r="D2" t="s">
        <v>110</v>
      </c>
      <c r="E2">
        <v>65</v>
      </c>
      <c r="F2" t="s">
        <v>42</v>
      </c>
      <c r="H2">
        <f>COUNTIFS(C2:C129, "WT", B2:B129, "40")</f>
        <v>12</v>
      </c>
      <c r="I2">
        <f>COUNTIFS(C2:C129, "HET", B2:B129, "40")</f>
        <v>21</v>
      </c>
      <c r="J2">
        <f>COUNTIFS(C2:C129, "KO", B2:B129, "40")</f>
        <v>12</v>
      </c>
    </row>
    <row r="3" spans="1:10" x14ac:dyDescent="0.25">
      <c r="A3" t="str">
        <f>_xlfn.CONCAT(F3, "_DIV",B3,"_",D3,E3,"_4UA")</f>
        <v>MEC220425_2A_DIV40_PER61_4UA</v>
      </c>
      <c r="B3">
        <v>40</v>
      </c>
      <c r="C3" t="s">
        <v>44</v>
      </c>
      <c r="D3" t="s">
        <v>111</v>
      </c>
      <c r="E3">
        <v>61</v>
      </c>
      <c r="F3" t="s">
        <v>42</v>
      </c>
      <c r="H3">
        <f>COUNTIFS(C2:C129, "WT", B2:B129, "53")</f>
        <v>12</v>
      </c>
      <c r="I3">
        <f>COUNTIFS(C2:C129, "HET", B2:B129, "53")</f>
        <v>15</v>
      </c>
      <c r="J3">
        <f>COUNTIFS(C2:C129, "KO", B2:B129, "53")</f>
        <v>6</v>
      </c>
    </row>
    <row r="4" spans="1:10" x14ac:dyDescent="0.25">
      <c r="A4" t="str">
        <f>_xlfn.CONCAT(F4, "_DIV",B4,"_",D4)</f>
        <v>MEC220425_2A_DIV40_BASELINE</v>
      </c>
      <c r="B4">
        <v>40</v>
      </c>
      <c r="C4" t="s">
        <v>44</v>
      </c>
      <c r="D4" t="s">
        <v>109</v>
      </c>
      <c r="F4" t="s">
        <v>42</v>
      </c>
      <c r="H4">
        <f>SUM(H2:H3)</f>
        <v>24</v>
      </c>
      <c r="I4">
        <f t="shared" ref="I4:J4" si="0">SUM(I2:I3)</f>
        <v>36</v>
      </c>
      <c r="J4">
        <f t="shared" si="0"/>
        <v>18</v>
      </c>
    </row>
    <row r="5" spans="1:10" x14ac:dyDescent="0.25">
      <c r="A5" t="str">
        <f>_xlfn.CONCAT(F5, "_DIV",B5,"_",D5,E5,"_4UA")</f>
        <v>MEC220425_2A_DIV53_HUB65_4UA</v>
      </c>
      <c r="B5">
        <v>53</v>
      </c>
      <c r="C5" t="s">
        <v>44</v>
      </c>
      <c r="D5" t="s">
        <v>110</v>
      </c>
      <c r="E5">
        <v>65</v>
      </c>
      <c r="F5" t="s">
        <v>42</v>
      </c>
    </row>
    <row r="6" spans="1:10" x14ac:dyDescent="0.25">
      <c r="A6" t="str">
        <f>_xlfn.CONCAT(F6, "_DIV",B6,"_",D6,E6,"_4UA")</f>
        <v>MEC220425_2A_DIV53_PER61_4UA</v>
      </c>
      <c r="B6">
        <v>53</v>
      </c>
      <c r="C6" t="s">
        <v>44</v>
      </c>
      <c r="D6" t="s">
        <v>111</v>
      </c>
      <c r="E6">
        <v>61</v>
      </c>
      <c r="F6" t="s">
        <v>42</v>
      </c>
    </row>
    <row r="7" spans="1:10" x14ac:dyDescent="0.25">
      <c r="A7" t="str">
        <f>_xlfn.CONCAT(F7, "_DIV",B7,"_",D7)</f>
        <v>MEC220425_2A_DIV53_BASELINE</v>
      </c>
      <c r="B7">
        <v>53</v>
      </c>
      <c r="C7" t="s">
        <v>44</v>
      </c>
      <c r="D7" t="s">
        <v>109</v>
      </c>
      <c r="F7" t="s">
        <v>42</v>
      </c>
    </row>
    <row r="8" spans="1:10" x14ac:dyDescent="0.25">
      <c r="A8" t="str">
        <f>_xlfn.CONCAT(F8, "_DIV",B8,"_",D8,E8,"_4UA")</f>
        <v>MEC220425_2B_DIV40_HUB67_4UA</v>
      </c>
      <c r="B8">
        <v>40</v>
      </c>
      <c r="C8" t="s">
        <v>44</v>
      </c>
      <c r="D8" t="s">
        <v>110</v>
      </c>
      <c r="E8">
        <v>67</v>
      </c>
      <c r="F8" t="s">
        <v>45</v>
      </c>
    </row>
    <row r="9" spans="1:10" x14ac:dyDescent="0.25">
      <c r="A9" t="str">
        <f>_xlfn.CONCAT(F9, "_DIV",B9,"_",D9,E9,"_4UA")</f>
        <v>MEC220425_2B_DIV40_PER87_4UA</v>
      </c>
      <c r="B9">
        <v>40</v>
      </c>
      <c r="C9" t="s">
        <v>44</v>
      </c>
      <c r="D9" t="s">
        <v>111</v>
      </c>
      <c r="E9">
        <v>87</v>
      </c>
      <c r="F9" t="s">
        <v>45</v>
      </c>
    </row>
    <row r="10" spans="1:10" x14ac:dyDescent="0.25">
      <c r="A10" t="str">
        <f>_xlfn.CONCAT(F10, "_DIV",B10,"_",D10)</f>
        <v>MEC220425_2B_DIV40_BASELINE</v>
      </c>
      <c r="B10">
        <v>40</v>
      </c>
      <c r="C10" t="s">
        <v>44</v>
      </c>
      <c r="D10" t="s">
        <v>109</v>
      </c>
      <c r="F10" t="s">
        <v>45</v>
      </c>
    </row>
    <row r="11" spans="1:10" x14ac:dyDescent="0.25">
      <c r="A11" t="str">
        <f>_xlfn.CONCAT(F11, "_DIV",B11,"_",D11,E11,"_4UA")</f>
        <v>MEC220425_2B_DIV53_HUB67_4UA</v>
      </c>
      <c r="B11">
        <v>53</v>
      </c>
      <c r="C11" t="s">
        <v>44</v>
      </c>
      <c r="D11" t="s">
        <v>110</v>
      </c>
      <c r="E11">
        <v>67</v>
      </c>
      <c r="F11" t="s">
        <v>45</v>
      </c>
    </row>
    <row r="12" spans="1:10" x14ac:dyDescent="0.25">
      <c r="A12" t="str">
        <f>_xlfn.CONCAT(F12, "_DIV",B12,"_",D12,E12,"_4UA")</f>
        <v>MEC220425_2B_DIV53_PER58_4UA</v>
      </c>
      <c r="B12">
        <v>53</v>
      </c>
      <c r="C12" t="s">
        <v>44</v>
      </c>
      <c r="D12" t="s">
        <v>111</v>
      </c>
      <c r="E12">
        <v>58</v>
      </c>
      <c r="F12" t="s">
        <v>45</v>
      </c>
    </row>
    <row r="13" spans="1:10" x14ac:dyDescent="0.25">
      <c r="A13" t="str">
        <f>_xlfn.CONCAT(F13, "_DIV",B13,"_",D13)</f>
        <v>MEC220425_2B_DIV53_BASELINE</v>
      </c>
      <c r="B13">
        <v>53</v>
      </c>
      <c r="C13" t="s">
        <v>44</v>
      </c>
      <c r="D13" t="s">
        <v>109</v>
      </c>
      <c r="F13" t="s">
        <v>45</v>
      </c>
    </row>
    <row r="14" spans="1:10" x14ac:dyDescent="0.25">
      <c r="A14" t="str">
        <f>_xlfn.CONCAT(F14, "_DIV",B14,"_",D14,E14,"_4UA")</f>
        <v>MEC220425_2C_DIV40_HUB46_4UA</v>
      </c>
      <c r="B14">
        <v>40</v>
      </c>
      <c r="C14" t="s">
        <v>44</v>
      </c>
      <c r="D14" t="s">
        <v>110</v>
      </c>
      <c r="E14">
        <v>46</v>
      </c>
      <c r="F14" t="s">
        <v>46</v>
      </c>
    </row>
    <row r="15" spans="1:10" x14ac:dyDescent="0.25">
      <c r="A15" t="str">
        <f>_xlfn.CONCAT(F15, "_DIV",B15,"_",D15,E15,"_4UA")</f>
        <v>MEC220425_2C_DIV40_PER64_4UA</v>
      </c>
      <c r="B15">
        <v>40</v>
      </c>
      <c r="C15" t="s">
        <v>44</v>
      </c>
      <c r="D15" t="s">
        <v>111</v>
      </c>
      <c r="E15">
        <v>64</v>
      </c>
      <c r="F15" t="s">
        <v>46</v>
      </c>
    </row>
    <row r="16" spans="1:10" x14ac:dyDescent="0.25">
      <c r="A16" t="str">
        <f>_xlfn.CONCAT(F16, "_DIV",B16,"_",D16)</f>
        <v>MEC220425_2C_DIV40_BASELINE</v>
      </c>
      <c r="B16">
        <v>40</v>
      </c>
      <c r="C16" t="s">
        <v>44</v>
      </c>
      <c r="D16" t="s">
        <v>109</v>
      </c>
      <c r="F16" t="s">
        <v>46</v>
      </c>
    </row>
    <row r="17" spans="1:6" x14ac:dyDescent="0.25">
      <c r="A17" t="str">
        <f>_xlfn.CONCAT(F17, "_DIV",B17,"_",D17,E17,"_4UA")</f>
        <v>MEC220425_2C_DIV53_HUB13_4UA</v>
      </c>
      <c r="B17">
        <v>53</v>
      </c>
      <c r="C17" t="s">
        <v>44</v>
      </c>
      <c r="D17" t="s">
        <v>110</v>
      </c>
      <c r="E17">
        <v>13</v>
      </c>
      <c r="F17" t="s">
        <v>46</v>
      </c>
    </row>
    <row r="18" spans="1:6" x14ac:dyDescent="0.25">
      <c r="A18" t="str">
        <f>_xlfn.CONCAT(F18, "_DIV",B18,"_",D18,E18,"_4UA")</f>
        <v>MEC220425_2C_DIV53_PER77_4UA</v>
      </c>
      <c r="B18">
        <v>53</v>
      </c>
      <c r="C18" t="s">
        <v>44</v>
      </c>
      <c r="D18" t="s">
        <v>111</v>
      </c>
      <c r="E18">
        <v>77</v>
      </c>
      <c r="F18" t="s">
        <v>46</v>
      </c>
    </row>
    <row r="19" spans="1:6" x14ac:dyDescent="0.25">
      <c r="A19" t="str">
        <f>_xlfn.CONCAT(F19, "_DIV",B19,"_",D19)</f>
        <v>MEC220425_2C_DIV53_BASELINE</v>
      </c>
      <c r="B19">
        <v>53</v>
      </c>
      <c r="C19" t="s">
        <v>44</v>
      </c>
      <c r="D19" t="s">
        <v>109</v>
      </c>
      <c r="F19" t="s">
        <v>46</v>
      </c>
    </row>
    <row r="20" spans="1:6" x14ac:dyDescent="0.25">
      <c r="A20" t="str">
        <f>_xlfn.CONCAT(F20, "_DIV",B20,"_",D20,E20,"_4UA")</f>
        <v>MEC220425_2E_DIV40_HUB26_4UA</v>
      </c>
      <c r="B20">
        <v>40</v>
      </c>
      <c r="C20" t="s">
        <v>44</v>
      </c>
      <c r="D20" t="s">
        <v>110</v>
      </c>
      <c r="E20">
        <v>26</v>
      </c>
      <c r="F20" t="s">
        <v>47</v>
      </c>
    </row>
    <row r="21" spans="1:6" x14ac:dyDescent="0.25">
      <c r="A21" t="str">
        <f>_xlfn.CONCAT(F21, "_DIV",B21,"_",D21,E21,"_4UA")</f>
        <v>MEC220425_2E_DIV40_PER74_4UA</v>
      </c>
      <c r="B21">
        <v>40</v>
      </c>
      <c r="C21" t="s">
        <v>44</v>
      </c>
      <c r="D21" t="s">
        <v>111</v>
      </c>
      <c r="E21">
        <v>74</v>
      </c>
      <c r="F21" t="s">
        <v>47</v>
      </c>
    </row>
    <row r="22" spans="1:6" x14ac:dyDescent="0.25">
      <c r="A22" t="str">
        <f>_xlfn.CONCAT(F22, "_DIV",B22,"_",D22)</f>
        <v>MEC220425_2E_DIV40_BASELINE</v>
      </c>
      <c r="B22">
        <v>40</v>
      </c>
      <c r="C22" t="s">
        <v>44</v>
      </c>
      <c r="D22" t="s">
        <v>109</v>
      </c>
      <c r="F22" t="s">
        <v>47</v>
      </c>
    </row>
    <row r="23" spans="1:6" x14ac:dyDescent="0.25">
      <c r="A23" t="str">
        <f>_xlfn.CONCAT(F23, "_DIV",B23,"_",D23,E23,"_4UA")</f>
        <v>MEC220425_2E_DIV53_HUB37_4UA</v>
      </c>
      <c r="B23">
        <v>53</v>
      </c>
      <c r="C23" t="s">
        <v>44</v>
      </c>
      <c r="D23" t="s">
        <v>110</v>
      </c>
      <c r="E23">
        <v>37</v>
      </c>
      <c r="F23" t="s">
        <v>47</v>
      </c>
    </row>
    <row r="24" spans="1:6" x14ac:dyDescent="0.25">
      <c r="A24" t="str">
        <f>_xlfn.CONCAT(F24, "_DIV",B24,"_",D24,E24,"_4UA")</f>
        <v>MEC220425_2E_DIV53_PER66_4UA</v>
      </c>
      <c r="B24">
        <v>53</v>
      </c>
      <c r="C24" t="s">
        <v>44</v>
      </c>
      <c r="D24" t="s">
        <v>111</v>
      </c>
      <c r="E24">
        <v>66</v>
      </c>
      <c r="F24" t="s">
        <v>47</v>
      </c>
    </row>
    <row r="25" spans="1:6" x14ac:dyDescent="0.25">
      <c r="A25" t="str">
        <f>_xlfn.CONCAT(F25, "_DIV",B25,"_",D25)</f>
        <v>MEC220425_2E_DIV53_BASELINE</v>
      </c>
      <c r="B25">
        <v>53</v>
      </c>
      <c r="C25" t="s">
        <v>44</v>
      </c>
      <c r="D25" t="s">
        <v>109</v>
      </c>
      <c r="F25" t="s">
        <v>47</v>
      </c>
    </row>
    <row r="26" spans="1:6" x14ac:dyDescent="0.25">
      <c r="A26" t="str">
        <f>_xlfn.CONCAT(F26, "_DIV",B26,"_",D26,E26,"_4UA")</f>
        <v>MEC220425_2F_DIV40_HUB36_4UA</v>
      </c>
      <c r="B26">
        <v>40</v>
      </c>
      <c r="C26" t="s">
        <v>44</v>
      </c>
      <c r="D26" t="s">
        <v>110</v>
      </c>
      <c r="E26">
        <v>36</v>
      </c>
      <c r="F26" t="s">
        <v>48</v>
      </c>
    </row>
    <row r="27" spans="1:6" x14ac:dyDescent="0.25">
      <c r="A27" t="str">
        <f>_xlfn.CONCAT(F27, "_DIV",B27,"_",D27,E27,"_4UA")</f>
        <v>MEC220425_2F_DIV40_PER56_4UA</v>
      </c>
      <c r="B27">
        <v>40</v>
      </c>
      <c r="C27" t="s">
        <v>44</v>
      </c>
      <c r="D27" t="s">
        <v>111</v>
      </c>
      <c r="E27">
        <v>56</v>
      </c>
      <c r="F27" t="s">
        <v>48</v>
      </c>
    </row>
    <row r="28" spans="1:6" x14ac:dyDescent="0.25">
      <c r="A28" t="str">
        <f>_xlfn.CONCAT(F28, "_DIV",B28,"_",D28)</f>
        <v>MEC220425_2F_DIV40_BASELINE</v>
      </c>
      <c r="B28">
        <v>40</v>
      </c>
      <c r="C28" t="s">
        <v>44</v>
      </c>
      <c r="D28" t="s">
        <v>109</v>
      </c>
      <c r="F28" t="s">
        <v>48</v>
      </c>
    </row>
    <row r="29" spans="1:6" x14ac:dyDescent="0.25">
      <c r="A29" t="str">
        <f>_xlfn.CONCAT(F29, "_DIV",B29,"_",D29,E29,"_4UA")</f>
        <v>MEC220425_2F_DIV53_HUB36_4UA</v>
      </c>
      <c r="B29">
        <v>53</v>
      </c>
      <c r="C29" t="s">
        <v>44</v>
      </c>
      <c r="D29" t="s">
        <v>110</v>
      </c>
      <c r="E29">
        <v>36</v>
      </c>
      <c r="F29" t="s">
        <v>48</v>
      </c>
    </row>
    <row r="30" spans="1:6" x14ac:dyDescent="0.25">
      <c r="A30" t="str">
        <f>_xlfn.CONCAT(F30, "_DIV",B30,"_",D30,E30,"_4UA")</f>
        <v>MEC220425_2F_DIV53_PER51_4UA</v>
      </c>
      <c r="B30">
        <v>53</v>
      </c>
      <c r="C30" t="s">
        <v>44</v>
      </c>
      <c r="D30" t="s">
        <v>111</v>
      </c>
      <c r="E30">
        <v>51</v>
      </c>
      <c r="F30" t="s">
        <v>48</v>
      </c>
    </row>
    <row r="31" spans="1:6" x14ac:dyDescent="0.25">
      <c r="A31" t="str">
        <f>_xlfn.CONCAT(F31, "_DIV",B31,"_",D31)</f>
        <v>MEC220425_2F_DIV53_BASELINE</v>
      </c>
      <c r="B31">
        <v>53</v>
      </c>
      <c r="C31" t="s">
        <v>44</v>
      </c>
      <c r="D31" t="s">
        <v>109</v>
      </c>
      <c r="F31" t="s">
        <v>48</v>
      </c>
    </row>
    <row r="32" spans="1:6" x14ac:dyDescent="0.25">
      <c r="A32" t="str">
        <f>_xlfn.CONCAT(F32, "_DIV",B32,"_",D32,E32,"_4UA")</f>
        <v>MEC220425_3B_DIV40_HUB53_4UA</v>
      </c>
      <c r="B32">
        <v>40</v>
      </c>
      <c r="C32" t="s">
        <v>44</v>
      </c>
      <c r="D32" t="s">
        <v>110</v>
      </c>
      <c r="E32">
        <v>53</v>
      </c>
      <c r="F32" t="s">
        <v>49</v>
      </c>
    </row>
    <row r="33" spans="1:6" x14ac:dyDescent="0.25">
      <c r="A33" t="str">
        <f>_xlfn.CONCAT(F33, "_DIV",B33,"_",D33,E33,"_4UA")</f>
        <v>MEC220425_3B_DIV40_PER35_4UA</v>
      </c>
      <c r="B33">
        <v>40</v>
      </c>
      <c r="C33" t="s">
        <v>44</v>
      </c>
      <c r="D33" t="s">
        <v>111</v>
      </c>
      <c r="E33">
        <v>35</v>
      </c>
      <c r="F33" t="s">
        <v>49</v>
      </c>
    </row>
    <row r="34" spans="1:6" x14ac:dyDescent="0.25">
      <c r="A34" t="str">
        <f>_xlfn.CONCAT(F34, "_DIV",B34,"_",D34)</f>
        <v>MEC220425_3B_DIV40_BASELINE</v>
      </c>
      <c r="B34">
        <v>40</v>
      </c>
      <c r="C34" t="s">
        <v>44</v>
      </c>
      <c r="D34" t="s">
        <v>109</v>
      </c>
      <c r="F34" t="s">
        <v>49</v>
      </c>
    </row>
    <row r="35" spans="1:6" x14ac:dyDescent="0.25">
      <c r="A35" t="str">
        <f>_xlfn.CONCAT(F35, "_DIV",B35,"_",D35,E35,"_4UA")</f>
        <v>MEC220425_4A_DIV40_HUB57_4UA</v>
      </c>
      <c r="B35">
        <v>40</v>
      </c>
      <c r="C35" t="s">
        <v>2</v>
      </c>
      <c r="D35" t="s">
        <v>110</v>
      </c>
      <c r="E35">
        <v>57</v>
      </c>
      <c r="F35" t="s">
        <v>51</v>
      </c>
    </row>
    <row r="36" spans="1:6" x14ac:dyDescent="0.25">
      <c r="A36" t="str">
        <f>_xlfn.CONCAT(F36, "_DIV",B36,"_",D36,E36,"_4UA")</f>
        <v>MEC220425_4A_DIV40_PER33_4UA</v>
      </c>
      <c r="B36">
        <v>40</v>
      </c>
      <c r="C36" t="s">
        <v>2</v>
      </c>
      <c r="D36" t="s">
        <v>111</v>
      </c>
      <c r="E36">
        <v>33</v>
      </c>
      <c r="F36" t="s">
        <v>51</v>
      </c>
    </row>
    <row r="37" spans="1:6" x14ac:dyDescent="0.25">
      <c r="A37" t="str">
        <f>_xlfn.CONCAT(F37, "_DIV",B37,"_",D37)</f>
        <v>MEC220425_4A_DIV40_BASELINE</v>
      </c>
      <c r="B37">
        <v>40</v>
      </c>
      <c r="C37" t="s">
        <v>2</v>
      </c>
      <c r="D37" t="s">
        <v>109</v>
      </c>
      <c r="F37" t="s">
        <v>51</v>
      </c>
    </row>
    <row r="38" spans="1:6" x14ac:dyDescent="0.25">
      <c r="A38" t="str">
        <f>_xlfn.CONCAT(F38, "_DIV",B38,"_",D38,E38,"_4UA")</f>
        <v>MEC220425_4A_DIV53_HUB62_4UA</v>
      </c>
      <c r="B38">
        <v>53</v>
      </c>
      <c r="C38" t="s">
        <v>2</v>
      </c>
      <c r="D38" t="s">
        <v>110</v>
      </c>
      <c r="E38">
        <v>62</v>
      </c>
      <c r="F38" t="s">
        <v>51</v>
      </c>
    </row>
    <row r="39" spans="1:6" x14ac:dyDescent="0.25">
      <c r="A39" t="str">
        <f>_xlfn.CONCAT(F39, "_DIV",B39,"_",D39,E39,"_4UA")</f>
        <v>MEC220425_4A_DIV53_PER13_4UA</v>
      </c>
      <c r="B39">
        <v>53</v>
      </c>
      <c r="C39" t="s">
        <v>2</v>
      </c>
      <c r="D39" t="s">
        <v>111</v>
      </c>
      <c r="E39">
        <v>13</v>
      </c>
      <c r="F39" t="s">
        <v>51</v>
      </c>
    </row>
    <row r="40" spans="1:6" x14ac:dyDescent="0.25">
      <c r="A40" t="str">
        <f>_xlfn.CONCAT(F40, "_DIV",B40,"_",D40)</f>
        <v>MEC220425_4A_DIV53_BASELINE</v>
      </c>
      <c r="B40">
        <v>53</v>
      </c>
      <c r="C40" t="s">
        <v>2</v>
      </c>
      <c r="D40" t="s">
        <v>109</v>
      </c>
      <c r="F40" t="s">
        <v>51</v>
      </c>
    </row>
    <row r="41" spans="1:6" x14ac:dyDescent="0.25">
      <c r="A41" t="str">
        <f>_xlfn.CONCAT(F41, "_DIV",B41,"_",D41,E41,"_4UA")</f>
        <v>MEC220425_4B_DIV40_HUB25_4UA</v>
      </c>
      <c r="B41">
        <v>40</v>
      </c>
      <c r="C41" t="s">
        <v>2</v>
      </c>
      <c r="D41" t="s">
        <v>110</v>
      </c>
      <c r="E41">
        <v>25</v>
      </c>
      <c r="F41" t="s">
        <v>52</v>
      </c>
    </row>
    <row r="42" spans="1:6" x14ac:dyDescent="0.25">
      <c r="A42" t="str">
        <f>_xlfn.CONCAT(F42, "_DIV",B42,"_",D42,E42,"_4UA")</f>
        <v>MEC220425_4B_DIV40_PER65_4UA</v>
      </c>
      <c r="B42">
        <v>40</v>
      </c>
      <c r="C42" t="s">
        <v>2</v>
      </c>
      <c r="D42" t="s">
        <v>111</v>
      </c>
      <c r="E42">
        <v>65</v>
      </c>
      <c r="F42" t="s">
        <v>52</v>
      </c>
    </row>
    <row r="43" spans="1:6" x14ac:dyDescent="0.25">
      <c r="A43" t="str">
        <f>_xlfn.CONCAT(F43, "_DIV",B43,"_",D43)</f>
        <v>MEC220425_4B_DIV40_BASELINE</v>
      </c>
      <c r="B43">
        <v>40</v>
      </c>
      <c r="C43" t="s">
        <v>2</v>
      </c>
      <c r="D43" t="s">
        <v>109</v>
      </c>
      <c r="F43" t="s">
        <v>52</v>
      </c>
    </row>
    <row r="44" spans="1:6" x14ac:dyDescent="0.25">
      <c r="A44" t="str">
        <f>_xlfn.CONCAT(F44, "_DIV",B44,"_",D44,E44,"_4UA")</f>
        <v>MEC220425_4B_DIV53_HUB64_4UA</v>
      </c>
      <c r="B44">
        <v>53</v>
      </c>
      <c r="C44" t="s">
        <v>2</v>
      </c>
      <c r="D44" t="s">
        <v>110</v>
      </c>
      <c r="E44">
        <v>64</v>
      </c>
      <c r="F44" t="s">
        <v>52</v>
      </c>
    </row>
    <row r="45" spans="1:6" x14ac:dyDescent="0.25">
      <c r="A45" t="str">
        <f>_xlfn.CONCAT(F45, "_DIV",B45,"_",D45,E45,"_4UA")</f>
        <v>MEC220425_4B_DIV53_PER21_4UA</v>
      </c>
      <c r="B45">
        <v>53</v>
      </c>
      <c r="C45" t="s">
        <v>2</v>
      </c>
      <c r="D45" t="s">
        <v>111</v>
      </c>
      <c r="E45">
        <v>21</v>
      </c>
      <c r="F45" t="s">
        <v>52</v>
      </c>
    </row>
    <row r="46" spans="1:6" x14ac:dyDescent="0.25">
      <c r="A46" t="str">
        <f>_xlfn.CONCAT(F46, "_DIV",B46,"_",D46)</f>
        <v>MEC220425_4B_DIV53_BASELINE</v>
      </c>
      <c r="B46">
        <v>53</v>
      </c>
      <c r="C46" t="s">
        <v>2</v>
      </c>
      <c r="D46" t="s">
        <v>109</v>
      </c>
      <c r="F46" t="s">
        <v>52</v>
      </c>
    </row>
    <row r="47" spans="1:6" x14ac:dyDescent="0.25">
      <c r="A47" t="str">
        <f>_xlfn.CONCAT(F47, "_DIV",B47,"_",D47,E47,"_4UA")</f>
        <v>MEC220425_4C_DIV40_HUB64_4UA</v>
      </c>
      <c r="B47">
        <v>40</v>
      </c>
      <c r="C47" t="s">
        <v>2</v>
      </c>
      <c r="D47" t="s">
        <v>110</v>
      </c>
      <c r="E47">
        <v>64</v>
      </c>
      <c r="F47" t="s">
        <v>53</v>
      </c>
    </row>
    <row r="48" spans="1:6" x14ac:dyDescent="0.25">
      <c r="A48" t="str">
        <f>_xlfn.CONCAT(F48, "_DIV",B48,"_",D48,E48,"_4UA")</f>
        <v>MEC220425_4C_DIV40_PER32_4UA</v>
      </c>
      <c r="B48">
        <v>40</v>
      </c>
      <c r="C48" t="s">
        <v>2</v>
      </c>
      <c r="D48" t="s">
        <v>111</v>
      </c>
      <c r="E48">
        <v>32</v>
      </c>
      <c r="F48" t="s">
        <v>53</v>
      </c>
    </row>
    <row r="49" spans="1:6" x14ac:dyDescent="0.25">
      <c r="A49" t="str">
        <f>_xlfn.CONCAT(F49, "_DIV",B49,"_",D49)</f>
        <v>MEC220425_4C_DIV40_BASELINE</v>
      </c>
      <c r="B49">
        <v>40</v>
      </c>
      <c r="C49" t="s">
        <v>2</v>
      </c>
      <c r="D49" t="s">
        <v>109</v>
      </c>
      <c r="F49" t="s">
        <v>53</v>
      </c>
    </row>
    <row r="50" spans="1:6" x14ac:dyDescent="0.25">
      <c r="A50" t="str">
        <f>_xlfn.CONCAT(F50, "_DIV",B50,"_",D50,E50,"_4UA")</f>
        <v>MEC220425_4C_DIV53_HUB45_4UA</v>
      </c>
      <c r="B50">
        <v>53</v>
      </c>
      <c r="C50" t="s">
        <v>2</v>
      </c>
      <c r="D50" t="s">
        <v>110</v>
      </c>
      <c r="E50">
        <v>45</v>
      </c>
      <c r="F50" t="s">
        <v>53</v>
      </c>
    </row>
    <row r="51" spans="1:6" x14ac:dyDescent="0.25">
      <c r="A51" t="str">
        <f>_xlfn.CONCAT(F51, "_DIV",B51,"_",D51,E51,"_4UA")</f>
        <v>MEC220425_4C_DIV53_PER61_4UA</v>
      </c>
      <c r="B51">
        <v>53</v>
      </c>
      <c r="C51" t="s">
        <v>2</v>
      </c>
      <c r="D51" t="s">
        <v>111</v>
      </c>
      <c r="E51">
        <v>61</v>
      </c>
      <c r="F51" t="s">
        <v>53</v>
      </c>
    </row>
    <row r="52" spans="1:6" x14ac:dyDescent="0.25">
      <c r="A52" t="str">
        <f>_xlfn.CONCAT(F52, "_DIV",B52,"_",D52)</f>
        <v>MEC220425_4C_DIV53_BASELINE</v>
      </c>
      <c r="B52">
        <v>53</v>
      </c>
      <c r="C52" t="s">
        <v>2</v>
      </c>
      <c r="D52" t="s">
        <v>109</v>
      </c>
      <c r="F52" t="s">
        <v>53</v>
      </c>
    </row>
    <row r="53" spans="1:6" x14ac:dyDescent="0.25">
      <c r="A53" t="str">
        <f>_xlfn.CONCAT(F53, "_DIV",B53,"_",D53,E53,"_4UA")</f>
        <v>MEC220425_4D_DIV40_HUB34_4UA</v>
      </c>
      <c r="B53">
        <v>40</v>
      </c>
      <c r="C53" t="s">
        <v>2</v>
      </c>
      <c r="D53" t="s">
        <v>110</v>
      </c>
      <c r="E53">
        <v>34</v>
      </c>
      <c r="F53" t="s">
        <v>59</v>
      </c>
    </row>
    <row r="54" spans="1:6" x14ac:dyDescent="0.25">
      <c r="A54" t="str">
        <f>_xlfn.CONCAT(F54, "_DIV",B54,"_",D54,E54,"_4UA")</f>
        <v>MEC220425_4D_DIV40_PER32_4UA</v>
      </c>
      <c r="B54">
        <v>40</v>
      </c>
      <c r="C54" t="s">
        <v>2</v>
      </c>
      <c r="D54" t="s">
        <v>111</v>
      </c>
      <c r="E54">
        <v>32</v>
      </c>
      <c r="F54" t="s">
        <v>59</v>
      </c>
    </row>
    <row r="55" spans="1:6" x14ac:dyDescent="0.25">
      <c r="A55" t="str">
        <f>_xlfn.CONCAT(F55, "_DIV",B55,"_",D55)</f>
        <v>MEC220425_4D_DIV40_BASELINE</v>
      </c>
      <c r="B55">
        <v>40</v>
      </c>
      <c r="C55" t="s">
        <v>2</v>
      </c>
      <c r="D55" t="s">
        <v>109</v>
      </c>
      <c r="F55" t="s">
        <v>59</v>
      </c>
    </row>
    <row r="56" spans="1:6" x14ac:dyDescent="0.25">
      <c r="A56" t="str">
        <f>_xlfn.CONCAT(F56, "_DIV",B56,"_",D56,E56,"_4UA")</f>
        <v>MEC220425_4D_DIV53_HUB45_4UA</v>
      </c>
      <c r="B56">
        <v>53</v>
      </c>
      <c r="C56" t="s">
        <v>2</v>
      </c>
      <c r="D56" t="s">
        <v>110</v>
      </c>
      <c r="E56">
        <v>45</v>
      </c>
      <c r="F56" t="s">
        <v>59</v>
      </c>
    </row>
    <row r="57" spans="1:6" x14ac:dyDescent="0.25">
      <c r="A57" t="str">
        <f>_xlfn.CONCAT(F57, "_DIV",B57,"_",D57,E57,"_4UA")</f>
        <v>MEC220425_4D_DIV53_PER32_4UA</v>
      </c>
      <c r="B57">
        <v>53</v>
      </c>
      <c r="C57" t="s">
        <v>2</v>
      </c>
      <c r="D57" t="s">
        <v>111</v>
      </c>
      <c r="E57">
        <v>32</v>
      </c>
      <c r="F57" t="s">
        <v>59</v>
      </c>
    </row>
    <row r="58" spans="1:6" x14ac:dyDescent="0.25">
      <c r="A58" t="str">
        <f>_xlfn.CONCAT(F58, "_DIV",B58,"_",D58)</f>
        <v>MEC220425_4D_DIV53_BASELINE</v>
      </c>
      <c r="B58">
        <v>53</v>
      </c>
      <c r="C58" t="s">
        <v>2</v>
      </c>
      <c r="D58" t="s">
        <v>109</v>
      </c>
      <c r="F58" t="s">
        <v>59</v>
      </c>
    </row>
    <row r="59" spans="1:6" x14ac:dyDescent="0.25">
      <c r="A59" t="str">
        <f>_xlfn.CONCAT(F59, "_DIV",B59,"_",D59,E59,"_4UA")</f>
        <v>MEC220425_5C_DIV40_HUB63_4UA</v>
      </c>
      <c r="B59">
        <v>40</v>
      </c>
      <c r="C59" t="s">
        <v>44</v>
      </c>
      <c r="D59" t="s">
        <v>110</v>
      </c>
      <c r="E59">
        <v>63</v>
      </c>
      <c r="F59" t="s">
        <v>50</v>
      </c>
    </row>
    <row r="60" spans="1:6" x14ac:dyDescent="0.25">
      <c r="A60" t="str">
        <f>_xlfn.CONCAT(F60, "_DIV",B60,"_",D60,E60,"_4UA")</f>
        <v>MEC220425_5C_DIV40_PER85_4UA</v>
      </c>
      <c r="B60">
        <v>40</v>
      </c>
      <c r="C60" t="s">
        <v>44</v>
      </c>
      <c r="D60" t="s">
        <v>111</v>
      </c>
      <c r="E60">
        <v>85</v>
      </c>
      <c r="F60" t="s">
        <v>50</v>
      </c>
    </row>
    <row r="61" spans="1:6" x14ac:dyDescent="0.25">
      <c r="A61" t="str">
        <f>_xlfn.CONCAT(F61, "_DIV",B61,"_",D61)</f>
        <v>MEC220425_5C_DIV40_BASELINE</v>
      </c>
      <c r="B61">
        <v>40</v>
      </c>
      <c r="C61" t="s">
        <v>44</v>
      </c>
      <c r="D61" t="s">
        <v>109</v>
      </c>
      <c r="F61" t="s">
        <v>50</v>
      </c>
    </row>
    <row r="62" spans="1:6" x14ac:dyDescent="0.25">
      <c r="A62" t="str">
        <f>_xlfn.CONCAT(F62, "_DIV",B62,"_",D62,E62,"_4UA")</f>
        <v>MEC220425_6A_DIV40_HUB61_4UA</v>
      </c>
      <c r="B62">
        <v>40</v>
      </c>
      <c r="C62" t="s">
        <v>55</v>
      </c>
      <c r="D62" t="s">
        <v>110</v>
      </c>
      <c r="E62">
        <v>61</v>
      </c>
      <c r="F62" t="s">
        <v>60</v>
      </c>
    </row>
    <row r="63" spans="1:6" x14ac:dyDescent="0.25">
      <c r="A63" t="str">
        <f>_xlfn.CONCAT(F63, "_DIV",B63,"_",D63,E63,"_4UA")</f>
        <v>MEC220425_6A_DIV40_PER63_4UA</v>
      </c>
      <c r="B63">
        <v>40</v>
      </c>
      <c r="C63" t="s">
        <v>55</v>
      </c>
      <c r="D63" t="s">
        <v>111</v>
      </c>
      <c r="E63">
        <v>63</v>
      </c>
      <c r="F63" t="s">
        <v>60</v>
      </c>
    </row>
    <row r="64" spans="1:6" x14ac:dyDescent="0.25">
      <c r="A64" t="str">
        <f>_xlfn.CONCAT(F64, "_DIV",B64,"_",D64)</f>
        <v>MEC220425_6A_DIV40_BASELINE</v>
      </c>
      <c r="B64">
        <v>40</v>
      </c>
      <c r="C64" t="s">
        <v>55</v>
      </c>
      <c r="D64" t="s">
        <v>109</v>
      </c>
      <c r="F64" t="s">
        <v>60</v>
      </c>
    </row>
    <row r="65" spans="1:6" x14ac:dyDescent="0.25">
      <c r="A65" t="str">
        <f>_xlfn.CONCAT(F65, "_DIV",B65,"_",D65,E65,"_4UA")</f>
        <v>MEC220425_6A_DIV53_HUB84_4UA</v>
      </c>
      <c r="B65">
        <v>53</v>
      </c>
      <c r="C65" t="s">
        <v>55</v>
      </c>
      <c r="D65" t="s">
        <v>110</v>
      </c>
      <c r="E65">
        <v>84</v>
      </c>
      <c r="F65" t="s">
        <v>60</v>
      </c>
    </row>
    <row r="66" spans="1:6" x14ac:dyDescent="0.25">
      <c r="A66" t="str">
        <f>_xlfn.CONCAT(F66, "_DIV",B66,"_",D66,E66,"_4UA")</f>
        <v>MEC220425_6A_DIV53_PER45_4UA</v>
      </c>
      <c r="B66">
        <v>53</v>
      </c>
      <c r="C66" t="s">
        <v>55</v>
      </c>
      <c r="D66" t="s">
        <v>111</v>
      </c>
      <c r="E66">
        <v>45</v>
      </c>
      <c r="F66" t="s">
        <v>60</v>
      </c>
    </row>
    <row r="67" spans="1:6" x14ac:dyDescent="0.25">
      <c r="A67" t="str">
        <f>_xlfn.CONCAT(F67, "_DIV",B67,"_",D67)</f>
        <v>MEC220425_6A_DIV53_BASELINE</v>
      </c>
      <c r="B67">
        <v>53</v>
      </c>
      <c r="C67" t="s">
        <v>55</v>
      </c>
      <c r="D67" t="s">
        <v>109</v>
      </c>
      <c r="F67" t="s">
        <v>60</v>
      </c>
    </row>
    <row r="68" spans="1:6" x14ac:dyDescent="0.25">
      <c r="A68" t="str">
        <f>_xlfn.CONCAT(F68, "_DIV",B68,"_",D68,E68,"_4UA")</f>
        <v>MEC220425_6B_DIV40_HUB42_4UA</v>
      </c>
      <c r="B68">
        <v>40</v>
      </c>
      <c r="C68" t="s">
        <v>55</v>
      </c>
      <c r="D68" t="s">
        <v>110</v>
      </c>
      <c r="E68">
        <v>42</v>
      </c>
      <c r="F68" t="s">
        <v>54</v>
      </c>
    </row>
    <row r="69" spans="1:6" x14ac:dyDescent="0.25">
      <c r="A69" t="str">
        <f>_xlfn.CONCAT(F69, "_DIV",B69,"_",D69,E69,"_4UA")</f>
        <v>MEC220425_6B_DIV40_PER33_4UA</v>
      </c>
      <c r="B69">
        <v>40</v>
      </c>
      <c r="C69" t="s">
        <v>55</v>
      </c>
      <c r="D69" t="s">
        <v>111</v>
      </c>
      <c r="E69">
        <v>33</v>
      </c>
      <c r="F69" t="s">
        <v>54</v>
      </c>
    </row>
    <row r="70" spans="1:6" x14ac:dyDescent="0.25">
      <c r="A70" t="str">
        <f>_xlfn.CONCAT(F70, "_DIV",B70,"_",D70)</f>
        <v>MEC220425_6B_DIV40_BASELINE</v>
      </c>
      <c r="B70">
        <v>40</v>
      </c>
      <c r="C70" t="s">
        <v>55</v>
      </c>
      <c r="D70" t="s">
        <v>109</v>
      </c>
      <c r="F70" t="s">
        <v>54</v>
      </c>
    </row>
    <row r="71" spans="1:6" x14ac:dyDescent="0.25">
      <c r="A71" t="str">
        <f>_xlfn.CONCAT(F71, "_DIV",B71,"_",D71,E71,"_4UA")</f>
        <v>MEC220425_6C_DIV40_HUB48_4UA</v>
      </c>
      <c r="B71">
        <v>40</v>
      </c>
      <c r="C71" t="s">
        <v>55</v>
      </c>
      <c r="D71" t="s">
        <v>110</v>
      </c>
      <c r="E71">
        <v>48</v>
      </c>
      <c r="F71" t="s">
        <v>56</v>
      </c>
    </row>
    <row r="72" spans="1:6" x14ac:dyDescent="0.25">
      <c r="A72" t="str">
        <f>_xlfn.CONCAT(F72, "_DIV",B72,"_",D72,E72,"_4UA")</f>
        <v>MEC220425_6C_DIV40_PER41_4UA</v>
      </c>
      <c r="B72">
        <v>40</v>
      </c>
      <c r="C72" t="s">
        <v>55</v>
      </c>
      <c r="D72" t="s">
        <v>111</v>
      </c>
      <c r="E72">
        <v>41</v>
      </c>
      <c r="F72" t="s">
        <v>56</v>
      </c>
    </row>
    <row r="73" spans="1:6" x14ac:dyDescent="0.25">
      <c r="A73" t="str">
        <f>_xlfn.CONCAT(F73, "_DIV",B73,"_",D73)</f>
        <v>MEC220425_6C_DIV40_BASELINE</v>
      </c>
      <c r="B73">
        <v>40</v>
      </c>
      <c r="C73" t="s">
        <v>55</v>
      </c>
      <c r="D73" t="s">
        <v>109</v>
      </c>
      <c r="F73" t="s">
        <v>56</v>
      </c>
    </row>
    <row r="74" spans="1:6" x14ac:dyDescent="0.25">
      <c r="A74" t="str">
        <f>_xlfn.CONCAT(F74, "_DIV",B74,"_",D74,E74,"_4UA")</f>
        <v>MEC220425_6C_DIV53_HUB48_4UA</v>
      </c>
      <c r="B74">
        <v>53</v>
      </c>
      <c r="C74" t="s">
        <v>55</v>
      </c>
      <c r="D74" t="s">
        <v>110</v>
      </c>
      <c r="E74">
        <v>48</v>
      </c>
      <c r="F74" t="s">
        <v>56</v>
      </c>
    </row>
    <row r="75" spans="1:6" x14ac:dyDescent="0.25">
      <c r="A75" t="str">
        <f>_xlfn.CONCAT(F75, "_DIV",B75,"_",D75,E75,"_4UA")</f>
        <v>MEC220425_6C_DIV53_PER38_4UA</v>
      </c>
      <c r="B75">
        <v>53</v>
      </c>
      <c r="C75" t="s">
        <v>55</v>
      </c>
      <c r="D75" t="s">
        <v>111</v>
      </c>
      <c r="E75">
        <v>38</v>
      </c>
      <c r="F75" t="s">
        <v>56</v>
      </c>
    </row>
    <row r="76" spans="1:6" x14ac:dyDescent="0.25">
      <c r="A76" t="str">
        <f>_xlfn.CONCAT(F76, "_DIV",B76,"_",D76)</f>
        <v>MEC220425_6C_DIV53_BASELINE</v>
      </c>
      <c r="B76">
        <v>53</v>
      </c>
      <c r="C76" t="s">
        <v>55</v>
      </c>
      <c r="D76" t="s">
        <v>109</v>
      </c>
      <c r="F76" t="s">
        <v>56</v>
      </c>
    </row>
    <row r="77" spans="1:6" x14ac:dyDescent="0.25">
      <c r="A77" t="str">
        <f>_xlfn.CONCAT(F77, "_DIV",B77,"_",D77,E77,"_4UA")</f>
        <v>MEC220425_7B_DIV40_HUB84_4UA</v>
      </c>
      <c r="B77">
        <v>40</v>
      </c>
      <c r="C77" t="s">
        <v>55</v>
      </c>
      <c r="D77" t="s">
        <v>110</v>
      </c>
      <c r="E77">
        <v>84</v>
      </c>
      <c r="F77" t="s">
        <v>57</v>
      </c>
    </row>
    <row r="78" spans="1:6" x14ac:dyDescent="0.25">
      <c r="A78" t="str">
        <f>_xlfn.CONCAT(F78, "_DIV",B78,"_",D78,E78,"_4UA")</f>
        <v>MEC220425_7B_DIV40_PER87_4UA</v>
      </c>
      <c r="B78">
        <v>40</v>
      </c>
      <c r="C78" t="s">
        <v>55</v>
      </c>
      <c r="D78" t="s">
        <v>111</v>
      </c>
      <c r="E78">
        <v>87</v>
      </c>
      <c r="F78" t="s">
        <v>57</v>
      </c>
    </row>
    <row r="79" spans="1:6" x14ac:dyDescent="0.25">
      <c r="A79" t="str">
        <f>_xlfn.CONCAT(F79, "_DIV",B79,"_",D79)</f>
        <v>MEC220425_7B_DIV40_BASELINE</v>
      </c>
      <c r="B79">
        <v>40</v>
      </c>
      <c r="C79" t="s">
        <v>55</v>
      </c>
      <c r="D79" t="s">
        <v>109</v>
      </c>
      <c r="F79" t="s">
        <v>57</v>
      </c>
    </row>
    <row r="80" spans="1:6" x14ac:dyDescent="0.25">
      <c r="A80" t="s">
        <v>115</v>
      </c>
      <c r="B80">
        <v>73</v>
      </c>
      <c r="C80" t="s">
        <v>2</v>
      </c>
      <c r="D80" t="s">
        <v>127</v>
      </c>
    </row>
    <row r="81" spans="1:4" x14ac:dyDescent="0.25">
      <c r="A81" t="s">
        <v>116</v>
      </c>
      <c r="B81">
        <v>73</v>
      </c>
      <c r="C81" t="s">
        <v>2</v>
      </c>
      <c r="D81" t="s">
        <v>128</v>
      </c>
    </row>
    <row r="82" spans="1:4" x14ac:dyDescent="0.25">
      <c r="A82" t="s">
        <v>119</v>
      </c>
      <c r="B82">
        <v>73</v>
      </c>
      <c r="C82" t="s">
        <v>2</v>
      </c>
      <c r="D82" t="s">
        <v>127</v>
      </c>
    </row>
    <row r="83" spans="1:4" x14ac:dyDescent="0.25">
      <c r="A83" t="s">
        <v>117</v>
      </c>
      <c r="B83">
        <v>73</v>
      </c>
      <c r="C83" t="s">
        <v>2</v>
      </c>
      <c r="D83" t="s">
        <v>128</v>
      </c>
    </row>
    <row r="84" spans="1:4" x14ac:dyDescent="0.25">
      <c r="A84" t="s">
        <v>120</v>
      </c>
      <c r="B84">
        <v>73</v>
      </c>
      <c r="C84" t="s">
        <v>2</v>
      </c>
      <c r="D84" t="s">
        <v>127</v>
      </c>
    </row>
    <row r="85" spans="1:4" x14ac:dyDescent="0.25">
      <c r="A85" t="s">
        <v>118</v>
      </c>
      <c r="B85">
        <v>73</v>
      </c>
      <c r="C85" t="s">
        <v>2</v>
      </c>
      <c r="D85" t="s">
        <v>128</v>
      </c>
    </row>
    <row r="86" spans="1:4" x14ac:dyDescent="0.25">
      <c r="A86" t="s">
        <v>122</v>
      </c>
      <c r="B86">
        <v>73</v>
      </c>
      <c r="C86" t="s">
        <v>2</v>
      </c>
      <c r="D86" t="s">
        <v>127</v>
      </c>
    </row>
    <row r="87" spans="1:4" x14ac:dyDescent="0.25">
      <c r="A87" t="s">
        <v>121</v>
      </c>
      <c r="B87">
        <v>73</v>
      </c>
      <c r="C87" t="s">
        <v>2</v>
      </c>
      <c r="D87" t="s">
        <v>128</v>
      </c>
    </row>
    <row r="88" spans="1:4" x14ac:dyDescent="0.25">
      <c r="A88" t="s">
        <v>123</v>
      </c>
      <c r="B88">
        <v>73</v>
      </c>
      <c r="C88" t="s">
        <v>2</v>
      </c>
      <c r="D88" t="s">
        <v>127</v>
      </c>
    </row>
    <row r="89" spans="1:4" x14ac:dyDescent="0.25">
      <c r="A89" t="s">
        <v>124</v>
      </c>
      <c r="B89">
        <v>73</v>
      </c>
      <c r="C89" t="s">
        <v>2</v>
      </c>
      <c r="D89" t="s">
        <v>128</v>
      </c>
    </row>
    <row r="90" spans="1:4" x14ac:dyDescent="0.25">
      <c r="A90" t="s">
        <v>126</v>
      </c>
      <c r="B90">
        <v>73</v>
      </c>
      <c r="C90" t="s">
        <v>2</v>
      </c>
      <c r="D90" t="s">
        <v>127</v>
      </c>
    </row>
    <row r="91" spans="1:4" x14ac:dyDescent="0.25">
      <c r="A91" t="s">
        <v>125</v>
      </c>
      <c r="B91">
        <v>73</v>
      </c>
      <c r="C91" t="s">
        <v>2</v>
      </c>
      <c r="D91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14AD-454C-4DD2-9BF9-B76D3626E965}">
  <dimension ref="A1:J81"/>
  <sheetViews>
    <sheetView tabSelected="1" topLeftCell="A71" zoomScale="88" zoomScaleNormal="109" workbookViewId="0">
      <selection activeCell="H87" sqref="H87"/>
    </sheetView>
  </sheetViews>
  <sheetFormatPr defaultRowHeight="15" x14ac:dyDescent="0.25"/>
  <cols>
    <col min="1" max="1" width="48.5703125" bestFit="1" customWidth="1"/>
    <col min="2" max="2" width="4.42578125" bestFit="1" customWidth="1"/>
    <col min="3" max="3" width="15.28515625" bestFit="1" customWidth="1"/>
    <col min="4" max="4" width="9.28515625" bestFit="1" customWidth="1"/>
    <col min="5" max="5" width="18.85546875" bestFit="1" customWidth="1"/>
    <col min="6" max="6" width="14.7109375" bestFit="1" customWidth="1"/>
    <col min="8" max="8" width="21.42578125" bestFit="1" customWidth="1"/>
  </cols>
  <sheetData>
    <row r="1" spans="1:10" x14ac:dyDescent="0.25">
      <c r="A1" t="s">
        <v>113</v>
      </c>
      <c r="B1" t="s">
        <v>7</v>
      </c>
      <c r="C1" t="s">
        <v>107</v>
      </c>
      <c r="D1" t="s">
        <v>108</v>
      </c>
      <c r="E1" t="s">
        <v>112</v>
      </c>
      <c r="F1" t="s">
        <v>92</v>
      </c>
    </row>
    <row r="2" spans="1:10" x14ac:dyDescent="0.25">
      <c r="A2" t="str">
        <f>_xlfn.CONCAT(F2, "_DIV",B2,"_",D2,E2,"_4UA_filtd")</f>
        <v>MEC220425_2A_DIV40_HUB65_4UA_filtd</v>
      </c>
      <c r="B2">
        <v>40</v>
      </c>
      <c r="C2" t="s">
        <v>44</v>
      </c>
      <c r="D2" t="s">
        <v>110</v>
      </c>
      <c r="E2">
        <v>65</v>
      </c>
      <c r="F2" t="s">
        <v>42</v>
      </c>
      <c r="H2">
        <f>COUNTIFS(C2:C129, "WT", B2:B129, "40")</f>
        <v>12</v>
      </c>
      <c r="I2">
        <f>COUNTIFS(C2:C129, "HET", B2:B129, "40")</f>
        <v>21</v>
      </c>
      <c r="J2">
        <f>COUNTIFS(C2:C129, "KO", B2:B129, "40")</f>
        <v>12</v>
      </c>
    </row>
    <row r="3" spans="1:10" x14ac:dyDescent="0.25">
      <c r="A3" t="str">
        <f>_xlfn.CONCAT(F3, "_DIV",B3,"_",D3,E3,"_4UA_filtd")</f>
        <v>MEC220425_2A_DIV40_PER61_4UA_filtd</v>
      </c>
      <c r="B3">
        <v>40</v>
      </c>
      <c r="C3" t="s">
        <v>44</v>
      </c>
      <c r="D3" t="s">
        <v>111</v>
      </c>
      <c r="E3">
        <v>61</v>
      </c>
      <c r="F3" t="s">
        <v>42</v>
      </c>
      <c r="H3">
        <f>COUNTIFS(C2:C129, "WT", B2:B129, "53")</f>
        <v>12</v>
      </c>
      <c r="I3">
        <f>COUNTIFS(C2:C129, "HET", B2:B129, "53")</f>
        <v>15</v>
      </c>
      <c r="J3">
        <f>COUNTIFS(C2:C129, "KO", B2:B129, "53")</f>
        <v>6</v>
      </c>
    </row>
    <row r="4" spans="1:10" x14ac:dyDescent="0.25">
      <c r="A4" t="str">
        <f>_xlfn.CONCAT(F4, "_DIV",B4,"_",D4)</f>
        <v>MEC220425_2A_DIV40_BASELINE</v>
      </c>
      <c r="B4">
        <v>40</v>
      </c>
      <c r="C4" t="s">
        <v>44</v>
      </c>
      <c r="D4" t="s">
        <v>109</v>
      </c>
      <c r="F4" t="s">
        <v>42</v>
      </c>
      <c r="H4">
        <f>SUM(H2:H3)</f>
        <v>24</v>
      </c>
      <c r="I4">
        <f t="shared" ref="I4:J4" si="0">SUM(I2:I3)</f>
        <v>36</v>
      </c>
      <c r="J4">
        <f t="shared" si="0"/>
        <v>18</v>
      </c>
    </row>
    <row r="5" spans="1:10" x14ac:dyDescent="0.25">
      <c r="A5" t="str">
        <f>_xlfn.CONCAT(F5, "_DIV",B5,"_",D5,E5,"_4UA")</f>
        <v>MEC220425_2A_DIV53_HUB65_4UA</v>
      </c>
      <c r="B5">
        <v>53</v>
      </c>
      <c r="C5" t="s">
        <v>44</v>
      </c>
      <c r="D5" t="s">
        <v>110</v>
      </c>
      <c r="E5">
        <v>65</v>
      </c>
      <c r="F5" t="s">
        <v>42</v>
      </c>
    </row>
    <row r="6" spans="1:10" x14ac:dyDescent="0.25">
      <c r="A6" t="str">
        <f>_xlfn.CONCAT(F6, "_DIV",B6,"_",D6,E6,"_4UA")</f>
        <v>MEC220425_2A_DIV53_PER61_4UA</v>
      </c>
      <c r="B6">
        <v>53</v>
      </c>
      <c r="C6" t="s">
        <v>44</v>
      </c>
      <c r="D6" t="s">
        <v>111</v>
      </c>
      <c r="E6">
        <v>61</v>
      </c>
      <c r="F6" t="s">
        <v>42</v>
      </c>
    </row>
    <row r="7" spans="1:10" x14ac:dyDescent="0.25">
      <c r="A7" t="str">
        <f>_xlfn.CONCAT(F7, "_DIV",B7,"_",D7)</f>
        <v>MEC220425_2A_DIV53_BASELINE</v>
      </c>
      <c r="B7">
        <v>53</v>
      </c>
      <c r="C7" t="s">
        <v>44</v>
      </c>
      <c r="D7" t="s">
        <v>109</v>
      </c>
      <c r="F7" t="s">
        <v>42</v>
      </c>
    </row>
    <row r="8" spans="1:10" x14ac:dyDescent="0.25">
      <c r="A8" t="str">
        <f>_xlfn.CONCAT(F8, "_DIV",B8,"_",D8,E8,"_4UA")</f>
        <v>MEC220425_2B_DIV40_HUB67_4UA</v>
      </c>
      <c r="B8">
        <v>40</v>
      </c>
      <c r="C8" t="s">
        <v>44</v>
      </c>
      <c r="D8" t="s">
        <v>110</v>
      </c>
      <c r="E8">
        <v>67</v>
      </c>
      <c r="F8" t="s">
        <v>45</v>
      </c>
    </row>
    <row r="9" spans="1:10" x14ac:dyDescent="0.25">
      <c r="A9" t="str">
        <f>_xlfn.CONCAT(F9, "_DIV",B9,"_",D9,E9,"_4UA")</f>
        <v>MEC220425_2B_DIV40_PER87_4UA</v>
      </c>
      <c r="B9">
        <v>40</v>
      </c>
      <c r="C9" t="s">
        <v>44</v>
      </c>
      <c r="D9" t="s">
        <v>111</v>
      </c>
      <c r="E9">
        <v>87</v>
      </c>
      <c r="F9" t="s">
        <v>45</v>
      </c>
    </row>
    <row r="10" spans="1:10" x14ac:dyDescent="0.25">
      <c r="A10" t="str">
        <f>_xlfn.CONCAT(F10, "_DIV",B10,"_",D10)</f>
        <v>MEC220425_2B_DIV40_BASELINE</v>
      </c>
      <c r="B10">
        <v>40</v>
      </c>
      <c r="C10" t="s">
        <v>44</v>
      </c>
      <c r="D10" t="s">
        <v>109</v>
      </c>
      <c r="F10" t="s">
        <v>45</v>
      </c>
    </row>
    <row r="11" spans="1:10" x14ac:dyDescent="0.25">
      <c r="A11" t="str">
        <f>_xlfn.CONCAT(F11, "_DIV",B11,"_",D11,E11,"_4UA")</f>
        <v>MEC220425_2B_DIV53_HUB67_4UA</v>
      </c>
      <c r="B11">
        <v>53</v>
      </c>
      <c r="C11" t="s">
        <v>44</v>
      </c>
      <c r="D11" t="s">
        <v>110</v>
      </c>
      <c r="E11">
        <v>67</v>
      </c>
      <c r="F11" t="s">
        <v>45</v>
      </c>
    </row>
    <row r="12" spans="1:10" x14ac:dyDescent="0.25">
      <c r="A12" t="str">
        <f>_xlfn.CONCAT(F12, "_DIV",B12,"_",D12,E12,"_4UA")</f>
        <v>MEC220425_2B_DIV53_PER58_4UA</v>
      </c>
      <c r="B12">
        <v>53</v>
      </c>
      <c r="C12" t="s">
        <v>44</v>
      </c>
      <c r="D12" t="s">
        <v>111</v>
      </c>
      <c r="E12">
        <v>58</v>
      </c>
      <c r="F12" t="s">
        <v>45</v>
      </c>
    </row>
    <row r="13" spans="1:10" x14ac:dyDescent="0.25">
      <c r="A13" t="str">
        <f>_xlfn.CONCAT(F13, "_DIV",B13,"_",D13)</f>
        <v>MEC220425_2B_DIV53_BASELINE</v>
      </c>
      <c r="B13">
        <v>53</v>
      </c>
      <c r="C13" t="s">
        <v>44</v>
      </c>
      <c r="D13" t="s">
        <v>109</v>
      </c>
      <c r="F13" t="s">
        <v>45</v>
      </c>
    </row>
    <row r="14" spans="1:10" x14ac:dyDescent="0.25">
      <c r="A14" t="str">
        <f>_xlfn.CONCAT(F14, "_DIV",B14,"_",D14,E14,"_4UA")</f>
        <v>MEC220425_2C_DIV40_HUB46_4UA</v>
      </c>
      <c r="B14">
        <v>40</v>
      </c>
      <c r="C14" t="s">
        <v>44</v>
      </c>
      <c r="D14" t="s">
        <v>110</v>
      </c>
      <c r="E14">
        <v>46</v>
      </c>
      <c r="F14" t="s">
        <v>46</v>
      </c>
    </row>
    <row r="15" spans="1:10" x14ac:dyDescent="0.25">
      <c r="A15" t="str">
        <f>_xlfn.CONCAT(F15, "_DIV",B15,"_",D15,E15,"_4UA")</f>
        <v>MEC220425_2C_DIV40_PER64_4UA</v>
      </c>
      <c r="B15">
        <v>40</v>
      </c>
      <c r="C15" t="s">
        <v>44</v>
      </c>
      <c r="D15" t="s">
        <v>111</v>
      </c>
      <c r="E15">
        <v>64</v>
      </c>
      <c r="F15" t="s">
        <v>46</v>
      </c>
    </row>
    <row r="16" spans="1:10" x14ac:dyDescent="0.25">
      <c r="A16" t="str">
        <f>_xlfn.CONCAT(F16, "_DIV",B16,"_",D16)</f>
        <v>MEC220425_2C_DIV40_BASELINE</v>
      </c>
      <c r="B16">
        <v>40</v>
      </c>
      <c r="C16" t="s">
        <v>44</v>
      </c>
      <c r="D16" t="s">
        <v>109</v>
      </c>
      <c r="F16" t="s">
        <v>46</v>
      </c>
    </row>
    <row r="17" spans="1:6" x14ac:dyDescent="0.25">
      <c r="A17" t="str">
        <f>_xlfn.CONCAT(F17, "_DIV",B17,"_",D17,E17,"_4UA")</f>
        <v>MEC220425_2C_DIV53_HUB13_4UA</v>
      </c>
      <c r="B17">
        <v>53</v>
      </c>
      <c r="C17" t="s">
        <v>44</v>
      </c>
      <c r="D17" t="s">
        <v>110</v>
      </c>
      <c r="E17">
        <v>13</v>
      </c>
      <c r="F17" t="s">
        <v>46</v>
      </c>
    </row>
    <row r="18" spans="1:6" x14ac:dyDescent="0.25">
      <c r="A18" t="str">
        <f>_xlfn.CONCAT(F18, "_DIV",B18,"_",D18,E18,"_4UA")</f>
        <v>MEC220425_2C_DIV53_PER77_4UA</v>
      </c>
      <c r="B18">
        <v>53</v>
      </c>
      <c r="C18" t="s">
        <v>44</v>
      </c>
      <c r="D18" t="s">
        <v>111</v>
      </c>
      <c r="E18">
        <v>77</v>
      </c>
      <c r="F18" t="s">
        <v>46</v>
      </c>
    </row>
    <row r="19" spans="1:6" x14ac:dyDescent="0.25">
      <c r="A19" t="str">
        <f>_xlfn.CONCAT(F19, "_DIV",B19,"_",D19)</f>
        <v>MEC220425_2C_DIV53_BASELINE</v>
      </c>
      <c r="B19">
        <v>53</v>
      </c>
      <c r="C19" t="s">
        <v>44</v>
      </c>
      <c r="D19" t="s">
        <v>109</v>
      </c>
      <c r="F19" t="s">
        <v>46</v>
      </c>
    </row>
    <row r="20" spans="1:6" x14ac:dyDescent="0.25">
      <c r="A20" t="str">
        <f>_xlfn.CONCAT(F20, "_DIV",B20,"_",D20,E20,"_4UA")</f>
        <v>MEC220425_2E_DIV40_HUB26_4UA</v>
      </c>
      <c r="B20">
        <v>40</v>
      </c>
      <c r="C20" t="s">
        <v>44</v>
      </c>
      <c r="D20" t="s">
        <v>110</v>
      </c>
      <c r="E20">
        <v>26</v>
      </c>
      <c r="F20" t="s">
        <v>47</v>
      </c>
    </row>
    <row r="21" spans="1:6" x14ac:dyDescent="0.25">
      <c r="A21" t="str">
        <f>_xlfn.CONCAT(F21, "_DIV",B21,"_",D21,E21,"_4UA")</f>
        <v>MEC220425_2E_DIV40_PER74_4UA</v>
      </c>
      <c r="B21">
        <v>40</v>
      </c>
      <c r="C21" t="s">
        <v>44</v>
      </c>
      <c r="D21" t="s">
        <v>111</v>
      </c>
      <c r="E21">
        <v>74</v>
      </c>
      <c r="F21" t="s">
        <v>47</v>
      </c>
    </row>
    <row r="22" spans="1:6" x14ac:dyDescent="0.25">
      <c r="A22" t="str">
        <f>_xlfn.CONCAT(F22, "_DIV",B22,"_",D22)</f>
        <v>MEC220425_2E_DIV40_BASELINE</v>
      </c>
      <c r="B22">
        <v>40</v>
      </c>
      <c r="C22" t="s">
        <v>44</v>
      </c>
      <c r="D22" t="s">
        <v>109</v>
      </c>
      <c r="F22" t="s">
        <v>47</v>
      </c>
    </row>
    <row r="23" spans="1:6" x14ac:dyDescent="0.25">
      <c r="A23" t="str">
        <f>_xlfn.CONCAT(F23, "_DIV",B23,"_",D23,E23,"_4UA")</f>
        <v>MEC220425_2E_DIV53_HUB37_4UA</v>
      </c>
      <c r="B23">
        <v>53</v>
      </c>
      <c r="C23" t="s">
        <v>44</v>
      </c>
      <c r="D23" t="s">
        <v>110</v>
      </c>
      <c r="E23">
        <v>37</v>
      </c>
      <c r="F23" t="s">
        <v>47</v>
      </c>
    </row>
    <row r="24" spans="1:6" x14ac:dyDescent="0.25">
      <c r="A24" t="str">
        <f>_xlfn.CONCAT(F24, "_DIV",B24,"_",D24,E24,"_4UA")</f>
        <v>MEC220425_2E_DIV53_PER66_4UA</v>
      </c>
      <c r="B24">
        <v>53</v>
      </c>
      <c r="C24" t="s">
        <v>44</v>
      </c>
      <c r="D24" t="s">
        <v>111</v>
      </c>
      <c r="E24">
        <v>66</v>
      </c>
      <c r="F24" t="s">
        <v>47</v>
      </c>
    </row>
    <row r="25" spans="1:6" x14ac:dyDescent="0.25">
      <c r="A25" t="str">
        <f>_xlfn.CONCAT(F25, "_DIV",B25,"_",D25)</f>
        <v>MEC220425_2E_DIV53_BASELINE</v>
      </c>
      <c r="B25">
        <v>53</v>
      </c>
      <c r="C25" t="s">
        <v>44</v>
      </c>
      <c r="D25" t="s">
        <v>109</v>
      </c>
      <c r="F25" t="s">
        <v>47</v>
      </c>
    </row>
    <row r="26" spans="1:6" x14ac:dyDescent="0.25">
      <c r="A26" t="str">
        <f>_xlfn.CONCAT(F26, "_DIV",B26,"_",D26,E26,"_4UA")</f>
        <v>MEC220425_2F_DIV40_HUB36_4UA</v>
      </c>
      <c r="B26">
        <v>40</v>
      </c>
      <c r="C26" t="s">
        <v>44</v>
      </c>
      <c r="D26" t="s">
        <v>110</v>
      </c>
      <c r="E26">
        <v>36</v>
      </c>
      <c r="F26" t="s">
        <v>48</v>
      </c>
    </row>
    <row r="27" spans="1:6" x14ac:dyDescent="0.25">
      <c r="A27" t="str">
        <f>_xlfn.CONCAT(F27, "_DIV",B27,"_",D27,E27,"_4UA")</f>
        <v>MEC220425_2F_DIV40_PER56_4UA</v>
      </c>
      <c r="B27">
        <v>40</v>
      </c>
      <c r="C27" t="s">
        <v>44</v>
      </c>
      <c r="D27" t="s">
        <v>111</v>
      </c>
      <c r="E27">
        <v>56</v>
      </c>
      <c r="F27" t="s">
        <v>48</v>
      </c>
    </row>
    <row r="28" spans="1:6" x14ac:dyDescent="0.25">
      <c r="A28" t="str">
        <f>_xlfn.CONCAT(F28, "_DIV",B28,"_",D28)</f>
        <v>MEC220425_2F_DIV40_BASELINE</v>
      </c>
      <c r="B28">
        <v>40</v>
      </c>
      <c r="C28" t="s">
        <v>44</v>
      </c>
      <c r="D28" t="s">
        <v>109</v>
      </c>
      <c r="F28" t="s">
        <v>48</v>
      </c>
    </row>
    <row r="29" spans="1:6" x14ac:dyDescent="0.25">
      <c r="A29" t="str">
        <f>_xlfn.CONCAT(F29, "_DIV",B29,"_",D29,E29,"_4UA")</f>
        <v>MEC220425_2F_DIV53_HUB36_4UA</v>
      </c>
      <c r="B29">
        <v>53</v>
      </c>
      <c r="C29" t="s">
        <v>44</v>
      </c>
      <c r="D29" t="s">
        <v>110</v>
      </c>
      <c r="E29">
        <v>36</v>
      </c>
      <c r="F29" t="s">
        <v>48</v>
      </c>
    </row>
    <row r="30" spans="1:6" x14ac:dyDescent="0.25">
      <c r="A30" t="str">
        <f>_xlfn.CONCAT(F30, "_DIV",B30,"_",D30,E30,"_4UA")</f>
        <v>MEC220425_2F_DIV53_PER51_4UA</v>
      </c>
      <c r="B30">
        <v>53</v>
      </c>
      <c r="C30" t="s">
        <v>44</v>
      </c>
      <c r="D30" t="s">
        <v>111</v>
      </c>
      <c r="E30">
        <v>51</v>
      </c>
      <c r="F30" t="s">
        <v>48</v>
      </c>
    </row>
    <row r="31" spans="1:6" x14ac:dyDescent="0.25">
      <c r="A31" t="str">
        <f>_xlfn.CONCAT(F31, "_DIV",B31,"_",D31)</f>
        <v>MEC220425_2F_DIV53_BASELINE</v>
      </c>
      <c r="B31">
        <v>53</v>
      </c>
      <c r="C31" t="s">
        <v>44</v>
      </c>
      <c r="D31" t="s">
        <v>109</v>
      </c>
      <c r="F31" t="s">
        <v>48</v>
      </c>
    </row>
    <row r="32" spans="1:6" x14ac:dyDescent="0.25">
      <c r="A32" t="str">
        <f>_xlfn.CONCAT(F32, "_DIV",B32,"_",D32,E32,"_4UA")</f>
        <v>MEC220425_3B_DIV40_HUB53_4UA</v>
      </c>
      <c r="B32">
        <v>40</v>
      </c>
      <c r="C32" t="s">
        <v>44</v>
      </c>
      <c r="D32" t="s">
        <v>110</v>
      </c>
      <c r="E32">
        <v>53</v>
      </c>
      <c r="F32" t="s">
        <v>49</v>
      </c>
    </row>
    <row r="33" spans="1:6" x14ac:dyDescent="0.25">
      <c r="A33" t="str">
        <f>_xlfn.CONCAT(F33, "_DIV",B33,"_",D33,E33,"_4UA")</f>
        <v>MEC220425_3B_DIV40_PER35_4UA</v>
      </c>
      <c r="B33">
        <v>40</v>
      </c>
      <c r="C33" t="s">
        <v>44</v>
      </c>
      <c r="D33" t="s">
        <v>111</v>
      </c>
      <c r="E33">
        <v>35</v>
      </c>
      <c r="F33" t="s">
        <v>49</v>
      </c>
    </row>
    <row r="34" spans="1:6" x14ac:dyDescent="0.25">
      <c r="A34" t="str">
        <f>_xlfn.CONCAT(F34, "_DIV",B34,"_",D34)</f>
        <v>MEC220425_3B_DIV40_BASELINE</v>
      </c>
      <c r="B34">
        <v>40</v>
      </c>
      <c r="C34" t="s">
        <v>44</v>
      </c>
      <c r="D34" t="s">
        <v>109</v>
      </c>
      <c r="F34" t="s">
        <v>49</v>
      </c>
    </row>
    <row r="35" spans="1:6" x14ac:dyDescent="0.25">
      <c r="A35" t="str">
        <f>_xlfn.CONCAT(F35, "_DIV",B35,"_",D35,E35,"_4UA")</f>
        <v>MEC220425_4A_DIV40_HUB57_4UA</v>
      </c>
      <c r="B35">
        <v>40</v>
      </c>
      <c r="C35" t="s">
        <v>2</v>
      </c>
      <c r="D35" t="s">
        <v>110</v>
      </c>
      <c r="E35">
        <v>57</v>
      </c>
      <c r="F35" t="s">
        <v>51</v>
      </c>
    </row>
    <row r="36" spans="1:6" x14ac:dyDescent="0.25">
      <c r="A36" t="str">
        <f>_xlfn.CONCAT(F36, "_DIV",B36,"_",D36,E36,"_4UA")</f>
        <v>MEC220425_4A_DIV40_PER33_4UA</v>
      </c>
      <c r="B36">
        <v>40</v>
      </c>
      <c r="C36" t="s">
        <v>2</v>
      </c>
      <c r="D36" t="s">
        <v>111</v>
      </c>
      <c r="E36">
        <v>33</v>
      </c>
      <c r="F36" t="s">
        <v>51</v>
      </c>
    </row>
    <row r="37" spans="1:6" x14ac:dyDescent="0.25">
      <c r="A37" t="str">
        <f>_xlfn.CONCAT(F37, "_DIV",B37,"_",D37)</f>
        <v>MEC220425_4A_DIV40_BASELINE</v>
      </c>
      <c r="B37">
        <v>40</v>
      </c>
      <c r="C37" t="s">
        <v>2</v>
      </c>
      <c r="D37" t="s">
        <v>109</v>
      </c>
      <c r="F37" t="s">
        <v>51</v>
      </c>
    </row>
    <row r="38" spans="1:6" x14ac:dyDescent="0.25">
      <c r="A38" t="str">
        <f>_xlfn.CONCAT(F38, "_DIV",B38,"_",D38,E38,"_4UA")</f>
        <v>MEC220425_4A_DIV53_HUB62_4UA</v>
      </c>
      <c r="B38">
        <v>53</v>
      </c>
      <c r="C38" t="s">
        <v>2</v>
      </c>
      <c r="D38" t="s">
        <v>110</v>
      </c>
      <c r="E38">
        <v>62</v>
      </c>
      <c r="F38" t="s">
        <v>51</v>
      </c>
    </row>
    <row r="39" spans="1:6" x14ac:dyDescent="0.25">
      <c r="A39" t="str">
        <f>_xlfn.CONCAT(F39, "_DIV",B39,"_",D39,E39,"_4UA")</f>
        <v>MEC220425_4A_DIV53_PER13_4UA</v>
      </c>
      <c r="B39">
        <v>53</v>
      </c>
      <c r="C39" t="s">
        <v>2</v>
      </c>
      <c r="D39" t="s">
        <v>111</v>
      </c>
      <c r="E39">
        <v>13</v>
      </c>
      <c r="F39" t="s">
        <v>51</v>
      </c>
    </row>
    <row r="40" spans="1:6" x14ac:dyDescent="0.25">
      <c r="A40" t="str">
        <f>_xlfn.CONCAT(F40, "_DIV",B40,"_",D40)</f>
        <v>MEC220425_4A_DIV53_BASELINE</v>
      </c>
      <c r="B40">
        <v>53</v>
      </c>
      <c r="C40" t="s">
        <v>2</v>
      </c>
      <c r="D40" t="s">
        <v>109</v>
      </c>
      <c r="F40" t="s">
        <v>51</v>
      </c>
    </row>
    <row r="41" spans="1:6" x14ac:dyDescent="0.25">
      <c r="A41" t="str">
        <f>_xlfn.CONCAT(F41, "_DIV",B41,"_",D41,E41,"_4UA")</f>
        <v>MEC220425_4B_DIV40_HUB25_4UA</v>
      </c>
      <c r="B41">
        <v>40</v>
      </c>
      <c r="C41" t="s">
        <v>2</v>
      </c>
      <c r="D41" t="s">
        <v>110</v>
      </c>
      <c r="E41">
        <v>25</v>
      </c>
      <c r="F41" t="s">
        <v>52</v>
      </c>
    </row>
    <row r="42" spans="1:6" x14ac:dyDescent="0.25">
      <c r="A42" t="str">
        <f>_xlfn.CONCAT(F42, "_DIV",B42,"_",D42,E42,"_4UA")</f>
        <v>MEC220425_4B_DIV40_PER65_4UA</v>
      </c>
      <c r="B42">
        <v>40</v>
      </c>
      <c r="C42" t="s">
        <v>2</v>
      </c>
      <c r="D42" t="s">
        <v>111</v>
      </c>
      <c r="E42">
        <v>65</v>
      </c>
      <c r="F42" t="s">
        <v>52</v>
      </c>
    </row>
    <row r="43" spans="1:6" x14ac:dyDescent="0.25">
      <c r="A43" t="str">
        <f>_xlfn.CONCAT(F43, "_DIV",B43,"_",D43)</f>
        <v>MEC220425_4B_DIV40_BASELINE</v>
      </c>
      <c r="B43">
        <v>40</v>
      </c>
      <c r="C43" t="s">
        <v>2</v>
      </c>
      <c r="D43" t="s">
        <v>109</v>
      </c>
      <c r="F43" t="s">
        <v>52</v>
      </c>
    </row>
    <row r="44" spans="1:6" x14ac:dyDescent="0.25">
      <c r="A44" t="str">
        <f>_xlfn.CONCAT(F44, "_DIV",B44,"_",D44,E44,"_4UA")</f>
        <v>MEC220425_4B_DIV53_HUB64_4UA</v>
      </c>
      <c r="B44">
        <v>53</v>
      </c>
      <c r="C44" t="s">
        <v>2</v>
      </c>
      <c r="D44" t="s">
        <v>110</v>
      </c>
      <c r="E44">
        <v>64</v>
      </c>
      <c r="F44" t="s">
        <v>52</v>
      </c>
    </row>
    <row r="45" spans="1:6" x14ac:dyDescent="0.25">
      <c r="A45" t="str">
        <f>_xlfn.CONCAT(F45, "_DIV",B45,"_",D45,E45,"_4UA")</f>
        <v>MEC220425_4B_DIV53_PER21_4UA</v>
      </c>
      <c r="B45">
        <v>53</v>
      </c>
      <c r="C45" t="s">
        <v>2</v>
      </c>
      <c r="D45" t="s">
        <v>111</v>
      </c>
      <c r="E45">
        <v>21</v>
      </c>
      <c r="F45" t="s">
        <v>52</v>
      </c>
    </row>
    <row r="46" spans="1:6" x14ac:dyDescent="0.25">
      <c r="A46" t="str">
        <f>_xlfn.CONCAT(F46, "_DIV",B46,"_",D46)</f>
        <v>MEC220425_4B_DIV53_BASELINE</v>
      </c>
      <c r="B46">
        <v>53</v>
      </c>
      <c r="C46" t="s">
        <v>2</v>
      </c>
      <c r="D46" t="s">
        <v>109</v>
      </c>
      <c r="F46" t="s">
        <v>52</v>
      </c>
    </row>
    <row r="47" spans="1:6" x14ac:dyDescent="0.25">
      <c r="A47" t="str">
        <f>_xlfn.CONCAT(F47, "_DIV",B47,"_",D47,E47,"_4UA")</f>
        <v>MEC220425_4C_DIV40_HUB64_4UA</v>
      </c>
      <c r="B47">
        <v>40</v>
      </c>
      <c r="C47" t="s">
        <v>2</v>
      </c>
      <c r="D47" t="s">
        <v>110</v>
      </c>
      <c r="E47">
        <v>64</v>
      </c>
      <c r="F47" t="s">
        <v>53</v>
      </c>
    </row>
    <row r="48" spans="1:6" x14ac:dyDescent="0.25">
      <c r="A48" t="str">
        <f>_xlfn.CONCAT(F48, "_DIV",B48,"_",D48,E48,"_4UA")</f>
        <v>MEC220425_4C_DIV40_PER32_4UA</v>
      </c>
      <c r="B48">
        <v>40</v>
      </c>
      <c r="C48" t="s">
        <v>2</v>
      </c>
      <c r="D48" t="s">
        <v>111</v>
      </c>
      <c r="E48">
        <v>32</v>
      </c>
      <c r="F48" t="s">
        <v>53</v>
      </c>
    </row>
    <row r="49" spans="1:6" x14ac:dyDescent="0.25">
      <c r="A49" t="str">
        <f>_xlfn.CONCAT(F49, "_DIV",B49,"_",D49)</f>
        <v>MEC220425_4C_DIV40_BASELINE</v>
      </c>
      <c r="B49">
        <v>40</v>
      </c>
      <c r="C49" t="s">
        <v>2</v>
      </c>
      <c r="D49" t="s">
        <v>109</v>
      </c>
      <c r="F49" t="s">
        <v>53</v>
      </c>
    </row>
    <row r="50" spans="1:6" x14ac:dyDescent="0.25">
      <c r="A50" t="str">
        <f>_xlfn.CONCAT(F50, "_DIV",B50,"_",D50,E50,"_4UA")</f>
        <v>MEC220425_4C_DIV53_HUB45_4UA</v>
      </c>
      <c r="B50">
        <v>53</v>
      </c>
      <c r="C50" t="s">
        <v>2</v>
      </c>
      <c r="D50" t="s">
        <v>110</v>
      </c>
      <c r="E50">
        <v>45</v>
      </c>
      <c r="F50" t="s">
        <v>53</v>
      </c>
    </row>
    <row r="51" spans="1:6" x14ac:dyDescent="0.25">
      <c r="A51" t="str">
        <f>_xlfn.CONCAT(F51, "_DIV",B51,"_",D51,E51,"_4UA")</f>
        <v>MEC220425_4C_DIV53_PER61_4UA</v>
      </c>
      <c r="B51">
        <v>53</v>
      </c>
      <c r="C51" t="s">
        <v>2</v>
      </c>
      <c r="D51" t="s">
        <v>111</v>
      </c>
      <c r="E51">
        <v>61</v>
      </c>
      <c r="F51" t="s">
        <v>53</v>
      </c>
    </row>
    <row r="52" spans="1:6" x14ac:dyDescent="0.25">
      <c r="A52" t="str">
        <f>_xlfn.CONCAT(F52, "_DIV",B52,"_",D52)</f>
        <v>MEC220425_4C_DIV53_BASELINE</v>
      </c>
      <c r="B52">
        <v>53</v>
      </c>
      <c r="C52" t="s">
        <v>2</v>
      </c>
      <c r="D52" t="s">
        <v>109</v>
      </c>
      <c r="F52" t="s">
        <v>53</v>
      </c>
    </row>
    <row r="53" spans="1:6" x14ac:dyDescent="0.25">
      <c r="A53" t="str">
        <f>_xlfn.CONCAT(F53, "_DIV",B53,"_",D53,E53,"_4UA")</f>
        <v>MEC220425_4D_DIV40_HUB34_4UA</v>
      </c>
      <c r="B53">
        <v>40</v>
      </c>
      <c r="C53" t="s">
        <v>2</v>
      </c>
      <c r="D53" t="s">
        <v>110</v>
      </c>
      <c r="E53">
        <v>34</v>
      </c>
      <c r="F53" t="s">
        <v>59</v>
      </c>
    </row>
    <row r="54" spans="1:6" x14ac:dyDescent="0.25">
      <c r="A54" t="str">
        <f>_xlfn.CONCAT(F54, "_DIV",B54,"_",D54,E54,"_4UA")</f>
        <v>MEC220425_4D_DIV40_PER32_4UA</v>
      </c>
      <c r="B54">
        <v>40</v>
      </c>
      <c r="C54" t="s">
        <v>2</v>
      </c>
      <c r="D54" t="s">
        <v>111</v>
      </c>
      <c r="E54">
        <v>32</v>
      </c>
      <c r="F54" t="s">
        <v>59</v>
      </c>
    </row>
    <row r="55" spans="1:6" x14ac:dyDescent="0.25">
      <c r="A55" t="str">
        <f>_xlfn.CONCAT(F55, "_DIV",B55,"_",D55)</f>
        <v>MEC220425_4D_DIV40_BASELINE</v>
      </c>
      <c r="B55">
        <v>40</v>
      </c>
      <c r="C55" t="s">
        <v>2</v>
      </c>
      <c r="D55" t="s">
        <v>109</v>
      </c>
      <c r="F55" t="s">
        <v>59</v>
      </c>
    </row>
    <row r="56" spans="1:6" x14ac:dyDescent="0.25">
      <c r="A56" t="str">
        <f>_xlfn.CONCAT(F56, "_DIV",B56,"_",D56,E56,"_4UA")</f>
        <v>MEC220425_4D_DIV53_HUB45_4UA</v>
      </c>
      <c r="B56">
        <v>53</v>
      </c>
      <c r="C56" t="s">
        <v>2</v>
      </c>
      <c r="D56" t="s">
        <v>110</v>
      </c>
      <c r="E56">
        <v>45</v>
      </c>
      <c r="F56" t="s">
        <v>59</v>
      </c>
    </row>
    <row r="57" spans="1:6" x14ac:dyDescent="0.25">
      <c r="A57" t="str">
        <f>_xlfn.CONCAT(F57, "_DIV",B57,"_",D57,E57,"_4UA")</f>
        <v>MEC220425_4D_DIV53_PER32_4UA</v>
      </c>
      <c r="B57">
        <v>53</v>
      </c>
      <c r="C57" t="s">
        <v>2</v>
      </c>
      <c r="D57" t="s">
        <v>111</v>
      </c>
      <c r="E57">
        <v>32</v>
      </c>
      <c r="F57" t="s">
        <v>59</v>
      </c>
    </row>
    <row r="58" spans="1:6" x14ac:dyDescent="0.25">
      <c r="A58" t="str">
        <f>_xlfn.CONCAT(F58, "_DIV",B58,"_",D58)</f>
        <v>MEC220425_4D_DIV53_BASELINE</v>
      </c>
      <c r="B58">
        <v>53</v>
      </c>
      <c r="C58" t="s">
        <v>2</v>
      </c>
      <c r="D58" t="s">
        <v>109</v>
      </c>
      <c r="F58" t="s">
        <v>59</v>
      </c>
    </row>
    <row r="59" spans="1:6" x14ac:dyDescent="0.25">
      <c r="A59" t="str">
        <f>_xlfn.CONCAT(F59, "_DIV",B59,"_",D59,E59,"_4UA")</f>
        <v>MEC220425_5C_DIV40_HUB63_4UA</v>
      </c>
      <c r="B59">
        <v>40</v>
      </c>
      <c r="C59" t="s">
        <v>44</v>
      </c>
      <c r="D59" t="s">
        <v>110</v>
      </c>
      <c r="E59">
        <v>63</v>
      </c>
      <c r="F59" t="s">
        <v>50</v>
      </c>
    </row>
    <row r="60" spans="1:6" x14ac:dyDescent="0.25">
      <c r="A60" t="str">
        <f>_xlfn.CONCAT(F60, "_DIV",B60,"_",D60,E60,"_4UA")</f>
        <v>MEC220425_5C_DIV40_PER85_4UA</v>
      </c>
      <c r="B60">
        <v>40</v>
      </c>
      <c r="C60" t="s">
        <v>44</v>
      </c>
      <c r="D60" t="s">
        <v>111</v>
      </c>
      <c r="E60">
        <v>85</v>
      </c>
      <c r="F60" t="s">
        <v>50</v>
      </c>
    </row>
    <row r="61" spans="1:6" x14ac:dyDescent="0.25">
      <c r="A61" t="str">
        <f>_xlfn.CONCAT(F61, "_DIV",B61,"_",D61)</f>
        <v>MEC220425_5C_DIV40_BASELINE</v>
      </c>
      <c r="B61">
        <v>40</v>
      </c>
      <c r="C61" t="s">
        <v>44</v>
      </c>
      <c r="D61" t="s">
        <v>109</v>
      </c>
      <c r="F61" t="s">
        <v>50</v>
      </c>
    </row>
    <row r="62" spans="1:6" x14ac:dyDescent="0.25">
      <c r="A62" t="str">
        <f>_xlfn.CONCAT(F62, "_DIV",B62,"_",D62,E62,"_4UA")</f>
        <v>MEC220425_6A_DIV40_HUB61_4UA</v>
      </c>
      <c r="B62">
        <v>40</v>
      </c>
      <c r="C62" t="s">
        <v>55</v>
      </c>
      <c r="D62" t="s">
        <v>110</v>
      </c>
      <c r="E62">
        <v>61</v>
      </c>
      <c r="F62" t="s">
        <v>60</v>
      </c>
    </row>
    <row r="63" spans="1:6" x14ac:dyDescent="0.25">
      <c r="A63" t="str">
        <f>_xlfn.CONCAT(F63, "_DIV",B63,"_",D63,E63,"_4UA")</f>
        <v>MEC220425_6A_DIV40_PER63_4UA</v>
      </c>
      <c r="B63">
        <v>40</v>
      </c>
      <c r="C63" t="s">
        <v>55</v>
      </c>
      <c r="D63" t="s">
        <v>111</v>
      </c>
      <c r="E63">
        <v>63</v>
      </c>
      <c r="F63" t="s">
        <v>60</v>
      </c>
    </row>
    <row r="64" spans="1:6" x14ac:dyDescent="0.25">
      <c r="A64" t="str">
        <f>_xlfn.CONCAT(F64, "_DIV",B64,"_",D64)</f>
        <v>MEC220425_6A_DIV40_BASELINE</v>
      </c>
      <c r="B64">
        <v>40</v>
      </c>
      <c r="C64" t="s">
        <v>55</v>
      </c>
      <c r="D64" t="s">
        <v>109</v>
      </c>
      <c r="F64" t="s">
        <v>60</v>
      </c>
    </row>
    <row r="65" spans="1:6" x14ac:dyDescent="0.25">
      <c r="A65" t="str">
        <f>_xlfn.CONCAT(F65, "_DIV",B65,"_",D65,E65,"_4UA")</f>
        <v>MEC220425_6A_DIV53_HUB84_4UA</v>
      </c>
      <c r="B65">
        <v>53</v>
      </c>
      <c r="C65" t="s">
        <v>55</v>
      </c>
      <c r="D65" t="s">
        <v>110</v>
      </c>
      <c r="E65">
        <v>84</v>
      </c>
      <c r="F65" t="s">
        <v>60</v>
      </c>
    </row>
    <row r="66" spans="1:6" x14ac:dyDescent="0.25">
      <c r="A66" t="str">
        <f>_xlfn.CONCAT(F66, "_DIV",B66,"_",D66,E66,"_4UA")</f>
        <v>MEC220425_6A_DIV53_PER45_4UA</v>
      </c>
      <c r="B66">
        <v>53</v>
      </c>
      <c r="C66" t="s">
        <v>55</v>
      </c>
      <c r="D66" t="s">
        <v>111</v>
      </c>
      <c r="E66">
        <v>45</v>
      </c>
      <c r="F66" t="s">
        <v>60</v>
      </c>
    </row>
    <row r="67" spans="1:6" x14ac:dyDescent="0.25">
      <c r="A67" t="str">
        <f>_xlfn.CONCAT(F67, "_DIV",B67,"_",D67)</f>
        <v>MEC220425_6A_DIV53_BASELINE</v>
      </c>
      <c r="B67">
        <v>53</v>
      </c>
      <c r="C67" t="s">
        <v>55</v>
      </c>
      <c r="D67" t="s">
        <v>109</v>
      </c>
      <c r="F67" t="s">
        <v>60</v>
      </c>
    </row>
    <row r="68" spans="1:6" x14ac:dyDescent="0.25">
      <c r="A68" t="str">
        <f>_xlfn.CONCAT(F68, "_DIV",B68,"_",D68,E68,"_4UA")</f>
        <v>MEC220425_6B_DIV40_HUB42_4UA</v>
      </c>
      <c r="B68">
        <v>40</v>
      </c>
      <c r="C68" t="s">
        <v>55</v>
      </c>
      <c r="D68" t="s">
        <v>110</v>
      </c>
      <c r="E68">
        <v>42</v>
      </c>
      <c r="F68" t="s">
        <v>54</v>
      </c>
    </row>
    <row r="69" spans="1:6" x14ac:dyDescent="0.25">
      <c r="A69" t="str">
        <f>_xlfn.CONCAT(F69, "_DIV",B69,"_",D69,E69,"_4UA")</f>
        <v>MEC220425_6B_DIV40_PER33_4UA</v>
      </c>
      <c r="B69">
        <v>40</v>
      </c>
      <c r="C69" t="s">
        <v>55</v>
      </c>
      <c r="D69" t="s">
        <v>111</v>
      </c>
      <c r="E69">
        <v>33</v>
      </c>
      <c r="F69" t="s">
        <v>54</v>
      </c>
    </row>
    <row r="70" spans="1:6" x14ac:dyDescent="0.25">
      <c r="A70" t="str">
        <f>_xlfn.CONCAT(F70, "_DIV",B70,"_",D70)</f>
        <v>MEC220425_6B_DIV40_BASELINE</v>
      </c>
      <c r="B70">
        <v>40</v>
      </c>
      <c r="C70" t="s">
        <v>55</v>
      </c>
      <c r="D70" t="s">
        <v>109</v>
      </c>
      <c r="F70" t="s">
        <v>54</v>
      </c>
    </row>
    <row r="71" spans="1:6" x14ac:dyDescent="0.25">
      <c r="A71" t="str">
        <f>_xlfn.CONCAT(F71, "_DIV",B71,"_",D71,E71,"_4UA")</f>
        <v>MEC220425_6C_DIV40_HUB48_4UA</v>
      </c>
      <c r="B71">
        <v>40</v>
      </c>
      <c r="C71" t="s">
        <v>55</v>
      </c>
      <c r="D71" t="s">
        <v>110</v>
      </c>
      <c r="E71">
        <v>48</v>
      </c>
      <c r="F71" t="s">
        <v>56</v>
      </c>
    </row>
    <row r="72" spans="1:6" x14ac:dyDescent="0.25">
      <c r="A72" t="str">
        <f>_xlfn.CONCAT(F72, "_DIV",B72,"_",D72,E72,"_4UA")</f>
        <v>MEC220425_6C_DIV40_PER41_4UA</v>
      </c>
      <c r="B72">
        <v>40</v>
      </c>
      <c r="C72" t="s">
        <v>55</v>
      </c>
      <c r="D72" t="s">
        <v>111</v>
      </c>
      <c r="E72">
        <v>41</v>
      </c>
      <c r="F72" t="s">
        <v>56</v>
      </c>
    </row>
    <row r="73" spans="1:6" x14ac:dyDescent="0.25">
      <c r="A73" t="str">
        <f>_xlfn.CONCAT(F73, "_DIV",B73,"_",D73)</f>
        <v>MEC220425_6C_DIV40_BASELINE</v>
      </c>
      <c r="B73">
        <v>40</v>
      </c>
      <c r="C73" t="s">
        <v>55</v>
      </c>
      <c r="D73" t="s">
        <v>109</v>
      </c>
      <c r="F73" t="s">
        <v>56</v>
      </c>
    </row>
    <row r="74" spans="1:6" x14ac:dyDescent="0.25">
      <c r="A74" t="str">
        <f>_xlfn.CONCAT(F74, "_DIV",B74,"_",D74,E74,"_4UA")</f>
        <v>MEC220425_6C_DIV53_HUB48_4UA</v>
      </c>
      <c r="B74">
        <v>53</v>
      </c>
      <c r="C74" t="s">
        <v>55</v>
      </c>
      <c r="D74" t="s">
        <v>110</v>
      </c>
      <c r="E74">
        <v>48</v>
      </c>
      <c r="F74" t="s">
        <v>56</v>
      </c>
    </row>
    <row r="75" spans="1:6" x14ac:dyDescent="0.25">
      <c r="A75" t="str">
        <f>_xlfn.CONCAT(F75, "_DIV",B75,"_",D75,E75,"_4UA")</f>
        <v>MEC220425_6C_DIV53_PER38_4UA</v>
      </c>
      <c r="B75">
        <v>53</v>
      </c>
      <c r="C75" t="s">
        <v>55</v>
      </c>
      <c r="D75" t="s">
        <v>111</v>
      </c>
      <c r="E75">
        <v>38</v>
      </c>
      <c r="F75" t="s">
        <v>56</v>
      </c>
    </row>
    <row r="76" spans="1:6" x14ac:dyDescent="0.25">
      <c r="A76" t="str">
        <f>_xlfn.CONCAT(F76, "_DIV",B76,"_",D76)</f>
        <v>MEC220425_6C_DIV53_BASELINE</v>
      </c>
      <c r="B76">
        <v>53</v>
      </c>
      <c r="C76" t="s">
        <v>55</v>
      </c>
      <c r="D76" t="s">
        <v>109</v>
      </c>
      <c r="F76" t="s">
        <v>56</v>
      </c>
    </row>
    <row r="77" spans="1:6" x14ac:dyDescent="0.25">
      <c r="A77" t="str">
        <f>_xlfn.CONCAT(F77, "_DIV",B77,"_",D77,E77,"_4UA")</f>
        <v>MEC220425_7B_DIV40_HUB84_4UA</v>
      </c>
      <c r="B77">
        <v>40</v>
      </c>
      <c r="C77" t="s">
        <v>55</v>
      </c>
      <c r="D77" t="s">
        <v>110</v>
      </c>
      <c r="E77">
        <v>84</v>
      </c>
      <c r="F77" t="s">
        <v>57</v>
      </c>
    </row>
    <row r="78" spans="1:6" x14ac:dyDescent="0.25">
      <c r="A78" t="str">
        <f>_xlfn.CONCAT(F78, "_DIV",B78,"_",D78,E78,"_4UA")</f>
        <v>MEC220425_7B_DIV40_PER87_4UA</v>
      </c>
      <c r="B78">
        <v>40</v>
      </c>
      <c r="C78" t="s">
        <v>55</v>
      </c>
      <c r="D78" t="s">
        <v>111</v>
      </c>
      <c r="E78">
        <v>87</v>
      </c>
      <c r="F78" t="s">
        <v>57</v>
      </c>
    </row>
    <row r="79" spans="1:6" x14ac:dyDescent="0.25">
      <c r="A79" t="str">
        <f>_xlfn.CONCAT(F79, "_DIV",B79,"_",D79)</f>
        <v>MEC220425_7B_DIV40_BASELINE</v>
      </c>
      <c r="B79">
        <v>40</v>
      </c>
      <c r="C79" t="s">
        <v>55</v>
      </c>
      <c r="D79" t="s">
        <v>109</v>
      </c>
      <c r="F79" t="s">
        <v>57</v>
      </c>
    </row>
    <row r="80" spans="1:6" x14ac:dyDescent="0.25">
      <c r="A80" t="s">
        <v>135</v>
      </c>
    </row>
    <row r="81" spans="1:1" x14ac:dyDescent="0.25">
      <c r="A81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939-5DAC-4750-AF93-7A0DADF90360}">
  <dimension ref="A1:D11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114</v>
      </c>
      <c r="B1" t="s">
        <v>7</v>
      </c>
      <c r="C1" t="s">
        <v>65</v>
      </c>
      <c r="D1" t="s">
        <v>92</v>
      </c>
    </row>
    <row r="2" spans="1:4" x14ac:dyDescent="0.25">
      <c r="A2" t="str">
        <f>_xlfn.CONCAT(D2,"_PRE_HUB")</f>
        <v>OWT220207_1I_DIV63_PRE_HUB</v>
      </c>
      <c r="B2">
        <v>63</v>
      </c>
      <c r="C2" t="s">
        <v>67</v>
      </c>
      <c r="D2" t="s">
        <v>79</v>
      </c>
    </row>
    <row r="3" spans="1:4" x14ac:dyDescent="0.25">
      <c r="A3" t="str">
        <f>_xlfn.CONCAT(D3,"_PRE_HUB")</f>
        <v>OWT220207_2B_DIV63_PRE_HUB</v>
      </c>
      <c r="B3">
        <v>63</v>
      </c>
      <c r="C3" t="s">
        <v>67</v>
      </c>
      <c r="D3" t="s">
        <v>83</v>
      </c>
    </row>
    <row r="4" spans="1:4" x14ac:dyDescent="0.25">
      <c r="A4" t="str">
        <f>_xlfn.CONCAT(D4,"_PRE_HUB")</f>
        <v>OWT220207_2D_DIV63_PRE_HUB</v>
      </c>
      <c r="B4">
        <v>63</v>
      </c>
      <c r="C4" t="s">
        <v>67</v>
      </c>
      <c r="D4" t="s">
        <v>80</v>
      </c>
    </row>
    <row r="5" spans="1:4" x14ac:dyDescent="0.25">
      <c r="A5" t="str">
        <f>_xlfn.CONCAT(D5,"_PRE_HUB")</f>
        <v>OWT220207_2E_DIV63_PRE_HUB</v>
      </c>
      <c r="B5">
        <v>63</v>
      </c>
      <c r="C5" t="s">
        <v>67</v>
      </c>
      <c r="D5" t="s">
        <v>81</v>
      </c>
    </row>
    <row r="6" spans="1:4" x14ac:dyDescent="0.25">
      <c r="A6" t="str">
        <f>_xlfn.CONCAT(D6,"_PRE_HUB")</f>
        <v>OWT220207_2I_DIV63_PRE_HUB</v>
      </c>
      <c r="B6">
        <v>63</v>
      </c>
      <c r="C6" t="s">
        <v>67</v>
      </c>
      <c r="D6" t="s">
        <v>82</v>
      </c>
    </row>
    <row r="7" spans="1:4" x14ac:dyDescent="0.25">
      <c r="A7" t="str">
        <f>_xlfn.CONCAT(D2,"_PRE_PER")</f>
        <v>OWT220207_1I_DIV63_PRE_PER</v>
      </c>
      <c r="B7">
        <v>63</v>
      </c>
      <c r="C7" t="s">
        <v>67</v>
      </c>
      <c r="D7" s="12"/>
    </row>
    <row r="8" spans="1:4" x14ac:dyDescent="0.25">
      <c r="A8" t="str">
        <f>_xlfn.CONCAT(D3,"_PRE_PER")</f>
        <v>OWT220207_2B_DIV63_PRE_PER</v>
      </c>
      <c r="B8">
        <v>63</v>
      </c>
      <c r="C8" t="s">
        <v>67</v>
      </c>
      <c r="D8" s="12"/>
    </row>
    <row r="9" spans="1:4" x14ac:dyDescent="0.25">
      <c r="A9" t="str">
        <f>_xlfn.CONCAT(D4,"_PRE_PER")</f>
        <v>OWT220207_2D_DIV63_PRE_PER</v>
      </c>
      <c r="B9">
        <v>63</v>
      </c>
      <c r="C9" t="s">
        <v>67</v>
      </c>
      <c r="D9" s="12"/>
    </row>
    <row r="10" spans="1:4" x14ac:dyDescent="0.25">
      <c r="A10" t="str">
        <f>_xlfn.CONCAT(D5,"_PRE_PER")</f>
        <v>OWT220207_2E_DIV63_PRE_PER</v>
      </c>
      <c r="B10">
        <v>63</v>
      </c>
      <c r="C10" t="s">
        <v>67</v>
      </c>
      <c r="D10" s="12"/>
    </row>
    <row r="11" spans="1:4" x14ac:dyDescent="0.25">
      <c r="A11" t="str">
        <f>_xlfn.CONCAT(D6,"_PRE_PER")</f>
        <v>OWT220207_2I_DIV63_PRE_PER</v>
      </c>
      <c r="B11">
        <v>63</v>
      </c>
      <c r="C11" t="s">
        <v>67</v>
      </c>
      <c r="D1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7C41-D701-4E60-A8C8-7D2E85506F7C}">
  <dimension ref="A1:S7"/>
  <sheetViews>
    <sheetView zoomScale="109" workbookViewId="0">
      <selection activeCell="H2" sqref="H2:H7"/>
    </sheetView>
  </sheetViews>
  <sheetFormatPr defaultRowHeight="15" x14ac:dyDescent="0.25"/>
  <cols>
    <col min="1" max="1" width="21.42578125" bestFit="1" customWidth="1"/>
    <col min="2" max="2" width="31.85546875" bestFit="1" customWidth="1"/>
    <col min="3" max="5" width="31.85546875" customWidth="1"/>
    <col min="6" max="6" width="42.28515625" bestFit="1" customWidth="1"/>
    <col min="7" max="8" width="31.85546875" customWidth="1"/>
    <col min="11" max="11" width="9.5703125" bestFit="1" customWidth="1"/>
    <col min="12" max="12" width="17.85546875" bestFit="1" customWidth="1"/>
    <col min="14" max="14" width="18.28515625" bestFit="1" customWidth="1"/>
    <col min="15" max="15" width="26.42578125" bestFit="1" customWidth="1"/>
    <col min="16" max="16" width="23.42578125" bestFit="1" customWidth="1"/>
    <col min="17" max="17" width="17.7109375" bestFit="1" customWidth="1"/>
    <col min="18" max="18" width="17.42578125" bestFit="1" customWidth="1"/>
    <col min="19" max="19" width="18.7109375" bestFit="1" customWidth="1"/>
  </cols>
  <sheetData>
    <row r="1" spans="1:19" x14ac:dyDescent="0.25">
      <c r="A1" t="s">
        <v>92</v>
      </c>
      <c r="B1" t="s">
        <v>96</v>
      </c>
      <c r="C1" t="s">
        <v>100</v>
      </c>
      <c r="D1" t="s">
        <v>101</v>
      </c>
      <c r="E1" t="s">
        <v>102</v>
      </c>
      <c r="F1" t="s">
        <v>103</v>
      </c>
      <c r="G1" t="s">
        <v>97</v>
      </c>
      <c r="H1" t="s">
        <v>98</v>
      </c>
      <c r="I1" t="s">
        <v>7</v>
      </c>
      <c r="J1" t="s">
        <v>8</v>
      </c>
      <c r="K1" t="s">
        <v>65</v>
      </c>
      <c r="L1" t="s">
        <v>41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66</v>
      </c>
    </row>
    <row r="2" spans="1:19" x14ac:dyDescent="0.25">
      <c r="A2" t="s">
        <v>85</v>
      </c>
      <c r="B2" t="str">
        <f t="shared" ref="B2:B7" si="0">_xlfn.CONCAT(A2,"_BASELINE")</f>
        <v>MEC220425_4A_DIV40_BASELINE</v>
      </c>
      <c r="C2" t="str">
        <f t="shared" ref="C2:C7" si="1">_xlfn.CONCAT(A2,"_PRE_HUB")</f>
        <v>MEC220425_4A_DIV40_PRE_HUB</v>
      </c>
      <c r="D2" t="str">
        <f t="shared" ref="D2:D7" si="2">_xlfn.CONCAT(A2,"_PRE_PER")</f>
        <v>MEC220425_4A_DIV40_PRE_PER</v>
      </c>
      <c r="G2" t="str">
        <f t="shared" ref="G2:G7" si="3">_xlfn.CONCAT(A2,"_HUB",M2,"_",L2)</f>
        <v>MEC220425_4A_DIV40_HUB57_4UA</v>
      </c>
      <c r="H2" t="str">
        <f t="shared" ref="H2:H7" si="4">_xlfn.CONCAT(A2,"_PER",O2,"_",L2)</f>
        <v>MEC220425_4A_DIV40_PER33_4UA</v>
      </c>
      <c r="I2" s="12">
        <v>40</v>
      </c>
      <c r="J2" t="s">
        <v>2</v>
      </c>
      <c r="K2" t="s">
        <v>67</v>
      </c>
      <c r="L2" t="s">
        <v>89</v>
      </c>
      <c r="M2">
        <v>57</v>
      </c>
      <c r="O2">
        <v>33</v>
      </c>
    </row>
    <row r="3" spans="1:19" x14ac:dyDescent="0.25">
      <c r="A3" t="s">
        <v>86</v>
      </c>
      <c r="B3" t="str">
        <f t="shared" si="0"/>
        <v>MEC220425_4B_DIV40_BASELINE</v>
      </c>
      <c r="C3" t="str">
        <f t="shared" si="1"/>
        <v>MEC220425_4B_DIV40_PRE_HUB</v>
      </c>
      <c r="D3" t="str">
        <f t="shared" si="2"/>
        <v>MEC220425_4B_DIV40_PRE_PER</v>
      </c>
      <c r="G3" t="str">
        <f t="shared" si="3"/>
        <v>MEC220425_4B_DIV40_HUB25_4UA</v>
      </c>
      <c r="H3" t="str">
        <f t="shared" si="4"/>
        <v>MEC220425_4B_DIV40_PER65_4UA</v>
      </c>
      <c r="I3" s="12">
        <v>40</v>
      </c>
      <c r="J3" t="s">
        <v>2</v>
      </c>
      <c r="K3" t="s">
        <v>67</v>
      </c>
      <c r="L3" t="s">
        <v>89</v>
      </c>
      <c r="M3">
        <v>25</v>
      </c>
      <c r="O3">
        <v>65</v>
      </c>
    </row>
    <row r="4" spans="1:19" x14ac:dyDescent="0.25">
      <c r="A4" t="s">
        <v>87</v>
      </c>
      <c r="B4" t="str">
        <f t="shared" si="0"/>
        <v>MEC220425_4C_DIV40_BASELINE</v>
      </c>
      <c r="C4" t="str">
        <f t="shared" si="1"/>
        <v>MEC220425_4C_DIV40_PRE_HUB</v>
      </c>
      <c r="D4" t="str">
        <f t="shared" si="2"/>
        <v>MEC220425_4C_DIV40_PRE_PER</v>
      </c>
      <c r="G4" t="str">
        <f t="shared" si="3"/>
        <v>MEC220425_4C_DIV40_HUB64_4UA</v>
      </c>
      <c r="H4" t="str">
        <f t="shared" si="4"/>
        <v>MEC220425_4C_DIV40_PER32_4UA</v>
      </c>
      <c r="I4" s="12">
        <v>40</v>
      </c>
      <c r="J4" t="s">
        <v>2</v>
      </c>
      <c r="K4" t="s">
        <v>67</v>
      </c>
      <c r="L4" t="s">
        <v>89</v>
      </c>
      <c r="M4">
        <v>64</v>
      </c>
      <c r="O4">
        <v>32</v>
      </c>
    </row>
    <row r="5" spans="1:19" x14ac:dyDescent="0.25">
      <c r="A5" t="s">
        <v>85</v>
      </c>
      <c r="B5" t="str">
        <f t="shared" si="0"/>
        <v>MEC220425_4A_DIV40_BASELINE</v>
      </c>
      <c r="C5" t="str">
        <f t="shared" si="1"/>
        <v>MEC220425_4A_DIV40_PRE_HUB</v>
      </c>
      <c r="D5" t="str">
        <f t="shared" si="2"/>
        <v>MEC220425_4A_DIV40_PRE_PER</v>
      </c>
      <c r="G5" t="str">
        <f t="shared" si="3"/>
        <v>MEC220425_4A_DIV40_HUB62_4UA</v>
      </c>
      <c r="H5" t="str">
        <f t="shared" si="4"/>
        <v>MEC220425_4A_DIV40_PER13_4UA</v>
      </c>
      <c r="I5" s="12">
        <v>53</v>
      </c>
      <c r="J5" t="s">
        <v>2</v>
      </c>
      <c r="K5" t="s">
        <v>67</v>
      </c>
      <c r="L5" t="s">
        <v>89</v>
      </c>
      <c r="M5">
        <v>62</v>
      </c>
      <c r="O5">
        <v>13</v>
      </c>
    </row>
    <row r="6" spans="1:19" x14ac:dyDescent="0.25">
      <c r="A6" t="s">
        <v>86</v>
      </c>
      <c r="B6" t="str">
        <f t="shared" si="0"/>
        <v>MEC220425_4B_DIV40_BASELINE</v>
      </c>
      <c r="C6" t="str">
        <f t="shared" si="1"/>
        <v>MEC220425_4B_DIV40_PRE_HUB</v>
      </c>
      <c r="D6" t="str">
        <f t="shared" si="2"/>
        <v>MEC220425_4B_DIV40_PRE_PER</v>
      </c>
      <c r="G6" t="str">
        <f t="shared" si="3"/>
        <v>MEC220425_4B_DIV40_HUB64_4UA</v>
      </c>
      <c r="H6" t="str">
        <f t="shared" si="4"/>
        <v>MEC220425_4B_DIV40_PER21_4UA</v>
      </c>
      <c r="I6" s="12">
        <v>53</v>
      </c>
      <c r="J6" t="s">
        <v>2</v>
      </c>
      <c r="K6" t="s">
        <v>67</v>
      </c>
      <c r="L6" t="s">
        <v>89</v>
      </c>
      <c r="M6">
        <v>64</v>
      </c>
      <c r="O6">
        <v>21</v>
      </c>
    </row>
    <row r="7" spans="1:19" x14ac:dyDescent="0.25">
      <c r="A7" t="s">
        <v>87</v>
      </c>
      <c r="B7" t="str">
        <f t="shared" si="0"/>
        <v>MEC220425_4C_DIV40_BASELINE</v>
      </c>
      <c r="C7" t="str">
        <f t="shared" si="1"/>
        <v>MEC220425_4C_DIV40_PRE_HUB</v>
      </c>
      <c r="D7" t="str">
        <f t="shared" si="2"/>
        <v>MEC220425_4C_DIV40_PRE_PER</v>
      </c>
      <c r="G7" t="str">
        <f t="shared" si="3"/>
        <v>MEC220425_4C_DIV40_HUB45_4UA</v>
      </c>
      <c r="H7" t="str">
        <f t="shared" si="4"/>
        <v>MEC220425_4C_DIV40_PER61_4UA</v>
      </c>
      <c r="I7" s="12">
        <v>53</v>
      </c>
      <c r="J7" t="s">
        <v>2</v>
      </c>
      <c r="K7" t="s">
        <v>67</v>
      </c>
      <c r="L7" t="s">
        <v>89</v>
      </c>
      <c r="M7">
        <v>45</v>
      </c>
      <c r="O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40F7-24D8-40FB-A28F-D2F54E624B37}">
  <dimension ref="A1:O15"/>
  <sheetViews>
    <sheetView workbookViewId="0">
      <selection activeCell="B15" sqref="B15"/>
    </sheetView>
  </sheetViews>
  <sheetFormatPr defaultRowHeight="15" x14ac:dyDescent="0.25"/>
  <cols>
    <col min="1" max="1" width="20.42578125" bestFit="1" customWidth="1"/>
    <col min="2" max="2" width="32.85546875" bestFit="1" customWidth="1"/>
    <col min="3" max="3" width="45.42578125" bestFit="1" customWidth="1"/>
    <col min="4" max="4" width="59.28515625" bestFit="1" customWidth="1"/>
    <col min="5" max="5" width="58.7109375" bestFit="1" customWidth="1"/>
    <col min="9" max="9" width="18.7109375" bestFit="1" customWidth="1"/>
    <col min="10" max="10" width="18.28515625" bestFit="1" customWidth="1"/>
  </cols>
  <sheetData>
    <row r="1" spans="1:15" x14ac:dyDescent="0.25">
      <c r="A1" s="14" t="s">
        <v>92</v>
      </c>
      <c r="B1" s="14" t="s">
        <v>106</v>
      </c>
      <c r="C1" s="14" t="s">
        <v>96</v>
      </c>
      <c r="D1" s="14" t="s">
        <v>97</v>
      </c>
      <c r="E1" s="14" t="s">
        <v>98</v>
      </c>
      <c r="F1" s="14" t="s">
        <v>7</v>
      </c>
      <c r="G1" s="14" t="s">
        <v>8</v>
      </c>
      <c r="H1" s="14" t="s">
        <v>41</v>
      </c>
      <c r="I1" s="14" t="s">
        <v>68</v>
      </c>
      <c r="J1" s="14" t="s">
        <v>69</v>
      </c>
      <c r="K1" s="14" t="s">
        <v>70</v>
      </c>
      <c r="L1" s="14" t="s">
        <v>71</v>
      </c>
      <c r="M1" s="14" t="s">
        <v>72</v>
      </c>
      <c r="N1" s="14" t="s">
        <v>73</v>
      </c>
      <c r="O1" s="14" t="s">
        <v>66</v>
      </c>
    </row>
    <row r="2" spans="1:15" x14ac:dyDescent="0.25">
      <c r="A2" s="14" t="s">
        <v>85</v>
      </c>
      <c r="B2" s="14" t="str">
        <f>_xlfn.CONCAT(A2,"_STIM_",H2,"_1")</f>
        <v>MEC220425_4A_DIV40_STIM_4UA_1</v>
      </c>
      <c r="C2" s="14" t="str">
        <f t="shared" ref="C2:C7" si="0">_xlfn.CONCAT(A2,"_BASELINE_cSpikes_L0_RP2")</f>
        <v>MEC220425_4A_DIV40_BASELINE_cSpikes_L0_RP2</v>
      </c>
      <c r="D2" s="14" t="str">
        <f t="shared" ref="D2:D7" si="1">_xlfn.CONCAT(A2,"_HUB",I2,"_",H2,"_cSpikes_L0_RP2.mat_Nortefact")</f>
        <v>MEC220425_4A_DIV40_HUB57_4UA_cSpikes_L0_RP2.mat_Nortefact</v>
      </c>
      <c r="E2" s="14" t="str">
        <f t="shared" ref="E2:E7" si="2">_xlfn.CONCAT(A2,"_PER",K2,"_",H2,"_cSpikes_L0_RP2.mat_Nortefact")</f>
        <v>MEC220425_4A_DIV40_PER33_4UA_cSpikes_L0_RP2.mat_Nortefact</v>
      </c>
      <c r="F2" s="14">
        <v>40</v>
      </c>
      <c r="G2" s="14" t="s">
        <v>2</v>
      </c>
      <c r="H2" s="14" t="s">
        <v>89</v>
      </c>
      <c r="I2" s="14">
        <v>57</v>
      </c>
      <c r="J2" s="14"/>
      <c r="K2" s="14">
        <v>33</v>
      </c>
      <c r="L2" s="14"/>
      <c r="M2" s="14"/>
      <c r="N2" s="14"/>
      <c r="O2" s="14"/>
    </row>
    <row r="3" spans="1:15" x14ac:dyDescent="0.25">
      <c r="A3" s="14" t="s">
        <v>86</v>
      </c>
      <c r="B3" s="14" t="str">
        <f>_xlfn.CONCAT(A3,"_STIM_",H3,"_1")</f>
        <v>MEC220425_4B_DIV40_STIM_4UA_1</v>
      </c>
      <c r="C3" s="14" t="str">
        <f t="shared" si="0"/>
        <v>MEC220425_4B_DIV40_BASELINE_cSpikes_L0_RP2</v>
      </c>
      <c r="D3" s="14" t="str">
        <f t="shared" si="1"/>
        <v>MEC220425_4B_DIV40_HUB25_4UA_cSpikes_L0_RP2.mat_Nortefact</v>
      </c>
      <c r="E3" s="14" t="str">
        <f t="shared" si="2"/>
        <v>MEC220425_4B_DIV40_PER65_4UA_cSpikes_L0_RP2.mat_Nortefact</v>
      </c>
      <c r="F3" s="14">
        <v>40</v>
      </c>
      <c r="G3" s="14" t="s">
        <v>2</v>
      </c>
      <c r="H3" s="14" t="s">
        <v>89</v>
      </c>
      <c r="I3" s="14">
        <v>25</v>
      </c>
      <c r="J3" s="14"/>
      <c r="K3" s="14">
        <v>65</v>
      </c>
      <c r="L3" s="14"/>
      <c r="M3" s="14"/>
      <c r="N3" s="14"/>
      <c r="O3" s="14"/>
    </row>
    <row r="4" spans="1:15" x14ac:dyDescent="0.25">
      <c r="A4" s="14" t="s">
        <v>87</v>
      </c>
      <c r="B4" s="14" t="str">
        <f>_xlfn.CONCAT(A4,"_STIM_",H4,"_1")</f>
        <v>MEC220425_4C_DIV40_STIM_4UA_1</v>
      </c>
      <c r="C4" s="14" t="str">
        <f t="shared" si="0"/>
        <v>MEC220425_4C_DIV40_BASELINE_cSpikes_L0_RP2</v>
      </c>
      <c r="D4" s="14" t="str">
        <f t="shared" si="1"/>
        <v>MEC220425_4C_DIV40_HUB64_4UA_cSpikes_L0_RP2.mat_Nortefact</v>
      </c>
      <c r="E4" s="14" t="str">
        <f t="shared" si="2"/>
        <v>MEC220425_4C_DIV40_PER32_4UA_cSpikes_L0_RP2.mat_Nortefact</v>
      </c>
      <c r="F4" s="14">
        <v>40</v>
      </c>
      <c r="G4" s="14" t="s">
        <v>2</v>
      </c>
      <c r="H4" s="14" t="s">
        <v>89</v>
      </c>
      <c r="I4" s="14">
        <v>64</v>
      </c>
      <c r="J4" s="14"/>
      <c r="K4" s="14">
        <v>32</v>
      </c>
      <c r="L4" s="14"/>
      <c r="M4" s="14"/>
      <c r="N4" s="14"/>
      <c r="O4" s="14"/>
    </row>
    <row r="5" spans="1:15" x14ac:dyDescent="0.25">
      <c r="A5" s="14" t="s">
        <v>85</v>
      </c>
      <c r="B5" s="14" t="str">
        <f>_xlfn.CONCAT(A5,"_STIM_",H5,"_2")</f>
        <v>MEC220425_4A_DIV40_STIM_4UA_2</v>
      </c>
      <c r="C5" s="14" t="str">
        <f t="shared" si="0"/>
        <v>MEC220425_4A_DIV40_BASELINE_cSpikes_L0_RP2</v>
      </c>
      <c r="D5" s="14" t="str">
        <f t="shared" si="1"/>
        <v>MEC220425_4A_DIV40_HUB62_4UA_cSpikes_L0_RP2.mat_Nortefact</v>
      </c>
      <c r="E5" s="14" t="str">
        <f t="shared" si="2"/>
        <v>MEC220425_4A_DIV40_PER13_4UA_cSpikes_L0_RP2.mat_Nortefact</v>
      </c>
      <c r="F5" s="14">
        <v>53</v>
      </c>
      <c r="G5" s="14" t="s">
        <v>2</v>
      </c>
      <c r="H5" s="14" t="s">
        <v>89</v>
      </c>
      <c r="I5" s="14">
        <v>62</v>
      </c>
      <c r="J5" s="14"/>
      <c r="K5" s="14">
        <v>13</v>
      </c>
      <c r="L5" s="14"/>
      <c r="M5" s="14"/>
      <c r="N5" s="14"/>
      <c r="O5" s="14"/>
    </row>
    <row r="6" spans="1:15" x14ac:dyDescent="0.25">
      <c r="A6" s="14" t="s">
        <v>86</v>
      </c>
      <c r="B6" s="14" t="str">
        <f>_xlfn.CONCAT(A6,"_STIM_",H6,"_2")</f>
        <v>MEC220425_4B_DIV40_STIM_4UA_2</v>
      </c>
      <c r="C6" s="14" t="str">
        <f t="shared" si="0"/>
        <v>MEC220425_4B_DIV40_BASELINE_cSpikes_L0_RP2</v>
      </c>
      <c r="D6" s="14" t="str">
        <f t="shared" si="1"/>
        <v>MEC220425_4B_DIV40_HUB64_4UA_cSpikes_L0_RP2.mat_Nortefact</v>
      </c>
      <c r="E6" s="14" t="str">
        <f t="shared" si="2"/>
        <v>MEC220425_4B_DIV40_PER21_4UA_cSpikes_L0_RP2.mat_Nortefact</v>
      </c>
      <c r="F6" s="14">
        <v>53</v>
      </c>
      <c r="G6" s="14" t="s">
        <v>2</v>
      </c>
      <c r="H6" s="14" t="s">
        <v>89</v>
      </c>
      <c r="I6" s="14">
        <v>64</v>
      </c>
      <c r="J6" s="14"/>
      <c r="K6" s="14">
        <v>21</v>
      </c>
      <c r="L6" s="14"/>
      <c r="M6" s="14"/>
      <c r="N6" s="14"/>
      <c r="O6" s="14"/>
    </row>
    <row r="7" spans="1:15" x14ac:dyDescent="0.25">
      <c r="A7" s="14" t="s">
        <v>87</v>
      </c>
      <c r="B7" s="14" t="str">
        <f>_xlfn.CONCAT(A7,"_STIM_",H7,"_2")</f>
        <v>MEC220425_4C_DIV40_STIM_4UA_2</v>
      </c>
      <c r="C7" s="14" t="str">
        <f t="shared" si="0"/>
        <v>MEC220425_4C_DIV40_BASELINE_cSpikes_L0_RP2</v>
      </c>
      <c r="D7" s="14" t="str">
        <f t="shared" si="1"/>
        <v>MEC220425_4C_DIV40_HUB45_4UA_cSpikes_L0_RP2.mat_Nortefact</v>
      </c>
      <c r="E7" s="14" t="str">
        <f t="shared" si="2"/>
        <v>MEC220425_4C_DIV40_PER61_4UA_cSpikes_L0_RP2.mat_Nortefact</v>
      </c>
      <c r="F7" s="14">
        <v>53</v>
      </c>
      <c r="G7" s="14" t="s">
        <v>2</v>
      </c>
      <c r="H7" s="14" t="s">
        <v>89</v>
      </c>
      <c r="I7" s="14">
        <v>45</v>
      </c>
      <c r="J7" s="14"/>
      <c r="K7" s="14">
        <v>61</v>
      </c>
      <c r="L7" s="14"/>
      <c r="M7" s="14"/>
      <c r="N7" s="14"/>
      <c r="O7" s="14"/>
    </row>
    <row r="8" spans="1:15" x14ac:dyDescent="0.25">
      <c r="A8" s="14" t="s">
        <v>54</v>
      </c>
      <c r="B8" s="14"/>
      <c r="C8" s="14"/>
      <c r="D8" s="14"/>
      <c r="E8" s="14"/>
      <c r="F8" s="14">
        <v>40</v>
      </c>
      <c r="G8" s="14" t="s">
        <v>55</v>
      </c>
      <c r="H8" s="14"/>
      <c r="I8" s="14"/>
      <c r="J8" s="14"/>
      <c r="K8" s="14"/>
      <c r="L8" s="14"/>
      <c r="M8" s="14"/>
      <c r="N8" s="14"/>
      <c r="O8" s="14"/>
    </row>
    <row r="9" spans="1:15" x14ac:dyDescent="0.25">
      <c r="A9" s="14" t="s">
        <v>56</v>
      </c>
      <c r="B9" s="14"/>
      <c r="C9" s="14"/>
      <c r="D9" s="14"/>
      <c r="E9" s="14"/>
      <c r="F9" s="14">
        <v>40</v>
      </c>
      <c r="G9" s="14" t="s">
        <v>55</v>
      </c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14" t="s">
        <v>57</v>
      </c>
      <c r="B10" s="14"/>
      <c r="C10" s="14"/>
      <c r="D10" s="14"/>
      <c r="E10" s="14"/>
      <c r="F10" s="14">
        <v>40</v>
      </c>
      <c r="G10" s="14" t="s">
        <v>55</v>
      </c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4" t="s">
        <v>51</v>
      </c>
      <c r="B11" s="14"/>
      <c r="C11" s="14"/>
      <c r="D11" s="14"/>
      <c r="E11" s="14"/>
      <c r="F11" s="14">
        <v>53</v>
      </c>
      <c r="G11" s="14" t="s">
        <v>2</v>
      </c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4" t="s">
        <v>52</v>
      </c>
      <c r="B12" s="14"/>
      <c r="C12" s="14"/>
      <c r="D12" s="14"/>
      <c r="E12" s="14"/>
      <c r="F12" s="14">
        <v>53</v>
      </c>
      <c r="G12" s="14" t="s">
        <v>2</v>
      </c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 t="s">
        <v>59</v>
      </c>
      <c r="B13" s="14"/>
      <c r="C13" s="14"/>
      <c r="D13" s="14"/>
      <c r="E13" s="14"/>
      <c r="F13" s="14">
        <v>53</v>
      </c>
      <c r="G13" s="14" t="s">
        <v>2</v>
      </c>
      <c r="H13" s="14"/>
      <c r="I13" s="14"/>
      <c r="J13" s="14"/>
      <c r="K13" s="14"/>
      <c r="L13" s="14"/>
      <c r="M13" s="14"/>
      <c r="N13" s="14"/>
      <c r="O13" s="14"/>
    </row>
    <row r="14" spans="1:15" x14ac:dyDescent="0.25">
      <c r="A14" s="14" t="s">
        <v>60</v>
      </c>
      <c r="B14" s="14"/>
      <c r="C14" s="14"/>
      <c r="D14" s="14"/>
      <c r="E14" s="14"/>
      <c r="F14" s="14">
        <v>53</v>
      </c>
      <c r="G14" s="14" t="s">
        <v>55</v>
      </c>
      <c r="H14" s="14"/>
      <c r="I14" s="14"/>
      <c r="J14" s="14"/>
      <c r="K14" s="14"/>
      <c r="L14" s="14"/>
      <c r="M14" s="14"/>
      <c r="N14" s="14"/>
      <c r="O14" s="14"/>
    </row>
    <row r="15" spans="1:15" x14ac:dyDescent="0.25">
      <c r="A15" s="14" t="s">
        <v>56</v>
      </c>
      <c r="B15" s="14"/>
      <c r="C15" s="14"/>
      <c r="D15" s="14"/>
      <c r="E15" s="14"/>
      <c r="F15" s="14">
        <v>53</v>
      </c>
      <c r="G15" s="14" t="s">
        <v>55</v>
      </c>
      <c r="H15" s="14"/>
      <c r="I15" s="14"/>
      <c r="J15" s="14"/>
      <c r="K15" s="14"/>
      <c r="L15" s="14"/>
      <c r="M15" s="14"/>
      <c r="N15" s="14"/>
      <c r="O1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51B1-AA22-467C-94DA-4032E0141753}">
  <dimension ref="A1:M11"/>
  <sheetViews>
    <sheetView topLeftCell="C1" workbookViewId="0">
      <selection activeCell="D3" sqref="D3"/>
    </sheetView>
  </sheetViews>
  <sheetFormatPr defaultRowHeight="15" x14ac:dyDescent="0.25"/>
  <cols>
    <col min="1" max="1" width="21" bestFit="1" customWidth="1"/>
    <col min="2" max="2" width="31.28515625" bestFit="1" customWidth="1"/>
    <col min="3" max="3" width="45.85546875" bestFit="1" customWidth="1"/>
    <col min="4" max="4" width="61.85546875" bestFit="1" customWidth="1"/>
    <col min="5" max="5" width="61.42578125" bestFit="1" customWidth="1"/>
  </cols>
  <sheetData>
    <row r="1" spans="1:13" x14ac:dyDescent="0.25">
      <c r="A1" t="s">
        <v>92</v>
      </c>
      <c r="B1" t="s">
        <v>106</v>
      </c>
      <c r="C1" t="s">
        <v>96</v>
      </c>
      <c r="D1" t="s">
        <v>97</v>
      </c>
      <c r="E1" t="s">
        <v>98</v>
      </c>
      <c r="F1" t="s">
        <v>7</v>
      </c>
      <c r="G1" t="s">
        <v>8</v>
      </c>
      <c r="H1" t="s">
        <v>65</v>
      </c>
      <c r="I1" t="s">
        <v>41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12" t="s">
        <v>9</v>
      </c>
      <c r="B2" t="str">
        <f>_xlfn.CONCAT(A2,"_",I2,"_STIM")</f>
        <v>OWT220207_1H_DIV57_3UA_STIM</v>
      </c>
      <c r="C2" t="str">
        <f t="shared" ref="C2:C11" si="0">_xlfn.CONCAT(A2,"_BASELINE_cSpikes_L0_RP2")</f>
        <v>OWT220207_1H_DIV57_BASELINE_cSpikes_L0_RP2</v>
      </c>
      <c r="D2" t="str">
        <f t="shared" ref="D2:D11" si="1">_xlfn.CONCAT(A2,"_HUB",J2,"_",I2,"_cSpikes_L0_RP2.mat_Nortefact")</f>
        <v>OWT220207_1H_DIV57_HUB45_3UA_cSpikes_L0_RP2.mat_Nortefact</v>
      </c>
      <c r="E2" t="str">
        <f t="shared" ref="E2:E11" si="2">_xlfn.CONCAT(A2,"_PER",L2,"_",I2,"_cSpikes_L0_RP2.mat_Nortefact")</f>
        <v>OWT220207_1H_DIV57_PER72_3UA_cSpikes_L0_RP2.mat_Nortefact</v>
      </c>
      <c r="F2" s="12">
        <v>57</v>
      </c>
      <c r="G2" s="12" t="s">
        <v>2</v>
      </c>
      <c r="H2" t="s">
        <v>67</v>
      </c>
      <c r="I2" t="s">
        <v>88</v>
      </c>
      <c r="J2">
        <v>45</v>
      </c>
      <c r="K2">
        <v>4</v>
      </c>
      <c r="L2">
        <v>72</v>
      </c>
      <c r="M2">
        <v>39</v>
      </c>
    </row>
    <row r="3" spans="1:13" x14ac:dyDescent="0.25">
      <c r="A3" t="s">
        <v>79</v>
      </c>
      <c r="B3" t="str">
        <f t="shared" ref="B3:B9" si="3">_xlfn.CONCAT(A3,"_",I3,"_STIM")</f>
        <v>OWT220207_1I_DIV63_6UA_STIM</v>
      </c>
      <c r="C3" t="str">
        <f t="shared" si="0"/>
        <v>OWT220207_1I_DIV63_BASELINE_cSpikes_L0_RP2</v>
      </c>
      <c r="D3" t="str">
        <f t="shared" si="1"/>
        <v>OWT220207_1I_DIV63_HUB63_6UA_cSpikes_L0_RP2.mat_Nortefact</v>
      </c>
      <c r="E3" t="str">
        <f t="shared" si="2"/>
        <v>OWT220207_1I_DIV63_PER37_6UA_cSpikes_L0_RP2.mat_Nortefact</v>
      </c>
      <c r="F3" s="12">
        <v>63</v>
      </c>
      <c r="G3" t="s">
        <v>2</v>
      </c>
      <c r="H3" t="s">
        <v>67</v>
      </c>
      <c r="I3" t="s">
        <v>91</v>
      </c>
      <c r="J3">
        <v>63</v>
      </c>
      <c r="K3">
        <v>38</v>
      </c>
      <c r="L3">
        <v>37</v>
      </c>
      <c r="M3">
        <v>6</v>
      </c>
    </row>
    <row r="4" spans="1:13" x14ac:dyDescent="0.25">
      <c r="A4" t="s">
        <v>83</v>
      </c>
      <c r="B4" t="str">
        <f t="shared" si="3"/>
        <v>OWT220207_2B_DIV63_4UA_STIM</v>
      </c>
      <c r="C4" t="str">
        <f t="shared" si="0"/>
        <v>OWT220207_2B_DIV63_BASELINE_cSpikes_L0_RP2</v>
      </c>
      <c r="D4" t="str">
        <f t="shared" si="1"/>
        <v>OWT220207_2B_DIV63_HUB24_4UA_cSpikes_L0_RP2.mat_Nortefact</v>
      </c>
      <c r="E4" t="str">
        <f t="shared" si="2"/>
        <v>OWT220207_2B_DIV63_PER52_4UA_cSpikes_L0_RP2.mat_Nortefact</v>
      </c>
      <c r="F4" s="12">
        <v>63</v>
      </c>
      <c r="G4" t="s">
        <v>2</v>
      </c>
      <c r="H4" t="s">
        <v>67</v>
      </c>
      <c r="I4" t="s">
        <v>89</v>
      </c>
      <c r="J4">
        <v>24</v>
      </c>
      <c r="K4">
        <v>17</v>
      </c>
      <c r="L4">
        <v>52</v>
      </c>
      <c r="M4">
        <v>31</v>
      </c>
    </row>
    <row r="5" spans="1:13" x14ac:dyDescent="0.25">
      <c r="A5" t="s">
        <v>83</v>
      </c>
      <c r="B5" t="str">
        <f t="shared" si="3"/>
        <v>OWT220207_2B_DIV63_6UA_STIM</v>
      </c>
      <c r="C5" t="str">
        <f t="shared" si="0"/>
        <v>OWT220207_2B_DIV63_BASELINE_cSpikes_L0_RP2</v>
      </c>
      <c r="D5" t="str">
        <f t="shared" si="1"/>
        <v>OWT220207_2B_DIV63_HUB24_6UA_cSpikes_L0_RP2.mat_Nortefact</v>
      </c>
      <c r="E5" t="str">
        <f t="shared" si="2"/>
        <v>OWT220207_2B_DIV63_PER52_6UA_cSpikes_L0_RP2.mat_Nortefact</v>
      </c>
      <c r="F5" s="12">
        <v>63</v>
      </c>
      <c r="G5" t="s">
        <v>2</v>
      </c>
      <c r="H5" t="s">
        <v>67</v>
      </c>
      <c r="I5" t="s">
        <v>91</v>
      </c>
      <c r="J5">
        <v>24</v>
      </c>
      <c r="K5">
        <v>17</v>
      </c>
      <c r="L5">
        <v>52</v>
      </c>
      <c r="M5">
        <v>31</v>
      </c>
    </row>
    <row r="6" spans="1:13" x14ac:dyDescent="0.25">
      <c r="A6" s="12" t="s">
        <v>76</v>
      </c>
      <c r="B6" t="str">
        <f t="shared" si="3"/>
        <v>OWT220207_2D_DIV57_3UA_STIM</v>
      </c>
      <c r="C6" t="str">
        <f t="shared" si="0"/>
        <v>OWT220207_2D_DIV57_BASELINE_cSpikes_L0_RP2</v>
      </c>
      <c r="D6" t="str">
        <f t="shared" si="1"/>
        <v>OWT220207_2D_DIV57_HUB73_3UA_cSpikes_L0_RP2.mat_Nortefact</v>
      </c>
      <c r="E6" t="str">
        <f t="shared" si="2"/>
        <v>OWT220207_2D_DIV57_PER22_3UA_cSpikes_L0_RP2.mat_Nortefact</v>
      </c>
      <c r="F6" s="12">
        <v>57</v>
      </c>
      <c r="G6" s="12" t="s">
        <v>2</v>
      </c>
      <c r="H6" t="s">
        <v>67</v>
      </c>
      <c r="I6" t="s">
        <v>88</v>
      </c>
      <c r="J6">
        <v>73</v>
      </c>
      <c r="K6">
        <v>41</v>
      </c>
      <c r="L6">
        <v>22</v>
      </c>
      <c r="M6">
        <v>22</v>
      </c>
    </row>
    <row r="7" spans="1:13" x14ac:dyDescent="0.25">
      <c r="A7" t="s">
        <v>80</v>
      </c>
      <c r="B7" t="str">
        <f t="shared" si="3"/>
        <v>OWT220207_2D_DIV63_4UA_STIM</v>
      </c>
      <c r="C7" t="str">
        <f t="shared" si="0"/>
        <v>OWT220207_2D_DIV63_BASELINE_cSpikes_L0_RP2</v>
      </c>
      <c r="D7" t="str">
        <f t="shared" si="1"/>
        <v>OWT220207_2D_DIV63_HUB73_4UA_cSpikes_L0_RP2.mat_Nortefact</v>
      </c>
      <c r="E7" t="str">
        <f t="shared" si="2"/>
        <v>OWT220207_2D_DIV63_PER58_4UA_cSpikes_L0_RP2.mat_Nortefact</v>
      </c>
      <c r="F7" s="12">
        <v>63</v>
      </c>
      <c r="G7" t="s">
        <v>2</v>
      </c>
      <c r="H7" t="s">
        <v>67</v>
      </c>
      <c r="I7" t="s">
        <v>89</v>
      </c>
      <c r="J7">
        <v>73</v>
      </c>
      <c r="K7">
        <v>41</v>
      </c>
      <c r="L7">
        <v>58</v>
      </c>
      <c r="M7">
        <v>59</v>
      </c>
    </row>
    <row r="8" spans="1:13" x14ac:dyDescent="0.25">
      <c r="A8" s="12" t="s">
        <v>77</v>
      </c>
      <c r="B8" t="str">
        <f t="shared" si="3"/>
        <v>OWT220207_2E_DIV57_5UA_STIM</v>
      </c>
      <c r="C8" t="str">
        <f t="shared" si="0"/>
        <v>OWT220207_2E_DIV57_BASELINE_cSpikes_L0_RP2</v>
      </c>
      <c r="D8" t="str">
        <f t="shared" si="1"/>
        <v>OWT220207_2E_DIV57_HUB26_5UA_cSpikes_L0_RP2.mat_Nortefact</v>
      </c>
      <c r="E8" t="str">
        <f t="shared" si="2"/>
        <v>OWT220207_2E_DIV57_PER45_5UA_cSpikes_L0_RP2.mat_Nortefact</v>
      </c>
      <c r="F8" s="12">
        <v>57</v>
      </c>
      <c r="G8" s="12" t="s">
        <v>2</v>
      </c>
      <c r="H8" t="s">
        <v>67</v>
      </c>
      <c r="I8" t="s">
        <v>90</v>
      </c>
      <c r="J8">
        <v>26</v>
      </c>
      <c r="K8">
        <v>11</v>
      </c>
      <c r="L8">
        <v>45</v>
      </c>
      <c r="M8">
        <v>4</v>
      </c>
    </row>
    <row r="9" spans="1:13" x14ac:dyDescent="0.25">
      <c r="A9" t="s">
        <v>81</v>
      </c>
      <c r="B9" t="str">
        <f t="shared" si="3"/>
        <v>OWT220207_2E_DIV63_6UA_STIM</v>
      </c>
      <c r="C9" t="str">
        <f t="shared" si="0"/>
        <v>OWT220207_2E_DIV63_BASELINE_cSpikes_L0_RP2</v>
      </c>
      <c r="D9" t="str">
        <f t="shared" si="1"/>
        <v>OWT220207_2E_DIV63_HUB36_6UA_cSpikes_L0_RP2.mat_Nortefact</v>
      </c>
      <c r="E9" t="str">
        <f t="shared" si="2"/>
        <v>OWT220207_2E_DIV63_PER71_6UA_cSpikes_L0_RP2.mat_Nortefact</v>
      </c>
      <c r="F9" s="12">
        <v>63</v>
      </c>
      <c r="G9" t="s">
        <v>2</v>
      </c>
      <c r="H9" t="s">
        <v>67</v>
      </c>
      <c r="I9" t="s">
        <v>91</v>
      </c>
      <c r="J9">
        <v>36</v>
      </c>
      <c r="K9">
        <v>8</v>
      </c>
      <c r="L9">
        <v>71</v>
      </c>
      <c r="M9">
        <v>37</v>
      </c>
    </row>
    <row r="10" spans="1:13" x14ac:dyDescent="0.25">
      <c r="A10" t="s">
        <v>82</v>
      </c>
      <c r="B10" t="str">
        <f>_xlfn.CONCAT(A10,"_",J10,"_STIM")</f>
        <v>OWT220207_2I_DIV63_24_STIM</v>
      </c>
      <c r="C10" t="str">
        <f t="shared" si="0"/>
        <v>OWT220207_2I_DIV63_BASELINE_cSpikes_L0_RP2</v>
      </c>
      <c r="D10" t="str">
        <f t="shared" si="1"/>
        <v>OWT220207_2I_DIV63_HUB24_4UA_cSpikes_L0_RP2.mat_Nortefact</v>
      </c>
      <c r="E10" t="str">
        <f t="shared" si="2"/>
        <v>OWT220207_2I_DIV63_PER83_4UA_cSpikes_L0_RP2.mat_Nortefact</v>
      </c>
      <c r="F10" s="12">
        <v>63</v>
      </c>
      <c r="G10" t="s">
        <v>2</v>
      </c>
      <c r="H10" t="s">
        <v>67</v>
      </c>
      <c r="I10" t="s">
        <v>89</v>
      </c>
      <c r="J10">
        <v>24</v>
      </c>
      <c r="K10">
        <v>17</v>
      </c>
      <c r="L10">
        <v>83</v>
      </c>
      <c r="M10">
        <v>42</v>
      </c>
    </row>
    <row r="11" spans="1:13" x14ac:dyDescent="0.25">
      <c r="A11" t="s">
        <v>82</v>
      </c>
      <c r="B11" t="str">
        <f>_xlfn.CONCAT(A11,"_",J11,"_STIM")</f>
        <v>OWT220207_2I_DIV63_24_STIM</v>
      </c>
      <c r="C11" t="str">
        <f t="shared" si="0"/>
        <v>OWT220207_2I_DIV63_BASELINE_cSpikes_L0_RP2</v>
      </c>
      <c r="D11" t="str">
        <f t="shared" si="1"/>
        <v>OWT220207_2I_DIV63_HUB24_6UA_cSpikes_L0_RP2.mat_Nortefact</v>
      </c>
      <c r="E11" t="str">
        <f t="shared" si="2"/>
        <v>OWT220207_2I_DIV63_PER83_6UA_cSpikes_L0_RP2.mat_Nortefact</v>
      </c>
      <c r="F11" s="12">
        <v>63</v>
      </c>
      <c r="G11" t="s">
        <v>2</v>
      </c>
      <c r="H11" t="s">
        <v>67</v>
      </c>
      <c r="I11" t="s">
        <v>91</v>
      </c>
      <c r="J11">
        <v>24</v>
      </c>
      <c r="K11">
        <v>17</v>
      </c>
      <c r="L11">
        <v>83</v>
      </c>
      <c r="M11">
        <v>42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E13C-60A5-4D4E-8EF9-89BBBE785190}">
  <dimension ref="A1:O67"/>
  <sheetViews>
    <sheetView workbookViewId="0">
      <selection activeCell="B2" sqref="B2:B4"/>
    </sheetView>
  </sheetViews>
  <sheetFormatPr defaultRowHeight="15" x14ac:dyDescent="0.25"/>
  <cols>
    <col min="1" max="1" width="31.85546875" bestFit="1" customWidth="1"/>
    <col min="2" max="2" width="59.28515625" bestFit="1" customWidth="1"/>
    <col min="3" max="3" width="29.85546875" bestFit="1" customWidth="1"/>
    <col min="5" max="5" width="9.42578125" bestFit="1" customWidth="1"/>
    <col min="6" max="6" width="10" bestFit="1" customWidth="1"/>
    <col min="7" max="7" width="22.140625" bestFit="1" customWidth="1"/>
    <col min="8" max="8" width="22.140625" customWidth="1"/>
    <col min="9" max="9" width="18.7109375" bestFit="1" customWidth="1"/>
    <col min="10" max="10" width="18.28515625" bestFit="1" customWidth="1"/>
    <col min="11" max="11" width="25.7109375" bestFit="1" customWidth="1"/>
    <col min="12" max="12" width="23.42578125" bestFit="1" customWidth="1"/>
    <col min="13" max="13" width="18.28515625" customWidth="1"/>
    <col min="14" max="14" width="17.42578125" bestFit="1" customWidth="1"/>
    <col min="15" max="15" width="18.7109375" bestFit="1" customWidth="1"/>
  </cols>
  <sheetData>
    <row r="1" spans="1:15" x14ac:dyDescent="0.25">
      <c r="A1" t="s">
        <v>93</v>
      </c>
      <c r="B1" t="s">
        <v>94</v>
      </c>
      <c r="C1" t="s">
        <v>92</v>
      </c>
      <c r="D1" t="s">
        <v>7</v>
      </c>
      <c r="E1" t="s">
        <v>8</v>
      </c>
      <c r="F1" t="s">
        <v>65</v>
      </c>
      <c r="G1" t="s">
        <v>41</v>
      </c>
      <c r="H1" t="s">
        <v>95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66</v>
      </c>
    </row>
    <row r="2" spans="1:15" x14ac:dyDescent="0.25">
      <c r="A2" t="str">
        <f>_xlfn.CONCAT(C2,"_BASELINE")</f>
        <v>OWT220207_1H_DIV57_BASELINE</v>
      </c>
      <c r="B2" t="str">
        <f>_xlfn.CONCAT(C2,"_BASELINE_cSpikes_L0_RP2")</f>
        <v>OWT220207_1H_DIV57_BASELINE_cSpikes_L0_RP2</v>
      </c>
      <c r="C2" s="12" t="s">
        <v>9</v>
      </c>
      <c r="D2" s="12">
        <v>57</v>
      </c>
      <c r="E2" s="12" t="s">
        <v>2</v>
      </c>
      <c r="F2" t="s">
        <v>67</v>
      </c>
      <c r="G2" t="s">
        <v>88</v>
      </c>
      <c r="I2">
        <v>45</v>
      </c>
      <c r="K2">
        <v>72</v>
      </c>
      <c r="M2" t="s">
        <v>74</v>
      </c>
    </row>
    <row r="3" spans="1:15" x14ac:dyDescent="0.25">
      <c r="A3" t="str">
        <f>_xlfn.CONCAT(C2,"_HUB",I2,"_",G2)</f>
        <v>OWT220207_1H_DIV57_HUB45_3UA</v>
      </c>
      <c r="B3" t="str">
        <f>_xlfn.CONCAT(C2,"_HUB",I2,"_",G2,"_cSpikes_L0_RP2.mat_Nortefact")</f>
        <v>OWT220207_1H_DIV57_HUB45_3UA_cSpikes_L0_RP2.mat_Nortefact</v>
      </c>
      <c r="C3" s="12" t="s">
        <v>9</v>
      </c>
      <c r="D3" s="12">
        <v>57</v>
      </c>
      <c r="E3" s="12" t="s">
        <v>2</v>
      </c>
      <c r="F3" t="s">
        <v>67</v>
      </c>
      <c r="G3" t="s">
        <v>88</v>
      </c>
      <c r="H3">
        <f>I2</f>
        <v>45</v>
      </c>
      <c r="I3">
        <v>45</v>
      </c>
      <c r="K3">
        <v>72</v>
      </c>
    </row>
    <row r="4" spans="1:15" x14ac:dyDescent="0.25">
      <c r="A4" t="str">
        <f>_xlfn.CONCAT(C2,"_PER",K2,"_",G2)</f>
        <v>OWT220207_1H_DIV57_PER72_3UA</v>
      </c>
      <c r="B4" t="str">
        <f>_xlfn.CONCAT(C2,"_PER",K2,"_",G2,"_cSpikes_L0_RP2.mat_Nortefact")</f>
        <v>OWT220207_1H_DIV57_PER72_3UA_cSpikes_L0_RP2.mat_Nortefact</v>
      </c>
      <c r="C4" s="12" t="s">
        <v>9</v>
      </c>
      <c r="D4" s="12">
        <v>57</v>
      </c>
      <c r="E4" s="12" t="s">
        <v>2</v>
      </c>
      <c r="F4" t="s">
        <v>67</v>
      </c>
      <c r="G4" t="s">
        <v>88</v>
      </c>
      <c r="H4">
        <f>K2</f>
        <v>72</v>
      </c>
      <c r="I4">
        <v>45</v>
      </c>
      <c r="K4">
        <v>72</v>
      </c>
    </row>
    <row r="5" spans="1:15" x14ac:dyDescent="0.25">
      <c r="A5" t="str">
        <f t="shared" ref="A5" si="0">_xlfn.CONCAT(C5,"_BASELINE")</f>
        <v>OWT220207_1H_DIV63_BASELINE</v>
      </c>
      <c r="B5" t="str">
        <f t="shared" ref="B5" si="1">_xlfn.CONCAT(C5,"_BASELINE_cSpikes_L0_RP2")</f>
        <v>OWT220207_1H_DIV63_BASELINE_cSpikes_L0_RP2</v>
      </c>
      <c r="C5" t="s">
        <v>78</v>
      </c>
      <c r="D5" s="12">
        <v>63</v>
      </c>
      <c r="E5" t="s">
        <v>2</v>
      </c>
      <c r="F5" t="s">
        <v>67</v>
      </c>
      <c r="G5" t="s">
        <v>89</v>
      </c>
      <c r="I5">
        <v>57</v>
      </c>
      <c r="K5">
        <v>74</v>
      </c>
    </row>
    <row r="6" spans="1:15" x14ac:dyDescent="0.25">
      <c r="A6" t="str">
        <f t="shared" ref="A6" si="2">_xlfn.CONCAT(C5,"_HUB",I5,"_",G5)</f>
        <v>OWT220207_1H_DIV63_HUB57_4UA</v>
      </c>
      <c r="B6" t="str">
        <f t="shared" ref="B6" si="3">_xlfn.CONCAT(C5,"_HUB",I5,"_",G5,"_cSpikes_L0_RP2.mat_Nortefact")</f>
        <v>OWT220207_1H_DIV63_HUB57_4UA_cSpikes_L0_RP2.mat_Nortefact</v>
      </c>
      <c r="C6" t="s">
        <v>78</v>
      </c>
      <c r="D6" s="12">
        <v>63</v>
      </c>
      <c r="E6" t="s">
        <v>2</v>
      </c>
      <c r="F6" t="s">
        <v>67</v>
      </c>
      <c r="G6" t="s">
        <v>89</v>
      </c>
      <c r="H6">
        <f t="shared" ref="H6" si="4">I5</f>
        <v>57</v>
      </c>
      <c r="I6">
        <v>57</v>
      </c>
      <c r="K6">
        <v>74</v>
      </c>
    </row>
    <row r="7" spans="1:15" x14ac:dyDescent="0.25">
      <c r="A7" t="str">
        <f t="shared" ref="A7" si="5">_xlfn.CONCAT(C5,"_PER",K5,"_",G5)</f>
        <v>OWT220207_1H_DIV63_PER74_4UA</v>
      </c>
      <c r="B7" t="str">
        <f t="shared" ref="B7" si="6">_xlfn.CONCAT(C5,"_PER",K5,"_",G5,"_cSpikes_L0_RP2.mat_Nortefact")</f>
        <v>OWT220207_1H_DIV63_PER74_4UA_cSpikes_L0_RP2.mat_Nortefact</v>
      </c>
      <c r="C7" t="s">
        <v>78</v>
      </c>
      <c r="D7" s="12">
        <v>63</v>
      </c>
      <c r="E7" t="s">
        <v>2</v>
      </c>
      <c r="F7" t="s">
        <v>67</v>
      </c>
      <c r="G7" t="s">
        <v>89</v>
      </c>
      <c r="H7">
        <f t="shared" ref="H7" si="7">K5</f>
        <v>74</v>
      </c>
      <c r="I7">
        <v>57</v>
      </c>
      <c r="K7">
        <v>74</v>
      </c>
    </row>
    <row r="8" spans="1:15" x14ac:dyDescent="0.25">
      <c r="A8" t="str">
        <f t="shared" ref="A8" si="8">_xlfn.CONCAT(C8,"_BASELINE")</f>
        <v>OWT220208_1I_DIV57_BASELINE</v>
      </c>
      <c r="B8" t="str">
        <f t="shared" ref="B8" si="9">_xlfn.CONCAT(C8,"_BASELINE_cSpikes_L0_RP2")</f>
        <v>OWT220208_1I_DIV57_BASELINE_cSpikes_L0_RP2</v>
      </c>
      <c r="C8" s="12" t="s">
        <v>75</v>
      </c>
      <c r="D8" s="12">
        <v>57</v>
      </c>
      <c r="E8" s="12" t="s">
        <v>2</v>
      </c>
      <c r="F8" t="s">
        <v>67</v>
      </c>
      <c r="G8" t="s">
        <v>88</v>
      </c>
      <c r="I8">
        <v>73</v>
      </c>
      <c r="K8">
        <v>86</v>
      </c>
    </row>
    <row r="9" spans="1:15" x14ac:dyDescent="0.25">
      <c r="A9" t="str">
        <f t="shared" ref="A9" si="10">_xlfn.CONCAT(C8,"_HUB",I8,"_",G8)</f>
        <v>OWT220208_1I_DIV57_HUB73_3UA</v>
      </c>
      <c r="B9" t="str">
        <f t="shared" ref="B9" si="11">_xlfn.CONCAT(C8,"_HUB",I8,"_",G8,"_cSpikes_L0_RP2.mat_Nortefact")</f>
        <v>OWT220208_1I_DIV57_HUB73_3UA_cSpikes_L0_RP2.mat_Nortefact</v>
      </c>
      <c r="C9" s="12" t="s">
        <v>75</v>
      </c>
      <c r="D9" s="12">
        <v>57</v>
      </c>
      <c r="E9" s="12" t="s">
        <v>2</v>
      </c>
      <c r="F9" t="s">
        <v>67</v>
      </c>
      <c r="G9" t="s">
        <v>88</v>
      </c>
      <c r="H9">
        <f t="shared" ref="H9" si="12">I8</f>
        <v>73</v>
      </c>
      <c r="I9">
        <v>73</v>
      </c>
      <c r="K9">
        <v>86</v>
      </c>
    </row>
    <row r="10" spans="1:15" x14ac:dyDescent="0.25">
      <c r="A10" t="str">
        <f t="shared" ref="A10" si="13">_xlfn.CONCAT(C8,"_PER",K8,"_",G8)</f>
        <v>OWT220208_1I_DIV57_PER86_3UA</v>
      </c>
      <c r="B10" t="str">
        <f t="shared" ref="B10" si="14">_xlfn.CONCAT(C8,"_PER",K8,"_",G8,"_cSpikes_L0_RP2.mat_Nortefact")</f>
        <v>OWT220208_1I_DIV57_PER86_3UA_cSpikes_L0_RP2.mat_Nortefact</v>
      </c>
      <c r="C10" s="12" t="s">
        <v>75</v>
      </c>
      <c r="D10" s="12">
        <v>57</v>
      </c>
      <c r="E10" s="12" t="s">
        <v>2</v>
      </c>
      <c r="F10" t="s">
        <v>67</v>
      </c>
      <c r="G10" t="s">
        <v>88</v>
      </c>
      <c r="H10">
        <f t="shared" ref="H10" si="15">K8</f>
        <v>86</v>
      </c>
      <c r="I10">
        <v>73</v>
      </c>
      <c r="K10">
        <v>86</v>
      </c>
    </row>
    <row r="11" spans="1:15" x14ac:dyDescent="0.25">
      <c r="A11" t="str">
        <f t="shared" ref="A11" si="16">_xlfn.CONCAT(C11,"_BASELINE")</f>
        <v>OWT220207_1I_DIV63_BASELINE</v>
      </c>
      <c r="B11" t="str">
        <f t="shared" ref="B11" si="17">_xlfn.CONCAT(C11,"_BASELINE_cSpikes_L0_RP2")</f>
        <v>OWT220207_1I_DIV63_BASELINE_cSpikes_L0_RP2</v>
      </c>
      <c r="C11" t="s">
        <v>79</v>
      </c>
      <c r="D11" s="12">
        <v>63</v>
      </c>
      <c r="E11" t="s">
        <v>2</v>
      </c>
      <c r="F11" t="s">
        <v>67</v>
      </c>
      <c r="G11" t="s">
        <v>89</v>
      </c>
      <c r="I11">
        <v>63</v>
      </c>
      <c r="K11">
        <v>37</v>
      </c>
    </row>
    <row r="12" spans="1:15" x14ac:dyDescent="0.25">
      <c r="A12" t="str">
        <f t="shared" ref="A12" si="18">_xlfn.CONCAT(C11,"_HUB",I11,"_",G11)</f>
        <v>OWT220207_1I_DIV63_HUB63_4UA</v>
      </c>
      <c r="B12" t="str">
        <f t="shared" ref="B12" si="19">_xlfn.CONCAT(C11,"_HUB",I11,"_",G11,"_cSpikes_L0_RP2.mat_Nortefact")</f>
        <v>OWT220207_1I_DIV63_HUB63_4UA_cSpikes_L0_RP2.mat_Nortefact</v>
      </c>
      <c r="C12" t="s">
        <v>79</v>
      </c>
      <c r="D12" s="12">
        <v>63</v>
      </c>
      <c r="E12" t="s">
        <v>2</v>
      </c>
      <c r="F12" t="s">
        <v>67</v>
      </c>
      <c r="G12" t="s">
        <v>89</v>
      </c>
      <c r="H12">
        <f t="shared" ref="H12" si="20">I11</f>
        <v>63</v>
      </c>
      <c r="I12">
        <v>63</v>
      </c>
      <c r="K12">
        <v>37</v>
      </c>
    </row>
    <row r="13" spans="1:15" x14ac:dyDescent="0.25">
      <c r="A13" t="str">
        <f t="shared" ref="A13" si="21">_xlfn.CONCAT(C11,"_PER",K11,"_",G11)</f>
        <v>OWT220207_1I_DIV63_PER37_4UA</v>
      </c>
      <c r="B13" t="str">
        <f t="shared" ref="B13" si="22">_xlfn.CONCAT(C11,"_PER",K11,"_",G11,"_cSpikes_L0_RP2.mat_Nortefact")</f>
        <v>OWT220207_1I_DIV63_PER37_4UA_cSpikes_L0_RP2.mat_Nortefact</v>
      </c>
      <c r="C13" t="s">
        <v>79</v>
      </c>
      <c r="D13" s="12">
        <v>63</v>
      </c>
      <c r="E13" t="s">
        <v>2</v>
      </c>
      <c r="F13" t="s">
        <v>67</v>
      </c>
      <c r="G13" t="s">
        <v>89</v>
      </c>
      <c r="H13">
        <f t="shared" ref="H13" si="23">K11</f>
        <v>37</v>
      </c>
      <c r="I13">
        <v>63</v>
      </c>
      <c r="K13">
        <v>37</v>
      </c>
    </row>
    <row r="14" spans="1:15" x14ac:dyDescent="0.25">
      <c r="A14" t="str">
        <f t="shared" ref="A14" si="24">_xlfn.CONCAT(C14,"_BASELINE")</f>
        <v>OWT220207_1I_DIV63_BASELINE</v>
      </c>
      <c r="B14" t="str">
        <f t="shared" ref="B14" si="25">_xlfn.CONCAT(C14,"_BASELINE_cSpikes_L0_RP2")</f>
        <v>OWT220207_1I_DIV63_BASELINE_cSpikes_L0_RP2</v>
      </c>
      <c r="C14" t="s">
        <v>79</v>
      </c>
      <c r="D14" s="12">
        <v>63</v>
      </c>
      <c r="E14" t="s">
        <v>2</v>
      </c>
      <c r="F14" t="s">
        <v>67</v>
      </c>
      <c r="G14" t="s">
        <v>91</v>
      </c>
      <c r="I14">
        <v>63</v>
      </c>
      <c r="K14">
        <v>37</v>
      </c>
    </row>
    <row r="15" spans="1:15" x14ac:dyDescent="0.25">
      <c r="A15" t="str">
        <f t="shared" ref="A15" si="26">_xlfn.CONCAT(C14,"_HUB",I14,"_",G14)</f>
        <v>OWT220207_1I_DIV63_HUB63_6UA</v>
      </c>
      <c r="B15" t="str">
        <f t="shared" ref="B15" si="27">_xlfn.CONCAT(C14,"_HUB",I14,"_",G14,"_cSpikes_L0_RP2.mat_Nortefact")</f>
        <v>OWT220207_1I_DIV63_HUB63_6UA_cSpikes_L0_RP2.mat_Nortefact</v>
      </c>
      <c r="C15" t="s">
        <v>79</v>
      </c>
      <c r="D15" s="12">
        <v>63</v>
      </c>
      <c r="E15" t="s">
        <v>2</v>
      </c>
      <c r="F15" t="s">
        <v>67</v>
      </c>
      <c r="G15" t="s">
        <v>91</v>
      </c>
      <c r="H15">
        <f t="shared" ref="H15" si="28">I14</f>
        <v>63</v>
      </c>
      <c r="I15">
        <v>63</v>
      </c>
      <c r="K15">
        <v>37</v>
      </c>
    </row>
    <row r="16" spans="1:15" x14ac:dyDescent="0.25">
      <c r="A16" t="str">
        <f t="shared" ref="A16" si="29">_xlfn.CONCAT(C14,"_PER",K14,"_",G14)</f>
        <v>OWT220207_1I_DIV63_PER37_6UA</v>
      </c>
      <c r="B16" t="str">
        <f t="shared" ref="B16" si="30">_xlfn.CONCAT(C14,"_PER",K14,"_",G14,"_cSpikes_L0_RP2.mat_Nortefact")</f>
        <v>OWT220207_1I_DIV63_PER37_6UA_cSpikes_L0_RP2.mat_Nortefact</v>
      </c>
      <c r="C16" t="s">
        <v>79</v>
      </c>
      <c r="D16" s="12">
        <v>63</v>
      </c>
      <c r="E16" t="s">
        <v>2</v>
      </c>
      <c r="F16" t="s">
        <v>67</v>
      </c>
      <c r="G16" t="s">
        <v>91</v>
      </c>
      <c r="H16">
        <f t="shared" ref="H16" si="31">K14</f>
        <v>37</v>
      </c>
      <c r="I16">
        <v>63</v>
      </c>
      <c r="K16">
        <v>37</v>
      </c>
    </row>
    <row r="17" spans="1:11" x14ac:dyDescent="0.25">
      <c r="A17" t="str">
        <f t="shared" ref="A17" si="32">_xlfn.CONCAT(C17,"_BASELINE")</f>
        <v>OWT220207_2A_DIV63_BASELINE</v>
      </c>
      <c r="B17" t="str">
        <f t="shared" ref="B17" si="33">_xlfn.CONCAT(C17,"_BASELINE_cSpikes_L0_RP2")</f>
        <v>OWT220207_2A_DIV63_BASELINE_cSpikes_L0_RP2</v>
      </c>
      <c r="C17" t="s">
        <v>84</v>
      </c>
      <c r="D17" s="12">
        <v>63</v>
      </c>
      <c r="E17" t="s">
        <v>2</v>
      </c>
      <c r="F17" t="s">
        <v>67</v>
      </c>
      <c r="G17" t="s">
        <v>89</v>
      </c>
      <c r="I17">
        <v>86</v>
      </c>
      <c r="K17">
        <v>58</v>
      </c>
    </row>
    <row r="18" spans="1:11" x14ac:dyDescent="0.25">
      <c r="A18" t="str">
        <f t="shared" ref="A18" si="34">_xlfn.CONCAT(C17,"_HUB",I17,"_",G17)</f>
        <v>OWT220207_2A_DIV63_HUB86_4UA</v>
      </c>
      <c r="B18" t="str">
        <f t="shared" ref="B18" si="35">_xlfn.CONCAT(C17,"_HUB",I17,"_",G17,"_cSpikes_L0_RP2.mat_Nortefact")</f>
        <v>OWT220207_2A_DIV63_HUB86_4UA_cSpikes_L0_RP2.mat_Nortefact</v>
      </c>
      <c r="C18" t="s">
        <v>84</v>
      </c>
      <c r="D18" s="12">
        <v>63</v>
      </c>
      <c r="E18" t="s">
        <v>2</v>
      </c>
      <c r="F18" t="s">
        <v>67</v>
      </c>
      <c r="G18" t="s">
        <v>89</v>
      </c>
      <c r="H18">
        <f t="shared" ref="H18" si="36">I17</f>
        <v>86</v>
      </c>
      <c r="I18">
        <v>86</v>
      </c>
      <c r="K18">
        <v>58</v>
      </c>
    </row>
    <row r="19" spans="1:11" x14ac:dyDescent="0.25">
      <c r="A19" t="str">
        <f t="shared" ref="A19" si="37">_xlfn.CONCAT(C17,"_PER",K17,"_",G17)</f>
        <v>OWT220207_2A_DIV63_PER58_4UA</v>
      </c>
      <c r="B19" t="str">
        <f t="shared" ref="B19" si="38">_xlfn.CONCAT(C17,"_PER",K17,"_",G17,"_cSpikes_L0_RP2.mat_Nortefact")</f>
        <v>OWT220207_2A_DIV63_PER58_4UA_cSpikes_L0_RP2.mat_Nortefact</v>
      </c>
      <c r="C19" t="s">
        <v>84</v>
      </c>
      <c r="D19" s="12">
        <v>63</v>
      </c>
      <c r="E19" t="s">
        <v>2</v>
      </c>
      <c r="F19" t="s">
        <v>67</v>
      </c>
      <c r="G19" t="s">
        <v>89</v>
      </c>
      <c r="H19">
        <f t="shared" ref="H19" si="39">K17</f>
        <v>58</v>
      </c>
      <c r="I19">
        <v>86</v>
      </c>
      <c r="K19">
        <v>58</v>
      </c>
    </row>
    <row r="20" spans="1:11" x14ac:dyDescent="0.25">
      <c r="A20" t="str">
        <f t="shared" ref="A20" si="40">_xlfn.CONCAT(C20,"_BASELINE")</f>
        <v>OWT220207_2A_DIV63_BASELINE</v>
      </c>
      <c r="B20" t="str">
        <f t="shared" ref="B20" si="41">_xlfn.CONCAT(C20,"_BASELINE_cSpikes_L0_RP2")</f>
        <v>OWT220207_2A_DIV63_BASELINE_cSpikes_L0_RP2</v>
      </c>
      <c r="C20" t="s">
        <v>84</v>
      </c>
      <c r="D20" s="12">
        <v>63</v>
      </c>
      <c r="E20" t="s">
        <v>2</v>
      </c>
      <c r="F20" t="s">
        <v>67</v>
      </c>
      <c r="G20" t="s">
        <v>91</v>
      </c>
      <c r="I20">
        <v>86</v>
      </c>
      <c r="K20">
        <v>58</v>
      </c>
    </row>
    <row r="21" spans="1:11" x14ac:dyDescent="0.25">
      <c r="A21" t="str">
        <f t="shared" ref="A21" si="42">_xlfn.CONCAT(C20,"_HUB",I20,"_",G20)</f>
        <v>OWT220207_2A_DIV63_HUB86_6UA</v>
      </c>
      <c r="B21" t="str">
        <f t="shared" ref="B21" si="43">_xlfn.CONCAT(C20,"_HUB",I20,"_",G20,"_cSpikes_L0_RP2.mat_Nortefact")</f>
        <v>OWT220207_2A_DIV63_HUB86_6UA_cSpikes_L0_RP2.mat_Nortefact</v>
      </c>
      <c r="C21" t="s">
        <v>84</v>
      </c>
      <c r="D21" s="12">
        <v>63</v>
      </c>
      <c r="E21" t="s">
        <v>2</v>
      </c>
      <c r="F21" t="s">
        <v>67</v>
      </c>
      <c r="G21" t="s">
        <v>91</v>
      </c>
      <c r="H21">
        <f t="shared" ref="H21" si="44">I20</f>
        <v>86</v>
      </c>
      <c r="I21">
        <v>86</v>
      </c>
      <c r="K21">
        <v>58</v>
      </c>
    </row>
    <row r="22" spans="1:11" x14ac:dyDescent="0.25">
      <c r="A22" t="str">
        <f t="shared" ref="A22" si="45">_xlfn.CONCAT(C20,"_PER",K20,"_",G20)</f>
        <v>OWT220207_2A_DIV63_PER58_6UA</v>
      </c>
      <c r="B22" t="str">
        <f t="shared" ref="B22" si="46">_xlfn.CONCAT(C20,"_PER",K20,"_",G20,"_cSpikes_L0_RP2.mat_Nortefact")</f>
        <v>OWT220207_2A_DIV63_PER58_6UA_cSpikes_L0_RP2.mat_Nortefact</v>
      </c>
      <c r="C22" t="s">
        <v>84</v>
      </c>
      <c r="D22" s="12">
        <v>63</v>
      </c>
      <c r="E22" t="s">
        <v>2</v>
      </c>
      <c r="F22" t="s">
        <v>67</v>
      </c>
      <c r="G22" t="s">
        <v>91</v>
      </c>
      <c r="H22">
        <f t="shared" ref="H22" si="47">K20</f>
        <v>58</v>
      </c>
      <c r="I22">
        <v>86</v>
      </c>
      <c r="K22">
        <v>58</v>
      </c>
    </row>
    <row r="23" spans="1:11" x14ac:dyDescent="0.25">
      <c r="A23" t="str">
        <f t="shared" ref="A23" si="48">_xlfn.CONCAT(C23,"_BASELINE")</f>
        <v>OWT220207_2B_DIV63_BASELINE</v>
      </c>
      <c r="B23" t="str">
        <f t="shared" ref="B23" si="49">_xlfn.CONCAT(C23,"_BASELINE_cSpikes_L0_RP2")</f>
        <v>OWT220207_2B_DIV63_BASELINE_cSpikes_L0_RP2</v>
      </c>
      <c r="C23" t="s">
        <v>83</v>
      </c>
      <c r="D23" s="12">
        <v>63</v>
      </c>
      <c r="E23" t="s">
        <v>2</v>
      </c>
      <c r="F23" t="s">
        <v>67</v>
      </c>
      <c r="G23" t="s">
        <v>89</v>
      </c>
      <c r="I23">
        <v>24</v>
      </c>
      <c r="K23">
        <v>52</v>
      </c>
    </row>
    <row r="24" spans="1:11" x14ac:dyDescent="0.25">
      <c r="A24" t="str">
        <f t="shared" ref="A24" si="50">_xlfn.CONCAT(C23,"_HUB",I23,"_",G23)</f>
        <v>OWT220207_2B_DIV63_HUB24_4UA</v>
      </c>
      <c r="B24" t="str">
        <f t="shared" ref="B24" si="51">_xlfn.CONCAT(C23,"_HUB",I23,"_",G23,"_cSpikes_L0_RP2.mat_Nortefact")</f>
        <v>OWT220207_2B_DIV63_HUB24_4UA_cSpikes_L0_RP2.mat_Nortefact</v>
      </c>
      <c r="C24" t="s">
        <v>83</v>
      </c>
      <c r="D24" s="12">
        <v>63</v>
      </c>
      <c r="E24" t="s">
        <v>2</v>
      </c>
      <c r="F24" t="s">
        <v>67</v>
      </c>
      <c r="G24" t="s">
        <v>89</v>
      </c>
      <c r="H24">
        <f t="shared" ref="H24" si="52">I23</f>
        <v>24</v>
      </c>
      <c r="I24">
        <v>24</v>
      </c>
      <c r="K24">
        <v>52</v>
      </c>
    </row>
    <row r="25" spans="1:11" x14ac:dyDescent="0.25">
      <c r="A25" t="str">
        <f t="shared" ref="A25" si="53">_xlfn.CONCAT(C23,"_PER",K23,"_",G23)</f>
        <v>OWT220207_2B_DIV63_PER52_4UA</v>
      </c>
      <c r="B25" t="str">
        <f t="shared" ref="B25" si="54">_xlfn.CONCAT(C23,"_PER",K23,"_",G23,"_cSpikes_L0_RP2.mat_Nortefact")</f>
        <v>OWT220207_2B_DIV63_PER52_4UA_cSpikes_L0_RP2.mat_Nortefact</v>
      </c>
      <c r="C25" t="s">
        <v>83</v>
      </c>
      <c r="D25" s="12">
        <v>63</v>
      </c>
      <c r="E25" t="s">
        <v>2</v>
      </c>
      <c r="F25" t="s">
        <v>67</v>
      </c>
      <c r="G25" t="s">
        <v>89</v>
      </c>
      <c r="H25">
        <f t="shared" ref="H25" si="55">K23</f>
        <v>52</v>
      </c>
      <c r="I25">
        <v>24</v>
      </c>
      <c r="K25">
        <v>52</v>
      </c>
    </row>
    <row r="26" spans="1:11" x14ac:dyDescent="0.25">
      <c r="A26" t="str">
        <f t="shared" ref="A26" si="56">_xlfn.CONCAT(C26,"_BASELINE")</f>
        <v>OWT220207_2B_DIV63_BASELINE</v>
      </c>
      <c r="B26" t="str">
        <f t="shared" ref="B26" si="57">_xlfn.CONCAT(C26,"_BASELINE_cSpikes_L0_RP2")</f>
        <v>OWT220207_2B_DIV63_BASELINE_cSpikes_L0_RP2</v>
      </c>
      <c r="C26" t="s">
        <v>83</v>
      </c>
      <c r="D26" s="12">
        <v>63</v>
      </c>
      <c r="E26" t="s">
        <v>2</v>
      </c>
      <c r="F26" t="s">
        <v>67</v>
      </c>
      <c r="G26" t="s">
        <v>91</v>
      </c>
      <c r="I26">
        <v>24</v>
      </c>
      <c r="K26">
        <v>52</v>
      </c>
    </row>
    <row r="27" spans="1:11" x14ac:dyDescent="0.25">
      <c r="A27" t="str">
        <f t="shared" ref="A27" si="58">_xlfn.CONCAT(C26,"_HUB",I26,"_",G26)</f>
        <v>OWT220207_2B_DIV63_HUB24_6UA</v>
      </c>
      <c r="B27" t="str">
        <f t="shared" ref="B27" si="59">_xlfn.CONCAT(C26,"_HUB",I26,"_",G26,"_cSpikes_L0_RP2.mat_Nortefact")</f>
        <v>OWT220207_2B_DIV63_HUB24_6UA_cSpikes_L0_RP2.mat_Nortefact</v>
      </c>
      <c r="C27" t="s">
        <v>83</v>
      </c>
      <c r="D27" s="12">
        <v>63</v>
      </c>
      <c r="E27" t="s">
        <v>2</v>
      </c>
      <c r="F27" t="s">
        <v>67</v>
      </c>
      <c r="G27" t="s">
        <v>91</v>
      </c>
      <c r="H27">
        <f t="shared" ref="H27" si="60">I26</f>
        <v>24</v>
      </c>
      <c r="I27">
        <v>24</v>
      </c>
      <c r="K27">
        <v>52</v>
      </c>
    </row>
    <row r="28" spans="1:11" x14ac:dyDescent="0.25">
      <c r="A28" t="str">
        <f t="shared" ref="A28" si="61">_xlfn.CONCAT(C26,"_PER",K26,"_",G26)</f>
        <v>OWT220207_2B_DIV63_PER52_6UA</v>
      </c>
      <c r="B28" t="str">
        <f t="shared" ref="B28" si="62">_xlfn.CONCAT(C26,"_PER",K26,"_",G26,"_cSpikes_L0_RP2.mat_Nortefact")</f>
        <v>OWT220207_2B_DIV63_PER52_6UA_cSpikes_L0_RP2.mat_Nortefact</v>
      </c>
      <c r="C28" t="s">
        <v>83</v>
      </c>
      <c r="D28" s="12">
        <v>63</v>
      </c>
      <c r="E28" t="s">
        <v>2</v>
      </c>
      <c r="F28" t="s">
        <v>67</v>
      </c>
      <c r="G28" t="s">
        <v>91</v>
      </c>
      <c r="H28">
        <f t="shared" ref="H28" si="63">K26</f>
        <v>52</v>
      </c>
      <c r="I28">
        <v>24</v>
      </c>
      <c r="K28">
        <v>52</v>
      </c>
    </row>
    <row r="29" spans="1:11" x14ac:dyDescent="0.25">
      <c r="A29" t="str">
        <f t="shared" ref="A29" si="64">_xlfn.CONCAT(C29,"_BASELINE")</f>
        <v>OWT220207_2D_DIV57_BASELINE</v>
      </c>
      <c r="B29" t="str">
        <f t="shared" ref="B29" si="65">_xlfn.CONCAT(C29,"_BASELINE_cSpikes_L0_RP2")</f>
        <v>OWT220207_2D_DIV57_BASELINE_cSpikes_L0_RP2</v>
      </c>
      <c r="C29" s="12" t="s">
        <v>76</v>
      </c>
      <c r="D29" s="12">
        <v>57</v>
      </c>
      <c r="E29" s="12" t="s">
        <v>2</v>
      </c>
      <c r="F29" t="s">
        <v>67</v>
      </c>
      <c r="G29" t="s">
        <v>88</v>
      </c>
      <c r="I29">
        <v>73</v>
      </c>
      <c r="K29">
        <v>22</v>
      </c>
    </row>
    <row r="30" spans="1:11" x14ac:dyDescent="0.25">
      <c r="A30" t="str">
        <f t="shared" ref="A30" si="66">_xlfn.CONCAT(C29,"_HUB",I29,"_",G29)</f>
        <v>OWT220207_2D_DIV57_HUB73_3UA</v>
      </c>
      <c r="B30" t="str">
        <f t="shared" ref="B30" si="67">_xlfn.CONCAT(C29,"_HUB",I29,"_",G29,"_cSpikes_L0_RP2.mat_Nortefact")</f>
        <v>OWT220207_2D_DIV57_HUB73_3UA_cSpikes_L0_RP2.mat_Nortefact</v>
      </c>
      <c r="C30" s="12" t="s">
        <v>76</v>
      </c>
      <c r="D30" s="12">
        <v>57</v>
      </c>
      <c r="E30" s="12" t="s">
        <v>2</v>
      </c>
      <c r="F30" t="s">
        <v>67</v>
      </c>
      <c r="G30" t="s">
        <v>88</v>
      </c>
      <c r="H30">
        <f t="shared" ref="H30" si="68">I29</f>
        <v>73</v>
      </c>
      <c r="I30">
        <v>73</v>
      </c>
      <c r="K30">
        <v>22</v>
      </c>
    </row>
    <row r="31" spans="1:11" x14ac:dyDescent="0.25">
      <c r="A31" t="str">
        <f t="shared" ref="A31" si="69">_xlfn.CONCAT(C29,"_PER",K29,"_",G29)</f>
        <v>OWT220207_2D_DIV57_PER22_3UA</v>
      </c>
      <c r="B31" t="str">
        <f t="shared" ref="B31" si="70">_xlfn.CONCAT(C29,"_PER",K29,"_",G29,"_cSpikes_L0_RP2.mat_Nortefact")</f>
        <v>OWT220207_2D_DIV57_PER22_3UA_cSpikes_L0_RP2.mat_Nortefact</v>
      </c>
      <c r="C31" s="12" t="s">
        <v>76</v>
      </c>
      <c r="D31" s="12">
        <v>57</v>
      </c>
      <c r="E31" s="12" t="s">
        <v>2</v>
      </c>
      <c r="F31" t="s">
        <v>67</v>
      </c>
      <c r="G31" t="s">
        <v>88</v>
      </c>
      <c r="H31">
        <f t="shared" ref="H31" si="71">K29</f>
        <v>22</v>
      </c>
      <c r="I31">
        <v>73</v>
      </c>
      <c r="K31">
        <v>22</v>
      </c>
    </row>
    <row r="32" spans="1:11" x14ac:dyDescent="0.25">
      <c r="A32" t="str">
        <f t="shared" ref="A32" si="72">_xlfn.CONCAT(C32,"_BASELINE")</f>
        <v>OWT220207_2D_DIV63_BASELINE</v>
      </c>
      <c r="B32" t="str">
        <f t="shared" ref="B32" si="73">_xlfn.CONCAT(C32,"_BASELINE_cSpikes_L0_RP2")</f>
        <v>OWT220207_2D_DIV63_BASELINE_cSpikes_L0_RP2</v>
      </c>
      <c r="C32" t="s">
        <v>80</v>
      </c>
      <c r="D32" s="12">
        <v>63</v>
      </c>
      <c r="E32" t="s">
        <v>2</v>
      </c>
      <c r="F32" t="s">
        <v>67</v>
      </c>
      <c r="G32" t="s">
        <v>89</v>
      </c>
      <c r="I32">
        <v>73</v>
      </c>
      <c r="K32">
        <v>58</v>
      </c>
    </row>
    <row r="33" spans="1:11" x14ac:dyDescent="0.25">
      <c r="A33" t="str">
        <f t="shared" ref="A33" si="74">_xlfn.CONCAT(C32,"_HUB",I32,"_",G32)</f>
        <v>OWT220207_2D_DIV63_HUB73_4UA</v>
      </c>
      <c r="B33" t="str">
        <f t="shared" ref="B33" si="75">_xlfn.CONCAT(C32,"_HUB",I32,"_",G32,"_cSpikes_L0_RP2.mat_Nortefact")</f>
        <v>OWT220207_2D_DIV63_HUB73_4UA_cSpikes_L0_RP2.mat_Nortefact</v>
      </c>
      <c r="C33" t="s">
        <v>80</v>
      </c>
      <c r="D33" s="12">
        <v>63</v>
      </c>
      <c r="E33" t="s">
        <v>2</v>
      </c>
      <c r="F33" t="s">
        <v>67</v>
      </c>
      <c r="G33" t="s">
        <v>89</v>
      </c>
      <c r="H33">
        <f t="shared" ref="H33" si="76">I32</f>
        <v>73</v>
      </c>
      <c r="I33">
        <v>73</v>
      </c>
      <c r="K33">
        <v>58</v>
      </c>
    </row>
    <row r="34" spans="1:11" x14ac:dyDescent="0.25">
      <c r="A34" t="str">
        <f t="shared" ref="A34" si="77">_xlfn.CONCAT(C32,"_PER",K32,"_",G32)</f>
        <v>OWT220207_2D_DIV63_PER58_4UA</v>
      </c>
      <c r="B34" t="str">
        <f t="shared" ref="B34" si="78">_xlfn.CONCAT(C32,"_PER",K32,"_",G32,"_cSpikes_L0_RP2.mat_Nortefact")</f>
        <v>OWT220207_2D_DIV63_PER58_4UA_cSpikes_L0_RP2.mat_Nortefact</v>
      </c>
      <c r="C34" t="s">
        <v>80</v>
      </c>
      <c r="D34" s="12">
        <v>63</v>
      </c>
      <c r="E34" t="s">
        <v>2</v>
      </c>
      <c r="F34" t="s">
        <v>67</v>
      </c>
      <c r="G34" t="s">
        <v>89</v>
      </c>
      <c r="H34">
        <f t="shared" ref="H34" si="79">K32</f>
        <v>58</v>
      </c>
      <c r="I34">
        <v>73</v>
      </c>
      <c r="K34">
        <v>58</v>
      </c>
    </row>
    <row r="35" spans="1:11" x14ac:dyDescent="0.25">
      <c r="A35" t="str">
        <f t="shared" ref="A35" si="80">_xlfn.CONCAT(C35,"_BASELINE")</f>
        <v>OWT220207_2E_DIV57_BASELINE</v>
      </c>
      <c r="B35" t="str">
        <f t="shared" ref="B35" si="81">_xlfn.CONCAT(C35,"_BASELINE_cSpikes_L0_RP2")</f>
        <v>OWT220207_2E_DIV57_BASELINE_cSpikes_L0_RP2</v>
      </c>
      <c r="C35" s="12" t="s">
        <v>77</v>
      </c>
      <c r="D35" s="12">
        <v>57</v>
      </c>
      <c r="E35" s="12" t="s">
        <v>2</v>
      </c>
      <c r="F35" t="s">
        <v>67</v>
      </c>
      <c r="G35" t="s">
        <v>90</v>
      </c>
      <c r="I35">
        <v>26</v>
      </c>
      <c r="K35">
        <v>45</v>
      </c>
    </row>
    <row r="36" spans="1:11" x14ac:dyDescent="0.25">
      <c r="A36" t="str">
        <f t="shared" ref="A36" si="82">_xlfn.CONCAT(C35,"_HUB",I35,"_",G35)</f>
        <v>OWT220207_2E_DIV57_HUB26_5UA</v>
      </c>
      <c r="B36" t="str">
        <f t="shared" ref="B36" si="83">_xlfn.CONCAT(C35,"_HUB",I35,"_",G35,"_cSpikes_L0_RP2.mat_Nortefact")</f>
        <v>OWT220207_2E_DIV57_HUB26_5UA_cSpikes_L0_RP2.mat_Nortefact</v>
      </c>
      <c r="C36" s="12" t="s">
        <v>77</v>
      </c>
      <c r="D36" s="12">
        <v>57</v>
      </c>
      <c r="E36" s="12" t="s">
        <v>2</v>
      </c>
      <c r="F36" t="s">
        <v>67</v>
      </c>
      <c r="G36" t="s">
        <v>90</v>
      </c>
      <c r="H36">
        <f t="shared" ref="H36" si="84">I35</f>
        <v>26</v>
      </c>
      <c r="I36">
        <v>26</v>
      </c>
      <c r="K36">
        <v>45</v>
      </c>
    </row>
    <row r="37" spans="1:11" x14ac:dyDescent="0.25">
      <c r="A37" t="str">
        <f t="shared" ref="A37" si="85">_xlfn.CONCAT(C35,"_PER",K35,"_",G35)</f>
        <v>OWT220207_2E_DIV57_PER45_5UA</v>
      </c>
      <c r="B37" t="str">
        <f t="shared" ref="B37" si="86">_xlfn.CONCAT(C35,"_PER",K35,"_",G35,"_cSpikes_L0_RP2.mat_Nortefact")</f>
        <v>OWT220207_2E_DIV57_PER45_5UA_cSpikes_L0_RP2.mat_Nortefact</v>
      </c>
      <c r="C37" s="12" t="s">
        <v>77</v>
      </c>
      <c r="D37" s="12">
        <v>57</v>
      </c>
      <c r="E37" s="12" t="s">
        <v>2</v>
      </c>
      <c r="F37" t="s">
        <v>67</v>
      </c>
      <c r="G37" t="s">
        <v>90</v>
      </c>
      <c r="H37">
        <f t="shared" ref="H37" si="87">K35</f>
        <v>45</v>
      </c>
      <c r="I37">
        <v>26</v>
      </c>
      <c r="K37">
        <v>45</v>
      </c>
    </row>
    <row r="38" spans="1:11" x14ac:dyDescent="0.25">
      <c r="A38" t="str">
        <f t="shared" ref="A38" si="88">_xlfn.CONCAT(C38,"_BASELINE")</f>
        <v>OWT220207_2E_DIV63_BASELINE</v>
      </c>
      <c r="B38" t="str">
        <f t="shared" ref="B38" si="89">_xlfn.CONCAT(C38,"_BASELINE_cSpikes_L0_RP2")</f>
        <v>OWT220207_2E_DIV63_BASELINE_cSpikes_L0_RP2</v>
      </c>
      <c r="C38" t="s">
        <v>81</v>
      </c>
      <c r="D38" s="12">
        <v>63</v>
      </c>
      <c r="E38" t="s">
        <v>2</v>
      </c>
      <c r="F38" t="s">
        <v>67</v>
      </c>
      <c r="G38" t="s">
        <v>89</v>
      </c>
      <c r="I38">
        <v>36</v>
      </c>
      <c r="K38">
        <v>71</v>
      </c>
    </row>
    <row r="39" spans="1:11" x14ac:dyDescent="0.25">
      <c r="A39" t="str">
        <f t="shared" ref="A39" si="90">_xlfn.CONCAT(C38,"_HUB",I38,"_",G38)</f>
        <v>OWT220207_2E_DIV63_HUB36_4UA</v>
      </c>
      <c r="B39" t="str">
        <f t="shared" ref="B39" si="91">_xlfn.CONCAT(C38,"_HUB",I38,"_",G38,"_cSpikes_L0_RP2.mat_Nortefact")</f>
        <v>OWT220207_2E_DIV63_HUB36_4UA_cSpikes_L0_RP2.mat_Nortefact</v>
      </c>
      <c r="C39" t="s">
        <v>81</v>
      </c>
      <c r="D39" s="12">
        <v>63</v>
      </c>
      <c r="E39" t="s">
        <v>2</v>
      </c>
      <c r="F39" t="s">
        <v>67</v>
      </c>
      <c r="G39" t="s">
        <v>89</v>
      </c>
      <c r="H39">
        <f t="shared" ref="H39" si="92">I38</f>
        <v>36</v>
      </c>
      <c r="I39">
        <v>36</v>
      </c>
      <c r="K39">
        <v>71</v>
      </c>
    </row>
    <row r="40" spans="1:11" x14ac:dyDescent="0.25">
      <c r="A40" t="str">
        <f t="shared" ref="A40" si="93">_xlfn.CONCAT(C38,"_PER",K38,"_",G38)</f>
        <v>OWT220207_2E_DIV63_PER71_4UA</v>
      </c>
      <c r="B40" t="str">
        <f t="shared" ref="B40" si="94">_xlfn.CONCAT(C38,"_PER",K38,"_",G38,"_cSpikes_L0_RP2.mat_Nortefact")</f>
        <v>OWT220207_2E_DIV63_PER71_4UA_cSpikes_L0_RP2.mat_Nortefact</v>
      </c>
      <c r="C40" t="s">
        <v>81</v>
      </c>
      <c r="D40" s="12">
        <v>63</v>
      </c>
      <c r="E40" t="s">
        <v>2</v>
      </c>
      <c r="F40" t="s">
        <v>67</v>
      </c>
      <c r="G40" t="s">
        <v>89</v>
      </c>
      <c r="H40">
        <f t="shared" ref="H40" si="95">K38</f>
        <v>71</v>
      </c>
      <c r="I40">
        <v>36</v>
      </c>
      <c r="K40">
        <v>71</v>
      </c>
    </row>
    <row r="41" spans="1:11" x14ac:dyDescent="0.25">
      <c r="A41" t="str">
        <f t="shared" ref="A41" si="96">_xlfn.CONCAT(C41,"_BASELINE")</f>
        <v>OWT220207_2E_DIV63_BASELINE</v>
      </c>
      <c r="B41" t="str">
        <f t="shared" ref="B41" si="97">_xlfn.CONCAT(C41,"_BASELINE_cSpikes_L0_RP2")</f>
        <v>OWT220207_2E_DIV63_BASELINE_cSpikes_L0_RP2</v>
      </c>
      <c r="C41" t="s">
        <v>81</v>
      </c>
      <c r="D41" s="12">
        <v>63</v>
      </c>
      <c r="E41" t="s">
        <v>2</v>
      </c>
      <c r="F41" t="s">
        <v>67</v>
      </c>
      <c r="G41" t="s">
        <v>91</v>
      </c>
      <c r="I41">
        <v>36</v>
      </c>
      <c r="K41">
        <v>71</v>
      </c>
    </row>
    <row r="42" spans="1:11" x14ac:dyDescent="0.25">
      <c r="A42" t="str">
        <f t="shared" ref="A42" si="98">_xlfn.CONCAT(C41,"_HUB",I41,"_",G41)</f>
        <v>OWT220207_2E_DIV63_HUB36_6UA</v>
      </c>
      <c r="B42" t="str">
        <f t="shared" ref="B42" si="99">_xlfn.CONCAT(C41,"_HUB",I41,"_",G41,"_cSpikes_L0_RP2.mat_Nortefact")</f>
        <v>OWT220207_2E_DIV63_HUB36_6UA_cSpikes_L0_RP2.mat_Nortefact</v>
      </c>
      <c r="C42" t="s">
        <v>81</v>
      </c>
      <c r="D42" s="12">
        <v>63</v>
      </c>
      <c r="E42" t="s">
        <v>2</v>
      </c>
      <c r="F42" t="s">
        <v>67</v>
      </c>
      <c r="G42" t="s">
        <v>91</v>
      </c>
      <c r="H42">
        <f t="shared" ref="H42" si="100">I41</f>
        <v>36</v>
      </c>
      <c r="I42">
        <v>36</v>
      </c>
      <c r="K42">
        <v>71</v>
      </c>
    </row>
    <row r="43" spans="1:11" x14ac:dyDescent="0.25">
      <c r="A43" t="str">
        <f t="shared" ref="A43" si="101">_xlfn.CONCAT(C41,"_PER",K41,"_",G41)</f>
        <v>OWT220207_2E_DIV63_PER71_6UA</v>
      </c>
      <c r="B43" t="str">
        <f t="shared" ref="B43" si="102">_xlfn.CONCAT(C41,"_PER",K41,"_",G41,"_cSpikes_L0_RP2.mat_Nortefact")</f>
        <v>OWT220207_2E_DIV63_PER71_6UA_cSpikes_L0_RP2.mat_Nortefact</v>
      </c>
      <c r="C43" t="s">
        <v>81</v>
      </c>
      <c r="D43" s="12">
        <v>63</v>
      </c>
      <c r="E43" t="s">
        <v>2</v>
      </c>
      <c r="F43" t="s">
        <v>67</v>
      </c>
      <c r="G43" t="s">
        <v>91</v>
      </c>
      <c r="H43">
        <f t="shared" ref="H43" si="103">K41</f>
        <v>71</v>
      </c>
      <c r="I43">
        <v>36</v>
      </c>
      <c r="K43">
        <v>71</v>
      </c>
    </row>
    <row r="44" spans="1:11" x14ac:dyDescent="0.25">
      <c r="A44" t="str">
        <f t="shared" ref="A44" si="104">_xlfn.CONCAT(C44,"_BASELINE")</f>
        <v>OWT220207_2I_DIV63_BASELINE</v>
      </c>
      <c r="B44" t="str">
        <f t="shared" ref="B44" si="105">_xlfn.CONCAT(C44,"_BASELINE_cSpikes_L0_RP2")</f>
        <v>OWT220207_2I_DIV63_BASELINE_cSpikes_L0_RP2</v>
      </c>
      <c r="C44" t="s">
        <v>82</v>
      </c>
      <c r="D44" s="12">
        <v>63</v>
      </c>
      <c r="E44" t="s">
        <v>2</v>
      </c>
      <c r="F44" t="s">
        <v>67</v>
      </c>
      <c r="G44" t="s">
        <v>89</v>
      </c>
      <c r="I44">
        <v>24</v>
      </c>
      <c r="K44">
        <v>83</v>
      </c>
    </row>
    <row r="45" spans="1:11" x14ac:dyDescent="0.25">
      <c r="A45" t="str">
        <f t="shared" ref="A45" si="106">_xlfn.CONCAT(C44,"_HUB",I44,"_",G44)</f>
        <v>OWT220207_2I_DIV63_HUB24_4UA</v>
      </c>
      <c r="B45" t="str">
        <f t="shared" ref="B45" si="107">_xlfn.CONCAT(C44,"_HUB",I44,"_",G44,"_cSpikes_L0_RP2.mat_Nortefact")</f>
        <v>OWT220207_2I_DIV63_HUB24_4UA_cSpikes_L0_RP2.mat_Nortefact</v>
      </c>
      <c r="C45" t="s">
        <v>82</v>
      </c>
      <c r="D45" s="12">
        <v>63</v>
      </c>
      <c r="E45" t="s">
        <v>2</v>
      </c>
      <c r="F45" t="s">
        <v>67</v>
      </c>
      <c r="G45" t="s">
        <v>89</v>
      </c>
      <c r="H45">
        <f t="shared" ref="H45" si="108">I44</f>
        <v>24</v>
      </c>
      <c r="I45">
        <v>24</v>
      </c>
      <c r="K45">
        <v>83</v>
      </c>
    </row>
    <row r="46" spans="1:11" x14ac:dyDescent="0.25">
      <c r="A46" t="str">
        <f t="shared" ref="A46" si="109">_xlfn.CONCAT(C44,"_PER",K44,"_",G44)</f>
        <v>OWT220207_2I_DIV63_PER83_4UA</v>
      </c>
      <c r="B46" t="str">
        <f t="shared" ref="B46" si="110">_xlfn.CONCAT(C44,"_PER",K44,"_",G44,"_cSpikes_L0_RP2.mat_Nortefact")</f>
        <v>OWT220207_2I_DIV63_PER83_4UA_cSpikes_L0_RP2.mat_Nortefact</v>
      </c>
      <c r="C46" t="s">
        <v>82</v>
      </c>
      <c r="D46" s="12">
        <v>63</v>
      </c>
      <c r="E46" t="s">
        <v>2</v>
      </c>
      <c r="F46" t="s">
        <v>67</v>
      </c>
      <c r="G46" t="s">
        <v>89</v>
      </c>
      <c r="H46">
        <f t="shared" ref="H46" si="111">K44</f>
        <v>83</v>
      </c>
      <c r="I46">
        <v>24</v>
      </c>
      <c r="K46">
        <v>83</v>
      </c>
    </row>
    <row r="47" spans="1:11" x14ac:dyDescent="0.25">
      <c r="A47" t="str">
        <f t="shared" ref="A47" si="112">_xlfn.CONCAT(C47,"_BASELINE")</f>
        <v>OWT220207_2I_DIV63_BASELINE</v>
      </c>
      <c r="B47" t="str">
        <f t="shared" ref="B47" si="113">_xlfn.CONCAT(C47,"_BASELINE_cSpikes_L0_RP2")</f>
        <v>OWT220207_2I_DIV63_BASELINE_cSpikes_L0_RP2</v>
      </c>
      <c r="C47" t="s">
        <v>82</v>
      </c>
      <c r="D47" s="12">
        <v>63</v>
      </c>
      <c r="E47" t="s">
        <v>2</v>
      </c>
      <c r="F47" t="s">
        <v>67</v>
      </c>
      <c r="G47" t="s">
        <v>91</v>
      </c>
      <c r="I47">
        <v>24</v>
      </c>
      <c r="K47">
        <v>83</v>
      </c>
    </row>
    <row r="48" spans="1:11" x14ac:dyDescent="0.25">
      <c r="A48" t="str">
        <f t="shared" ref="A48" si="114">_xlfn.CONCAT(C47,"_HUB",I47,"_",G47)</f>
        <v>OWT220207_2I_DIV63_HUB24_6UA</v>
      </c>
      <c r="B48" t="str">
        <f t="shared" ref="B48" si="115">_xlfn.CONCAT(C47,"_HUB",I47,"_",G47,"_cSpikes_L0_RP2.mat_Nortefact")</f>
        <v>OWT220207_2I_DIV63_HUB24_6UA_cSpikes_L0_RP2.mat_Nortefact</v>
      </c>
      <c r="C48" t="s">
        <v>82</v>
      </c>
      <c r="D48" s="12">
        <v>63</v>
      </c>
      <c r="E48" t="s">
        <v>2</v>
      </c>
      <c r="F48" t="s">
        <v>67</v>
      </c>
      <c r="G48" t="s">
        <v>91</v>
      </c>
      <c r="H48">
        <f t="shared" ref="H48" si="116">I47</f>
        <v>24</v>
      </c>
      <c r="I48">
        <v>24</v>
      </c>
      <c r="K48">
        <v>83</v>
      </c>
    </row>
    <row r="49" spans="1:11" x14ac:dyDescent="0.25">
      <c r="A49" t="str">
        <f t="shared" ref="A49" si="117">_xlfn.CONCAT(C47,"_PER",K47,"_",G47)</f>
        <v>OWT220207_2I_DIV63_PER83_6UA</v>
      </c>
      <c r="B49" t="str">
        <f t="shared" ref="B49" si="118">_xlfn.CONCAT(C47,"_PER",K47,"_",G47,"_cSpikes_L0_RP2.mat_Nortefact")</f>
        <v>OWT220207_2I_DIV63_PER83_6UA_cSpikes_L0_RP2.mat_Nortefact</v>
      </c>
      <c r="C49" t="s">
        <v>82</v>
      </c>
      <c r="D49" s="12">
        <v>63</v>
      </c>
      <c r="E49" t="s">
        <v>2</v>
      </c>
      <c r="F49" t="s">
        <v>67</v>
      </c>
      <c r="G49" t="s">
        <v>91</v>
      </c>
      <c r="H49">
        <f t="shared" ref="H49" si="119">K47</f>
        <v>83</v>
      </c>
      <c r="I49">
        <v>24</v>
      </c>
      <c r="K49">
        <v>83</v>
      </c>
    </row>
    <row r="50" spans="1:11" x14ac:dyDescent="0.25">
      <c r="A50" t="str">
        <f t="shared" ref="A50" si="120">_xlfn.CONCAT(C50,"_BASELINE")</f>
        <v>MEC220425_4A_DIV40_BASELINE</v>
      </c>
      <c r="B50" t="str">
        <f t="shared" ref="B50" si="121">_xlfn.CONCAT(C50,"_BASELINE_cSpikes_L0_RP2")</f>
        <v>MEC220425_4A_DIV40_BASELINE_cSpikes_L0_RP2</v>
      </c>
      <c r="C50" t="s">
        <v>85</v>
      </c>
      <c r="D50" s="12">
        <v>40</v>
      </c>
      <c r="E50" t="s">
        <v>2</v>
      </c>
      <c r="F50" t="s">
        <v>67</v>
      </c>
      <c r="G50" t="s">
        <v>89</v>
      </c>
      <c r="I50">
        <v>57</v>
      </c>
      <c r="K50">
        <v>33</v>
      </c>
    </row>
    <row r="51" spans="1:11" x14ac:dyDescent="0.25">
      <c r="A51" t="str">
        <f t="shared" ref="A51" si="122">_xlfn.CONCAT(C50,"_HUB",I50,"_",G50)</f>
        <v>MEC220425_4A_DIV40_HUB57_4UA</v>
      </c>
      <c r="B51" t="str">
        <f t="shared" ref="B51" si="123">_xlfn.CONCAT(C50,"_HUB",I50,"_",G50,"_cSpikes_L0_RP2.mat_Nortefact")</f>
        <v>MEC220425_4A_DIV40_HUB57_4UA_cSpikes_L0_RP2.mat_Nortefact</v>
      </c>
      <c r="C51" t="s">
        <v>85</v>
      </c>
      <c r="D51" s="12">
        <v>40</v>
      </c>
      <c r="E51" t="s">
        <v>2</v>
      </c>
      <c r="F51" t="s">
        <v>67</v>
      </c>
      <c r="G51" t="s">
        <v>89</v>
      </c>
      <c r="H51">
        <f t="shared" ref="H51" si="124">I50</f>
        <v>57</v>
      </c>
      <c r="I51">
        <v>57</v>
      </c>
      <c r="K51">
        <v>33</v>
      </c>
    </row>
    <row r="52" spans="1:11" x14ac:dyDescent="0.25">
      <c r="A52" t="str">
        <f t="shared" ref="A52" si="125">_xlfn.CONCAT(C50,"_PER",K50,"_",G50)</f>
        <v>MEC220425_4A_DIV40_PER33_4UA</v>
      </c>
      <c r="B52" t="str">
        <f t="shared" ref="B52" si="126">_xlfn.CONCAT(C50,"_PER",K50,"_",G50,"_cSpikes_L0_RP2.mat_Nortefact")</f>
        <v>MEC220425_4A_DIV40_PER33_4UA_cSpikes_L0_RP2.mat_Nortefact</v>
      </c>
      <c r="C52" t="s">
        <v>85</v>
      </c>
      <c r="D52" s="12">
        <v>40</v>
      </c>
      <c r="E52" t="s">
        <v>2</v>
      </c>
      <c r="F52" t="s">
        <v>67</v>
      </c>
      <c r="G52" t="s">
        <v>89</v>
      </c>
      <c r="H52">
        <f t="shared" ref="H52" si="127">K50</f>
        <v>33</v>
      </c>
      <c r="I52">
        <v>57</v>
      </c>
      <c r="K52">
        <v>33</v>
      </c>
    </row>
    <row r="53" spans="1:11" x14ac:dyDescent="0.25">
      <c r="A53" t="str">
        <f t="shared" ref="A53" si="128">_xlfn.CONCAT(C53,"_BASELINE")</f>
        <v>MEC220425_4B_DIV40_BASELINE</v>
      </c>
      <c r="B53" t="str">
        <f t="shared" ref="B53" si="129">_xlfn.CONCAT(C53,"_BASELINE_cSpikes_L0_RP2")</f>
        <v>MEC220425_4B_DIV40_BASELINE_cSpikes_L0_RP2</v>
      </c>
      <c r="C53" t="s">
        <v>86</v>
      </c>
      <c r="D53" s="12">
        <v>40</v>
      </c>
      <c r="E53" t="s">
        <v>2</v>
      </c>
      <c r="F53" t="s">
        <v>67</v>
      </c>
      <c r="G53" t="s">
        <v>89</v>
      </c>
      <c r="I53">
        <v>25</v>
      </c>
      <c r="K53">
        <v>65</v>
      </c>
    </row>
    <row r="54" spans="1:11" x14ac:dyDescent="0.25">
      <c r="A54" t="str">
        <f t="shared" ref="A54" si="130">_xlfn.CONCAT(C53,"_HUB",I53,"_",G53)</f>
        <v>MEC220425_4B_DIV40_HUB25_4UA</v>
      </c>
      <c r="B54" t="str">
        <f t="shared" ref="B54" si="131">_xlfn.CONCAT(C53,"_HUB",I53,"_",G53,"_cSpikes_L0_RP2.mat_Nortefact")</f>
        <v>MEC220425_4B_DIV40_HUB25_4UA_cSpikes_L0_RP2.mat_Nortefact</v>
      </c>
      <c r="C54" t="s">
        <v>86</v>
      </c>
      <c r="D54" s="12">
        <v>40</v>
      </c>
      <c r="E54" t="s">
        <v>2</v>
      </c>
      <c r="F54" t="s">
        <v>67</v>
      </c>
      <c r="G54" t="s">
        <v>89</v>
      </c>
      <c r="H54">
        <f t="shared" ref="H54" si="132">I53</f>
        <v>25</v>
      </c>
      <c r="I54">
        <v>25</v>
      </c>
      <c r="K54">
        <v>65</v>
      </c>
    </row>
    <row r="55" spans="1:11" x14ac:dyDescent="0.25">
      <c r="A55" t="str">
        <f t="shared" ref="A55" si="133">_xlfn.CONCAT(C53,"_PER",K53,"_",G53)</f>
        <v>MEC220425_4B_DIV40_PER65_4UA</v>
      </c>
      <c r="B55" t="str">
        <f t="shared" ref="B55" si="134">_xlfn.CONCAT(C53,"_PER",K53,"_",G53,"_cSpikes_L0_RP2.mat_Nortefact")</f>
        <v>MEC220425_4B_DIV40_PER65_4UA_cSpikes_L0_RP2.mat_Nortefact</v>
      </c>
      <c r="C55" t="s">
        <v>86</v>
      </c>
      <c r="D55" s="12">
        <v>40</v>
      </c>
      <c r="E55" t="s">
        <v>2</v>
      </c>
      <c r="F55" t="s">
        <v>67</v>
      </c>
      <c r="G55" t="s">
        <v>89</v>
      </c>
      <c r="H55">
        <f t="shared" ref="H55" si="135">K53</f>
        <v>65</v>
      </c>
      <c r="I55">
        <v>25</v>
      </c>
      <c r="K55">
        <v>65</v>
      </c>
    </row>
    <row r="56" spans="1:11" x14ac:dyDescent="0.25">
      <c r="A56" t="str">
        <f t="shared" ref="A56" si="136">_xlfn.CONCAT(C56,"_BASELINE")</f>
        <v>MEC220425_4C_DIV40_BASELINE</v>
      </c>
      <c r="B56" t="str">
        <f t="shared" ref="B56" si="137">_xlfn.CONCAT(C56,"_BASELINE_cSpikes_L0_RP2")</f>
        <v>MEC220425_4C_DIV40_BASELINE_cSpikes_L0_RP2</v>
      </c>
      <c r="C56" t="s">
        <v>87</v>
      </c>
      <c r="D56" s="12">
        <v>40</v>
      </c>
      <c r="E56" t="s">
        <v>2</v>
      </c>
      <c r="F56" t="s">
        <v>67</v>
      </c>
      <c r="G56" t="s">
        <v>89</v>
      </c>
      <c r="I56">
        <v>64</v>
      </c>
      <c r="K56">
        <v>32</v>
      </c>
    </row>
    <row r="57" spans="1:11" x14ac:dyDescent="0.25">
      <c r="A57" t="str">
        <f t="shared" ref="A57" si="138">_xlfn.CONCAT(C56,"_HUB",I56,"_",G56)</f>
        <v>MEC220425_4C_DIV40_HUB64_4UA</v>
      </c>
      <c r="B57" t="str">
        <f t="shared" ref="B57" si="139">_xlfn.CONCAT(C56,"_HUB",I56,"_",G56,"_cSpikes_L0_RP2.mat_Nortefact")</f>
        <v>MEC220425_4C_DIV40_HUB64_4UA_cSpikes_L0_RP2.mat_Nortefact</v>
      </c>
      <c r="C57" t="s">
        <v>87</v>
      </c>
      <c r="D57" s="12">
        <v>40</v>
      </c>
      <c r="E57" t="s">
        <v>2</v>
      </c>
      <c r="F57" t="s">
        <v>67</v>
      </c>
      <c r="G57" t="s">
        <v>89</v>
      </c>
      <c r="H57">
        <f t="shared" ref="H57" si="140">I56</f>
        <v>64</v>
      </c>
      <c r="I57">
        <v>64</v>
      </c>
      <c r="K57">
        <v>32</v>
      </c>
    </row>
    <row r="58" spans="1:11" x14ac:dyDescent="0.25">
      <c r="A58" t="str">
        <f t="shared" ref="A58" si="141">_xlfn.CONCAT(C56,"_PER",K56,"_",G56)</f>
        <v>MEC220425_4C_DIV40_PER32_4UA</v>
      </c>
      <c r="B58" t="str">
        <f t="shared" ref="B58" si="142">_xlfn.CONCAT(C56,"_PER",K56,"_",G56,"_cSpikes_L0_RP2.mat_Nortefact")</f>
        <v>MEC220425_4C_DIV40_PER32_4UA_cSpikes_L0_RP2.mat_Nortefact</v>
      </c>
      <c r="C58" t="s">
        <v>87</v>
      </c>
      <c r="D58" s="12">
        <v>40</v>
      </c>
      <c r="E58" t="s">
        <v>2</v>
      </c>
      <c r="F58" t="s">
        <v>67</v>
      </c>
      <c r="G58" t="s">
        <v>89</v>
      </c>
      <c r="H58">
        <f t="shared" ref="H58" si="143">K56</f>
        <v>32</v>
      </c>
      <c r="I58">
        <v>64</v>
      </c>
      <c r="K58">
        <v>32</v>
      </c>
    </row>
    <row r="59" spans="1:11" x14ac:dyDescent="0.25">
      <c r="A59" t="str">
        <f t="shared" ref="A59" si="144">_xlfn.CONCAT(C59,"_BASELINE")</f>
        <v>MEC220425_4A_DIV40_BASELINE</v>
      </c>
      <c r="B59" t="str">
        <f t="shared" ref="B59" si="145">_xlfn.CONCAT(C59,"_BASELINE_cSpikes_L0_RP2")</f>
        <v>MEC220425_4A_DIV40_BASELINE_cSpikes_L0_RP2</v>
      </c>
      <c r="C59" t="s">
        <v>85</v>
      </c>
      <c r="D59" s="12">
        <v>53</v>
      </c>
      <c r="E59" t="s">
        <v>2</v>
      </c>
      <c r="F59" t="s">
        <v>67</v>
      </c>
      <c r="G59" t="s">
        <v>89</v>
      </c>
      <c r="I59">
        <v>62</v>
      </c>
      <c r="K59">
        <v>13</v>
      </c>
    </row>
    <row r="60" spans="1:11" x14ac:dyDescent="0.25">
      <c r="A60" t="str">
        <f t="shared" ref="A60" si="146">_xlfn.CONCAT(C59,"_HUB",I59,"_",G59)</f>
        <v>MEC220425_4A_DIV40_HUB62_4UA</v>
      </c>
      <c r="B60" t="str">
        <f t="shared" ref="B60" si="147">_xlfn.CONCAT(C59,"_HUB",I59,"_",G59,"_cSpikes_L0_RP2.mat_Nortefact")</f>
        <v>MEC220425_4A_DIV40_HUB62_4UA_cSpikes_L0_RP2.mat_Nortefact</v>
      </c>
      <c r="C60" t="s">
        <v>85</v>
      </c>
      <c r="D60" s="12">
        <v>53</v>
      </c>
      <c r="E60" t="s">
        <v>2</v>
      </c>
      <c r="F60" t="s">
        <v>67</v>
      </c>
      <c r="G60" t="s">
        <v>89</v>
      </c>
      <c r="H60">
        <f t="shared" ref="H60" si="148">I59</f>
        <v>62</v>
      </c>
      <c r="I60">
        <v>62</v>
      </c>
      <c r="K60">
        <v>13</v>
      </c>
    </row>
    <row r="61" spans="1:11" x14ac:dyDescent="0.25">
      <c r="A61" t="str">
        <f t="shared" ref="A61" si="149">_xlfn.CONCAT(C59,"_PER",K59,"_",G59)</f>
        <v>MEC220425_4A_DIV40_PER13_4UA</v>
      </c>
      <c r="B61" t="str">
        <f t="shared" ref="B61" si="150">_xlfn.CONCAT(C59,"_PER",K59,"_",G59,"_cSpikes_L0_RP2.mat_Nortefact")</f>
        <v>MEC220425_4A_DIV40_PER13_4UA_cSpikes_L0_RP2.mat_Nortefact</v>
      </c>
      <c r="C61" t="s">
        <v>85</v>
      </c>
      <c r="D61" s="12">
        <v>53</v>
      </c>
      <c r="E61" t="s">
        <v>2</v>
      </c>
      <c r="F61" t="s">
        <v>67</v>
      </c>
      <c r="G61" t="s">
        <v>89</v>
      </c>
      <c r="H61">
        <f t="shared" ref="H61" si="151">K59</f>
        <v>13</v>
      </c>
      <c r="I61">
        <v>62</v>
      </c>
      <c r="K61">
        <v>13</v>
      </c>
    </row>
    <row r="62" spans="1:11" x14ac:dyDescent="0.25">
      <c r="A62" t="str">
        <f t="shared" ref="A62" si="152">_xlfn.CONCAT(C62,"_BASELINE")</f>
        <v>MEC220425_4B_DIV40_BASELINE</v>
      </c>
      <c r="B62" t="str">
        <f t="shared" ref="B62" si="153">_xlfn.CONCAT(C62,"_BASELINE_cSpikes_L0_RP2")</f>
        <v>MEC220425_4B_DIV40_BASELINE_cSpikes_L0_RP2</v>
      </c>
      <c r="C62" t="s">
        <v>86</v>
      </c>
      <c r="D62" s="12">
        <v>53</v>
      </c>
      <c r="E62" t="s">
        <v>2</v>
      </c>
      <c r="F62" t="s">
        <v>67</v>
      </c>
      <c r="G62" t="s">
        <v>89</v>
      </c>
      <c r="I62">
        <v>64</v>
      </c>
      <c r="K62">
        <v>21</v>
      </c>
    </row>
    <row r="63" spans="1:11" x14ac:dyDescent="0.25">
      <c r="A63" t="str">
        <f t="shared" ref="A63" si="154">_xlfn.CONCAT(C62,"_HUB",I62,"_",G62)</f>
        <v>MEC220425_4B_DIV40_HUB64_4UA</v>
      </c>
      <c r="B63" t="str">
        <f t="shared" ref="B63" si="155">_xlfn.CONCAT(C62,"_HUB",I62,"_",G62,"_cSpikes_L0_RP2.mat_Nortefact")</f>
        <v>MEC220425_4B_DIV40_HUB64_4UA_cSpikes_L0_RP2.mat_Nortefact</v>
      </c>
      <c r="C63" t="s">
        <v>86</v>
      </c>
      <c r="D63" s="12">
        <v>53</v>
      </c>
      <c r="E63" t="s">
        <v>2</v>
      </c>
      <c r="F63" t="s">
        <v>67</v>
      </c>
      <c r="G63" t="s">
        <v>89</v>
      </c>
      <c r="H63">
        <f t="shared" ref="H63" si="156">I62</f>
        <v>64</v>
      </c>
      <c r="I63">
        <v>64</v>
      </c>
      <c r="K63">
        <v>21</v>
      </c>
    </row>
    <row r="64" spans="1:11" x14ac:dyDescent="0.25">
      <c r="A64" t="str">
        <f t="shared" ref="A64" si="157">_xlfn.CONCAT(C62,"_PER",K62,"_",G62)</f>
        <v>MEC220425_4B_DIV40_PER21_4UA</v>
      </c>
      <c r="B64" t="str">
        <f t="shared" ref="B64" si="158">_xlfn.CONCAT(C62,"_PER",K62,"_",G62,"_cSpikes_L0_RP2.mat_Nortefact")</f>
        <v>MEC220425_4B_DIV40_PER21_4UA_cSpikes_L0_RP2.mat_Nortefact</v>
      </c>
      <c r="C64" t="s">
        <v>86</v>
      </c>
      <c r="D64" s="12">
        <v>53</v>
      </c>
      <c r="E64" t="s">
        <v>2</v>
      </c>
      <c r="F64" t="s">
        <v>67</v>
      </c>
      <c r="G64" t="s">
        <v>89</v>
      </c>
      <c r="H64">
        <f t="shared" ref="H64" si="159">K62</f>
        <v>21</v>
      </c>
      <c r="I64">
        <v>64</v>
      </c>
      <c r="K64">
        <v>21</v>
      </c>
    </row>
    <row r="65" spans="1:11" x14ac:dyDescent="0.25">
      <c r="A65" t="str">
        <f t="shared" ref="A65" si="160">_xlfn.CONCAT(C65,"_BASELINE")</f>
        <v>MEC220425_4C_DIV40_BASELINE</v>
      </c>
      <c r="B65" t="str">
        <f t="shared" ref="B65" si="161">_xlfn.CONCAT(C65,"_BASELINE_cSpikes_L0_RP2")</f>
        <v>MEC220425_4C_DIV40_BASELINE_cSpikes_L0_RP2</v>
      </c>
      <c r="C65" t="s">
        <v>87</v>
      </c>
      <c r="D65" s="12">
        <v>53</v>
      </c>
      <c r="E65" t="s">
        <v>2</v>
      </c>
      <c r="F65" t="s">
        <v>67</v>
      </c>
      <c r="G65" t="s">
        <v>89</v>
      </c>
      <c r="I65">
        <v>45</v>
      </c>
      <c r="K65">
        <v>61</v>
      </c>
    </row>
    <row r="66" spans="1:11" x14ac:dyDescent="0.25">
      <c r="A66" t="str">
        <f t="shared" ref="A66" si="162">_xlfn.CONCAT(C65,"_HUB",I65,"_",G65)</f>
        <v>MEC220425_4C_DIV40_HUB45_4UA</v>
      </c>
      <c r="B66" t="str">
        <f t="shared" ref="B66" si="163">_xlfn.CONCAT(C65,"_HUB",I65,"_",G65,"_cSpikes_L0_RP2.mat_Nortefact")</f>
        <v>MEC220425_4C_DIV40_HUB45_4UA_cSpikes_L0_RP2.mat_Nortefact</v>
      </c>
      <c r="C66" t="s">
        <v>87</v>
      </c>
      <c r="D66" s="12">
        <v>53</v>
      </c>
      <c r="E66" t="s">
        <v>2</v>
      </c>
      <c r="F66" t="s">
        <v>67</v>
      </c>
      <c r="G66" t="s">
        <v>89</v>
      </c>
      <c r="H66">
        <f t="shared" ref="H66" si="164">I65</f>
        <v>45</v>
      </c>
      <c r="I66">
        <v>45</v>
      </c>
      <c r="K66">
        <v>61</v>
      </c>
    </row>
    <row r="67" spans="1:11" x14ac:dyDescent="0.25">
      <c r="A67" t="str">
        <f t="shared" ref="A67" si="165">_xlfn.CONCAT(C65,"_PER",K65,"_",G65)</f>
        <v>MEC220425_4C_DIV40_PER61_4UA</v>
      </c>
      <c r="B67" t="str">
        <f t="shared" ref="B67" si="166">_xlfn.CONCAT(C65,"_PER",K65,"_",G65,"_cSpikes_L0_RP2.mat_Nortefact")</f>
        <v>MEC220425_4C_DIV40_PER61_4UA_cSpikes_L0_RP2.mat_Nortefact</v>
      </c>
      <c r="C67" t="s">
        <v>87</v>
      </c>
      <c r="D67" s="12">
        <v>53</v>
      </c>
      <c r="E67" t="s">
        <v>2</v>
      </c>
      <c r="F67" t="s">
        <v>67</v>
      </c>
      <c r="G67" t="s">
        <v>89</v>
      </c>
      <c r="H67">
        <f t="shared" ref="H67" si="167">K65</f>
        <v>61</v>
      </c>
      <c r="I67">
        <v>45</v>
      </c>
      <c r="K67">
        <v>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819E-8C03-4813-8D94-5D23890C152E}">
  <dimension ref="A1:O58"/>
  <sheetViews>
    <sheetView topLeftCell="A8" zoomScale="93" zoomScaleNormal="86" workbookViewId="0">
      <selection activeCell="H30" sqref="H30"/>
    </sheetView>
  </sheetViews>
  <sheetFormatPr defaultRowHeight="15" x14ac:dyDescent="0.25"/>
  <cols>
    <col min="1" max="1" width="40.85546875" bestFit="1" customWidth="1"/>
    <col min="2" max="2" width="75.85546875" bestFit="1" customWidth="1"/>
    <col min="3" max="3" width="29.85546875" bestFit="1" customWidth="1"/>
    <col min="5" max="5" width="9.42578125" bestFit="1" customWidth="1"/>
    <col min="6" max="6" width="10" bestFit="1" customWidth="1"/>
    <col min="7" max="7" width="22.140625" bestFit="1" customWidth="1"/>
    <col min="8" max="8" width="22.140625" customWidth="1"/>
    <col min="9" max="9" width="18.7109375" bestFit="1" customWidth="1"/>
    <col min="10" max="10" width="18.28515625" bestFit="1" customWidth="1"/>
    <col min="11" max="11" width="25.7109375" bestFit="1" customWidth="1"/>
    <col min="12" max="12" width="23.42578125" bestFit="1" customWidth="1"/>
    <col min="13" max="13" width="18.28515625" customWidth="1"/>
    <col min="14" max="14" width="17.42578125" bestFit="1" customWidth="1"/>
    <col min="15" max="15" width="18.7109375" bestFit="1" customWidth="1"/>
  </cols>
  <sheetData>
    <row r="1" spans="1:15" x14ac:dyDescent="0.25">
      <c r="A1" t="s">
        <v>93</v>
      </c>
      <c r="B1" t="s">
        <v>94</v>
      </c>
      <c r="C1" t="s">
        <v>92</v>
      </c>
      <c r="D1" t="s">
        <v>7</v>
      </c>
      <c r="E1" t="s">
        <v>8</v>
      </c>
      <c r="F1" t="s">
        <v>65</v>
      </c>
      <c r="G1" t="s">
        <v>41</v>
      </c>
      <c r="H1" t="s">
        <v>95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66</v>
      </c>
    </row>
    <row r="2" spans="1:15" x14ac:dyDescent="0.25">
      <c r="A2" t="str">
        <f>_xlfn.CONCAT(C2,"_HUB",H2,"_",G2)</f>
        <v>MEC220425_4A_DIV40_HUB57_4UA</v>
      </c>
      <c r="B2" t="str">
        <f>_xlfn.CONCAT(C2,"_HUB",H2,"_",G2,"_cSpikes_L0_RP2.mat_Nortefact")</f>
        <v>MEC220425_4A_DIV40_HUB57_4UA_cSpikes_L0_RP2.mat_Nortefact</v>
      </c>
      <c r="C2" t="s">
        <v>85</v>
      </c>
      <c r="D2" s="12">
        <v>40</v>
      </c>
      <c r="E2" t="s">
        <v>2</v>
      </c>
      <c r="F2" t="s">
        <v>67</v>
      </c>
      <c r="G2" t="s">
        <v>89</v>
      </c>
      <c r="H2">
        <f>I2</f>
        <v>57</v>
      </c>
      <c r="I2">
        <v>57</v>
      </c>
      <c r="K2">
        <v>33</v>
      </c>
    </row>
    <row r="3" spans="1:15" x14ac:dyDescent="0.25">
      <c r="A3" t="str">
        <f>_xlfn.CONCAT(C3,"_HUB",H3,"_",G3)</f>
        <v>MEC220425_4A_DIV40_HUB62_4UA</v>
      </c>
      <c r="B3" t="str">
        <f>_xlfn.CONCAT(C3,"_HUB",H3,"_",G3,"_cSpikes_L0_RP2.mat_Nortefact")</f>
        <v>MEC220425_4A_DIV40_HUB62_4UA_cSpikes_L0_RP2.mat_Nortefact</v>
      </c>
      <c r="C3" t="s">
        <v>85</v>
      </c>
      <c r="D3" s="12">
        <v>53</v>
      </c>
      <c r="E3" t="s">
        <v>2</v>
      </c>
      <c r="F3" t="s">
        <v>67</v>
      </c>
      <c r="G3" t="s">
        <v>89</v>
      </c>
      <c r="H3">
        <f>I3</f>
        <v>62</v>
      </c>
      <c r="I3">
        <v>62</v>
      </c>
      <c r="K3">
        <v>13</v>
      </c>
    </row>
    <row r="4" spans="1:15" x14ac:dyDescent="0.25">
      <c r="A4" t="str">
        <f>_xlfn.CONCAT(C4,"_PER",H4,"_",G4)</f>
        <v>MEC220425_4A_DIV40_PER13_4UA</v>
      </c>
      <c r="B4" t="str">
        <f>_xlfn.CONCAT(C4,"_PER",H4,"_",G4,"_cSpikes_L0_RP2.mat_Nortefact")</f>
        <v>MEC220425_4A_DIV40_PER13_4UA_cSpikes_L0_RP2.mat_Nortefact</v>
      </c>
      <c r="C4" t="s">
        <v>85</v>
      </c>
      <c r="D4" s="12">
        <v>53</v>
      </c>
      <c r="E4" t="s">
        <v>2</v>
      </c>
      <c r="F4" t="s">
        <v>67</v>
      </c>
      <c r="G4" t="s">
        <v>89</v>
      </c>
      <c r="H4">
        <f>K3</f>
        <v>13</v>
      </c>
      <c r="I4">
        <v>62</v>
      </c>
      <c r="K4">
        <v>13</v>
      </c>
    </row>
    <row r="5" spans="1:15" x14ac:dyDescent="0.25">
      <c r="A5" t="str">
        <f>_xlfn.CONCAT(C5,"_PER",H5,"_",G5)</f>
        <v>MEC220425_4A_DIV40_PER13_4UA</v>
      </c>
      <c r="B5" t="str">
        <f>_xlfn.CONCAT(C5,"_PER",H5,"_",G5,"_cSpikes_L0_RP2.mat_Nortefact")</f>
        <v>MEC220425_4A_DIV40_PER13_4UA_cSpikes_L0_RP2.mat_Nortefact</v>
      </c>
      <c r="C5" t="s">
        <v>85</v>
      </c>
      <c r="D5" s="12">
        <v>40</v>
      </c>
      <c r="E5" t="s">
        <v>2</v>
      </c>
      <c r="F5" t="s">
        <v>67</v>
      </c>
      <c r="G5" t="s">
        <v>89</v>
      </c>
      <c r="H5">
        <f>K4</f>
        <v>13</v>
      </c>
      <c r="I5">
        <v>57</v>
      </c>
      <c r="K5">
        <v>33</v>
      </c>
    </row>
    <row r="6" spans="1:15" x14ac:dyDescent="0.25">
      <c r="A6" t="str">
        <f>_xlfn.CONCAT(C6,"_HUB",H6,"_",G6)</f>
        <v>MEC220425_4B_DIV40_HUB25_4UA</v>
      </c>
      <c r="B6" t="str">
        <f>_xlfn.CONCAT(C6,"_HUB",H6,"_",G6,"_cSpikes_L0_RP2.mat_Nortefact")</f>
        <v>MEC220425_4B_DIV40_HUB25_4UA_cSpikes_L0_RP2.mat_Nortefact</v>
      </c>
      <c r="C6" t="s">
        <v>86</v>
      </c>
      <c r="D6" s="12">
        <v>40</v>
      </c>
      <c r="E6" t="s">
        <v>2</v>
      </c>
      <c r="F6" t="s">
        <v>67</v>
      </c>
      <c r="G6" t="s">
        <v>89</v>
      </c>
      <c r="H6">
        <f>I6</f>
        <v>25</v>
      </c>
      <c r="I6">
        <v>25</v>
      </c>
      <c r="K6">
        <v>65</v>
      </c>
    </row>
    <row r="7" spans="1:15" x14ac:dyDescent="0.25">
      <c r="A7" t="str">
        <f>_xlfn.CONCAT(C7,"_HUB",H7,"_",G7)</f>
        <v>MEC220425_4B_DIV40_HUB64_4UA</v>
      </c>
      <c r="B7" t="str">
        <f>_xlfn.CONCAT(C7,"_HUB",H7,"_",G7,"_cSpikes_L0_RP2.mat_Nortefact")</f>
        <v>MEC220425_4B_DIV40_HUB64_4UA_cSpikes_L0_RP2.mat_Nortefact</v>
      </c>
      <c r="C7" t="s">
        <v>86</v>
      </c>
      <c r="D7" s="12">
        <v>53</v>
      </c>
      <c r="E7" t="s">
        <v>2</v>
      </c>
      <c r="F7" t="s">
        <v>67</v>
      </c>
      <c r="G7" t="s">
        <v>89</v>
      </c>
      <c r="H7">
        <f>I7</f>
        <v>64</v>
      </c>
      <c r="I7">
        <v>64</v>
      </c>
      <c r="K7">
        <v>21</v>
      </c>
    </row>
    <row r="8" spans="1:15" x14ac:dyDescent="0.25">
      <c r="A8" t="str">
        <f>_xlfn.CONCAT(C8,"_PER",H8,"_",G8)</f>
        <v>MEC220425_4B_DIV40_PER21_4UA</v>
      </c>
      <c r="B8" t="str">
        <f>_xlfn.CONCAT(C8,"_PER",H8,"_",G8,"_cSpikes_L0_RP2.mat_Nortefact")</f>
        <v>MEC220425_4B_DIV40_PER21_4UA_cSpikes_L0_RP2.mat_Nortefact</v>
      </c>
      <c r="C8" t="s">
        <v>86</v>
      </c>
      <c r="D8" s="12">
        <v>53</v>
      </c>
      <c r="E8" t="s">
        <v>2</v>
      </c>
      <c r="F8" t="s">
        <v>67</v>
      </c>
      <c r="G8" t="s">
        <v>89</v>
      </c>
      <c r="H8">
        <f>K7</f>
        <v>21</v>
      </c>
      <c r="I8">
        <v>64</v>
      </c>
      <c r="K8">
        <v>21</v>
      </c>
    </row>
    <row r="9" spans="1:15" x14ac:dyDescent="0.25">
      <c r="A9" t="str">
        <f>_xlfn.CONCAT(C9,"_PER",H9,"_",G9)</f>
        <v>MEC220425_4B_DIV40_PER21_4UA</v>
      </c>
      <c r="B9" t="str">
        <f>_xlfn.CONCAT(C9,"_PER",H9,"_",G9,"_cSpikes_L0_RP2.mat_Nortefact")</f>
        <v>MEC220425_4B_DIV40_PER21_4UA_cSpikes_L0_RP2.mat_Nortefact</v>
      </c>
      <c r="C9" t="s">
        <v>86</v>
      </c>
      <c r="D9" s="12">
        <v>40</v>
      </c>
      <c r="E9" t="s">
        <v>2</v>
      </c>
      <c r="F9" t="s">
        <v>67</v>
      </c>
      <c r="G9" t="s">
        <v>89</v>
      </c>
      <c r="H9">
        <f>K8</f>
        <v>21</v>
      </c>
      <c r="I9">
        <v>25</v>
      </c>
      <c r="K9">
        <v>65</v>
      </c>
    </row>
    <row r="10" spans="1:15" s="13" customFormat="1" x14ac:dyDescent="0.25">
      <c r="A10" t="str">
        <f>_xlfn.CONCAT(C10,"_HUB",H10,"_",G10)</f>
        <v>MEC220425_4C_DIV40_HUB45_4UA</v>
      </c>
      <c r="B10" t="str">
        <f>_xlfn.CONCAT(C10,"_HUB",H10,"_",G10,"_cSpikes_L0_RP2.mat_Nortefact")</f>
        <v>MEC220425_4C_DIV40_HUB45_4UA_cSpikes_L0_RP2.mat_Nortefact</v>
      </c>
      <c r="C10" t="s">
        <v>87</v>
      </c>
      <c r="D10" s="12">
        <v>53</v>
      </c>
      <c r="E10" t="s">
        <v>2</v>
      </c>
      <c r="F10" t="s">
        <v>67</v>
      </c>
      <c r="G10" t="s">
        <v>89</v>
      </c>
      <c r="H10">
        <f>I10</f>
        <v>45</v>
      </c>
      <c r="I10">
        <v>45</v>
      </c>
      <c r="J10"/>
      <c r="K10">
        <v>61</v>
      </c>
      <c r="L10"/>
      <c r="M10"/>
      <c r="N10"/>
      <c r="O10"/>
    </row>
    <row r="11" spans="1:15" x14ac:dyDescent="0.25">
      <c r="A11" t="str">
        <f>_xlfn.CONCAT(C11,"_HUB",H11,"_",G11)</f>
        <v>MEC220425_4C_DIV40_HUB64_4UA</v>
      </c>
      <c r="B11" t="str">
        <f>_xlfn.CONCAT(C11,"_HUB",H11,"_",G11,"_cSpikes_L0_RP2.mat_Nortefact")</f>
        <v>MEC220425_4C_DIV40_HUB64_4UA_cSpikes_L0_RP2.mat_Nortefact</v>
      </c>
      <c r="C11" t="s">
        <v>87</v>
      </c>
      <c r="D11" s="12">
        <v>40</v>
      </c>
      <c r="E11" t="s">
        <v>2</v>
      </c>
      <c r="F11" t="s">
        <v>67</v>
      </c>
      <c r="G11" t="s">
        <v>89</v>
      </c>
      <c r="H11">
        <f>I11</f>
        <v>64</v>
      </c>
      <c r="I11">
        <v>64</v>
      </c>
      <c r="K11">
        <v>32</v>
      </c>
    </row>
    <row r="12" spans="1:15" x14ac:dyDescent="0.25">
      <c r="A12" t="str">
        <f>_xlfn.CONCAT(C12,"_PER",H12,"_",G12)</f>
        <v>MEC220425_4C_DIV40_PER32_4UA</v>
      </c>
      <c r="B12" t="str">
        <f>_xlfn.CONCAT(C12,"_PER",H12,"_",G12,"_cSpikes_L0_RP2.mat_Nortefact")</f>
        <v>MEC220425_4C_DIV40_PER32_4UA_cSpikes_L0_RP2.mat_Nortefact</v>
      </c>
      <c r="C12" t="s">
        <v>87</v>
      </c>
      <c r="D12" s="12">
        <v>40</v>
      </c>
      <c r="E12" t="s">
        <v>2</v>
      </c>
      <c r="F12" t="s">
        <v>67</v>
      </c>
      <c r="G12" t="s">
        <v>89</v>
      </c>
      <c r="H12">
        <f>K11</f>
        <v>32</v>
      </c>
      <c r="I12">
        <v>64</v>
      </c>
      <c r="K12">
        <v>32</v>
      </c>
    </row>
    <row r="13" spans="1:15" x14ac:dyDescent="0.25">
      <c r="A13" t="str">
        <f>_xlfn.CONCAT(C13,"_PER",H13,"_",G13)</f>
        <v>MEC220425_4C_DIV40_PER32_4UA</v>
      </c>
      <c r="B13" t="str">
        <f>_xlfn.CONCAT(C13,"_PER",H13,"_",G13,"_cSpikes_L0_RP2.mat_Nortefact")</f>
        <v>MEC220425_4C_DIV40_PER32_4UA_cSpikes_L0_RP2.mat_Nortefact</v>
      </c>
      <c r="C13" t="s">
        <v>87</v>
      </c>
      <c r="D13" s="12">
        <v>53</v>
      </c>
      <c r="E13" t="s">
        <v>2</v>
      </c>
      <c r="F13" t="s">
        <v>67</v>
      </c>
      <c r="G13" t="s">
        <v>89</v>
      </c>
      <c r="H13">
        <f>K12</f>
        <v>32</v>
      </c>
      <c r="I13">
        <v>45</v>
      </c>
      <c r="K13">
        <v>61</v>
      </c>
    </row>
    <row r="14" spans="1:15" s="13" customFormat="1" x14ac:dyDescent="0.25">
      <c r="A14" t="str">
        <f>_xlfn.CONCAT(C14,"_HUB",H14,"_",G14)</f>
        <v>OWT220207_1H_DIV57_HUB45_3UA</v>
      </c>
      <c r="B14" t="str">
        <f>_xlfn.CONCAT(C14,"_HUB",H14,"_",G14,"_cSpikes_L0_RP2.mat_Nortefact")</f>
        <v>OWT220207_1H_DIV57_HUB45_3UA_cSpikes_L0_RP2.mat_Nortefact</v>
      </c>
      <c r="C14" s="12" t="s">
        <v>9</v>
      </c>
      <c r="D14" s="12">
        <v>57</v>
      </c>
      <c r="E14" s="12" t="s">
        <v>2</v>
      </c>
      <c r="F14" t="s">
        <v>67</v>
      </c>
      <c r="G14" t="s">
        <v>88</v>
      </c>
      <c r="H14">
        <f>I14</f>
        <v>45</v>
      </c>
      <c r="I14">
        <v>45</v>
      </c>
      <c r="J14"/>
      <c r="K14">
        <v>72</v>
      </c>
      <c r="L14"/>
      <c r="M14"/>
      <c r="N14"/>
      <c r="O14"/>
    </row>
    <row r="15" spans="1:15" x14ac:dyDescent="0.25">
      <c r="A15" t="str">
        <f>_xlfn.CONCAT(C15,"_PER",H15,"_",G15)</f>
        <v>OWT220207_1H_DIV57_PER72_3UA</v>
      </c>
      <c r="B15" t="str">
        <f>_xlfn.CONCAT(C15,"_PER",H15,"_",G15,"_cSpikes_L0_RP2.mat_Nortefact")</f>
        <v>OWT220207_1H_DIV57_PER72_3UA_cSpikes_L0_RP2.mat_Nortefact</v>
      </c>
      <c r="C15" s="12" t="s">
        <v>9</v>
      </c>
      <c r="D15" s="12">
        <v>57</v>
      </c>
      <c r="E15" s="12" t="s">
        <v>2</v>
      </c>
      <c r="F15" t="s">
        <v>67</v>
      </c>
      <c r="G15" t="s">
        <v>88</v>
      </c>
      <c r="H15">
        <f>K14</f>
        <v>72</v>
      </c>
      <c r="I15">
        <v>45</v>
      </c>
      <c r="K15">
        <v>72</v>
      </c>
    </row>
    <row r="16" spans="1:15" s="13" customFormat="1" x14ac:dyDescent="0.25">
      <c r="A16" t="str">
        <f>_xlfn.CONCAT(C16,"_HUB",H16,"_",G16)</f>
        <v>OWT220207_1H_DIV63_HUB57_4UA</v>
      </c>
      <c r="B16" s="13" t="str">
        <f>_xlfn.CONCAT(C16,"_HUB",H16,"_",G16,"_cSpikes_L0_RP2.mat_Nortefact")</f>
        <v>OWT220207_1H_DIV63_HUB57_4UA_cSpikes_L0_RP2.mat_Nortefact</v>
      </c>
      <c r="C16" t="s">
        <v>78</v>
      </c>
      <c r="D16" s="12">
        <v>63</v>
      </c>
      <c r="E16" t="s">
        <v>2</v>
      </c>
      <c r="F16" t="s">
        <v>67</v>
      </c>
      <c r="G16" t="s">
        <v>89</v>
      </c>
      <c r="H16">
        <f>I16</f>
        <v>57</v>
      </c>
      <c r="I16">
        <v>57</v>
      </c>
      <c r="J16"/>
      <c r="K16">
        <v>74</v>
      </c>
      <c r="L16"/>
      <c r="M16"/>
      <c r="N16"/>
      <c r="O16"/>
    </row>
    <row r="17" spans="1:15" s="13" customFormat="1" x14ac:dyDescent="0.25">
      <c r="A17" t="str">
        <f>_xlfn.CONCAT(C17,"_PER",H17,"_",G17)</f>
        <v>OWT220207_1H_DIV63_PER74_4UA</v>
      </c>
      <c r="B17" t="str">
        <f>_xlfn.CONCAT(C17,"_PER",H17,"_",G17,"_cSpikes_L0_RP2.mat_Nortefact")</f>
        <v>OWT220207_1H_DIV63_PER74_4UA_cSpikes_L0_RP2.mat_Nortefact</v>
      </c>
      <c r="C17" t="s">
        <v>78</v>
      </c>
      <c r="D17" s="12">
        <v>63</v>
      </c>
      <c r="E17" t="s">
        <v>2</v>
      </c>
      <c r="F17" t="s">
        <v>67</v>
      </c>
      <c r="G17" t="s">
        <v>89</v>
      </c>
      <c r="H17">
        <f>K16</f>
        <v>74</v>
      </c>
      <c r="I17">
        <v>57</v>
      </c>
      <c r="J17"/>
      <c r="K17">
        <v>74</v>
      </c>
      <c r="L17"/>
      <c r="M17"/>
      <c r="N17"/>
      <c r="O17"/>
    </row>
    <row r="18" spans="1:15" s="13" customFormat="1" x14ac:dyDescent="0.25">
      <c r="A18" t="str">
        <f>_xlfn.CONCAT(C18,"_PER",H18,"_",G18)</f>
        <v>OWT220207_1H_DIV63_PER82_4UA</v>
      </c>
      <c r="B18" t="str">
        <f>_xlfn.CONCAT(C18,"_PER",H18,"_",G18,"_cSpikes_L0_RP2.mat_Nortefact")</f>
        <v>OWT220207_1H_DIV63_PER82_4UA_cSpikes_L0_RP2.mat_Nortefact</v>
      </c>
      <c r="C18" t="s">
        <v>78</v>
      </c>
      <c r="D18" s="12">
        <v>63</v>
      </c>
      <c r="E18" t="s">
        <v>2</v>
      </c>
      <c r="F18" t="s">
        <v>67</v>
      </c>
      <c r="G18" t="s">
        <v>89</v>
      </c>
      <c r="H18">
        <v>82</v>
      </c>
      <c r="I18">
        <v>57</v>
      </c>
      <c r="J18"/>
      <c r="K18">
        <v>82</v>
      </c>
      <c r="L18"/>
      <c r="M18"/>
      <c r="N18"/>
      <c r="O18"/>
    </row>
    <row r="19" spans="1:15" s="13" customFormat="1" x14ac:dyDescent="0.25">
      <c r="A19" t="str">
        <f>_xlfn.CONCAT(C19,"_HUB",H19,"_",G19)</f>
        <v>OWT220207_1H_DIV73_HUB48_4UA</v>
      </c>
      <c r="B19" s="13" t="str">
        <f>_xlfn.CONCAT(C19,"_HUB",H19,"_",G19,"_cSpikes_L0_RP2.mat_Nortefact")</f>
        <v>OWT220207_1H_DIV73_HUB48_4UA_cSpikes_L0_RP2.mat_Nortefact</v>
      </c>
      <c r="C19" t="s">
        <v>99</v>
      </c>
      <c r="D19" s="12">
        <v>73</v>
      </c>
      <c r="E19" t="s">
        <v>2</v>
      </c>
      <c r="F19" t="s">
        <v>67</v>
      </c>
      <c r="G19" t="s">
        <v>89</v>
      </c>
      <c r="H19">
        <f>I19</f>
        <v>48</v>
      </c>
      <c r="I19">
        <v>48</v>
      </c>
      <c r="J19"/>
      <c r="K19">
        <v>64</v>
      </c>
      <c r="L19"/>
      <c r="M19"/>
      <c r="N19"/>
      <c r="O19"/>
    </row>
    <row r="20" spans="1:15" s="13" customFormat="1" x14ac:dyDescent="0.25">
      <c r="A20" t="str">
        <f>_xlfn.CONCAT(C20,"_HUB",H20,"_",G20)</f>
        <v>OWT220207_1H_DIV73_HUB48_6UA</v>
      </c>
      <c r="B20" s="13" t="str">
        <f>_xlfn.CONCAT(C20,"_HUB",H20,"_",G20,"_cSpikes_L0_RP2.mat_Nortefact")</f>
        <v>OWT220207_1H_DIV73_HUB48_6UA_cSpikes_L0_RP2.mat_Nortefact</v>
      </c>
      <c r="C20" t="s">
        <v>99</v>
      </c>
      <c r="D20" s="12">
        <v>73</v>
      </c>
      <c r="E20" t="s">
        <v>2</v>
      </c>
      <c r="F20" t="s">
        <v>67</v>
      </c>
      <c r="G20" t="s">
        <v>91</v>
      </c>
      <c r="H20">
        <f>I20</f>
        <v>48</v>
      </c>
      <c r="I20">
        <v>48</v>
      </c>
      <c r="J20"/>
      <c r="K20">
        <v>64</v>
      </c>
      <c r="L20"/>
      <c r="M20"/>
      <c r="N20"/>
      <c r="O20"/>
    </row>
    <row r="21" spans="1:15" x14ac:dyDescent="0.25">
      <c r="A21" t="str">
        <f>_xlfn.CONCAT(C21,"_PER",H21,"_",G21)</f>
        <v>OWT220207_1H_DIV73_PER64_4UA</v>
      </c>
      <c r="B21" s="13" t="str">
        <f>_xlfn.CONCAT(C21,"_PER",H21,"_",G21,"_cSpikes_L0_RP2.mat_Nortefact")</f>
        <v>OWT220207_1H_DIV73_PER64_4UA_cSpikes_L0_RP2.mat_Nortefact</v>
      </c>
      <c r="C21" t="s">
        <v>99</v>
      </c>
      <c r="D21" s="12">
        <v>73</v>
      </c>
      <c r="E21" t="s">
        <v>2</v>
      </c>
      <c r="F21" t="s">
        <v>67</v>
      </c>
      <c r="G21" t="s">
        <v>89</v>
      </c>
      <c r="H21">
        <f>K20</f>
        <v>64</v>
      </c>
      <c r="I21">
        <v>48</v>
      </c>
      <c r="K21">
        <v>64</v>
      </c>
    </row>
    <row r="22" spans="1:15" x14ac:dyDescent="0.25">
      <c r="A22" s="13" t="str">
        <f>_xlfn.CONCAT(C22,"_PER",H22,"_",G22)</f>
        <v>OWT220207_1H_DIV73_PER64_6UA</v>
      </c>
      <c r="B22" s="13" t="str">
        <f>_xlfn.CONCAT(C22,"_PER",H22,"_",G22,"_cSpikes_L0_RP2.mat_Nortefact")</f>
        <v>OWT220207_1H_DIV73_PER64_6UA_cSpikes_L0_RP2.mat_Nortefact</v>
      </c>
      <c r="C22" t="s">
        <v>99</v>
      </c>
      <c r="D22" s="12">
        <v>73</v>
      </c>
      <c r="E22" t="s">
        <v>2</v>
      </c>
      <c r="F22" t="s">
        <v>67</v>
      </c>
      <c r="G22" t="s">
        <v>91</v>
      </c>
      <c r="H22">
        <f>K21</f>
        <v>64</v>
      </c>
      <c r="I22">
        <v>48</v>
      </c>
      <c r="K22">
        <v>64</v>
      </c>
    </row>
    <row r="23" spans="1:15" x14ac:dyDescent="0.25">
      <c r="A23" t="str">
        <f>_xlfn.CONCAT(C23,"_HUB",H23,"_",G23)</f>
        <v>OWT220207_1I_DIV63_HUB63_4UA</v>
      </c>
      <c r="B23" t="str">
        <f>_xlfn.CONCAT(C23,"_HUB",H23,"_",G23,"_cSpikes_L0_RP2.mat_Nortefact")</f>
        <v>OWT220207_1I_DIV63_HUB63_4UA_cSpikes_L0_RP2.mat_Nortefact</v>
      </c>
      <c r="C23" t="s">
        <v>79</v>
      </c>
      <c r="D23" s="12">
        <v>63</v>
      </c>
      <c r="E23" t="s">
        <v>2</v>
      </c>
      <c r="F23" t="s">
        <v>67</v>
      </c>
      <c r="G23" t="s">
        <v>89</v>
      </c>
      <c r="H23">
        <f>I23</f>
        <v>63</v>
      </c>
      <c r="I23">
        <v>63</v>
      </c>
      <c r="K23">
        <v>37</v>
      </c>
    </row>
    <row r="24" spans="1:15" x14ac:dyDescent="0.25">
      <c r="A24" t="str">
        <f>_xlfn.CONCAT(C24,"_HUB",H24,"_",G24)</f>
        <v>OWT220207_1I_DIV63_HUB63_6UA</v>
      </c>
      <c r="B24" t="str">
        <f>_xlfn.CONCAT(C24,"_HUB",H24,"_",G24,"_cSpikes_L0_RP2.mat_Nortefact")</f>
        <v>OWT220207_1I_DIV63_HUB63_6UA_cSpikes_L0_RP2.mat_Nortefact</v>
      </c>
      <c r="C24" t="s">
        <v>79</v>
      </c>
      <c r="D24" s="12">
        <v>63</v>
      </c>
      <c r="E24" t="s">
        <v>2</v>
      </c>
      <c r="F24" t="s">
        <v>67</v>
      </c>
      <c r="G24" t="s">
        <v>91</v>
      </c>
      <c r="H24">
        <f>I24</f>
        <v>63</v>
      </c>
      <c r="I24">
        <v>63</v>
      </c>
      <c r="K24">
        <v>37</v>
      </c>
    </row>
    <row r="25" spans="1:15" s="13" customFormat="1" x14ac:dyDescent="0.25">
      <c r="A25" s="13" t="str">
        <f>_xlfn.CONCAT(C25,"_PER",H25,"_",G25)</f>
        <v>OWT220207_1I_DIV63_PER37_4UA</v>
      </c>
      <c r="B25" s="13" t="str">
        <f>_xlfn.CONCAT(C25,"_PER",H25,"_",G25,"_cSpikes_L0_RP2.mat_Nortefact")</f>
        <v>OWT220207_1I_DIV63_PER37_4UA_cSpikes_L0_RP2.mat_Nortefact</v>
      </c>
      <c r="C25" t="s">
        <v>79</v>
      </c>
      <c r="D25" s="12">
        <v>63</v>
      </c>
      <c r="E25" t="s">
        <v>2</v>
      </c>
      <c r="F25" t="s">
        <v>67</v>
      </c>
      <c r="G25" t="s">
        <v>89</v>
      </c>
      <c r="H25">
        <f>K24</f>
        <v>37</v>
      </c>
      <c r="I25">
        <v>63</v>
      </c>
      <c r="J25"/>
      <c r="K25">
        <v>37</v>
      </c>
      <c r="L25"/>
      <c r="M25"/>
      <c r="N25"/>
      <c r="O25"/>
    </row>
    <row r="26" spans="1:15" s="13" customFormat="1" x14ac:dyDescent="0.25">
      <c r="A26" s="13" t="str">
        <f>_xlfn.CONCAT(C26,"_PER",H26,"_",G26)</f>
        <v>OWT220207_1I_DIV63_PER37_6UA</v>
      </c>
      <c r="B26" t="str">
        <f>_xlfn.CONCAT(C26,"_PER",H26,"_",G26,"_cSpikes_L0_RP2.mat_Nortefact")</f>
        <v>OWT220207_1I_DIV63_PER37_6UA_cSpikes_L0_RP2.mat_Nortefact</v>
      </c>
      <c r="C26" t="s">
        <v>79</v>
      </c>
      <c r="D26" s="12">
        <v>63</v>
      </c>
      <c r="E26" t="s">
        <v>2</v>
      </c>
      <c r="F26" t="s">
        <v>67</v>
      </c>
      <c r="G26" t="s">
        <v>91</v>
      </c>
      <c r="H26">
        <f>K25</f>
        <v>37</v>
      </c>
      <c r="I26">
        <v>63</v>
      </c>
      <c r="J26"/>
      <c r="K26">
        <v>37</v>
      </c>
      <c r="L26"/>
      <c r="M26"/>
      <c r="N26"/>
      <c r="O26"/>
    </row>
    <row r="27" spans="1:15" s="13" customFormat="1" x14ac:dyDescent="0.25">
      <c r="A27" s="13" t="str">
        <f>_xlfn.CONCAT(C27,"_HUB",H27,"_",G27)</f>
        <v>OWT220207_2A_DIV63_HUB86_4UA</v>
      </c>
      <c r="B27" s="13" t="str">
        <f>_xlfn.CONCAT(C27,"_HUB",H27,"_",G27,"_cSpikes_L0_RP2.mat_Nortefact")</f>
        <v>OWT220207_2A_DIV63_HUB86_4UA_cSpikes_L0_RP2.mat_Nortefact</v>
      </c>
      <c r="C27" t="s">
        <v>84</v>
      </c>
      <c r="D27" s="12">
        <v>63</v>
      </c>
      <c r="E27" t="s">
        <v>2</v>
      </c>
      <c r="F27" t="s">
        <v>67</v>
      </c>
      <c r="G27" t="s">
        <v>89</v>
      </c>
      <c r="H27">
        <f>I27</f>
        <v>86</v>
      </c>
      <c r="I27">
        <v>86</v>
      </c>
      <c r="J27"/>
      <c r="K27">
        <v>58</v>
      </c>
      <c r="L27"/>
      <c r="M27"/>
      <c r="N27"/>
      <c r="O27"/>
    </row>
    <row r="28" spans="1:15" s="13" customFormat="1" x14ac:dyDescent="0.25">
      <c r="A28" s="13" t="str">
        <f>_xlfn.CONCAT(C28,"_HUB",H28,"_",G28)</f>
        <v>OWT220207_2A_DIV63_HUB86_6UA</v>
      </c>
      <c r="B28" s="13" t="str">
        <f>_xlfn.CONCAT(C28,"_HUB",H28,"_",G28,"_cSpikes_L0_RP2.mat_Nortefact")</f>
        <v>OWT220207_2A_DIV63_HUB86_6UA_cSpikes_L0_RP2.mat_Nortefact</v>
      </c>
      <c r="C28" t="s">
        <v>84</v>
      </c>
      <c r="D28" s="12">
        <v>63</v>
      </c>
      <c r="E28" t="s">
        <v>2</v>
      </c>
      <c r="F28" t="s">
        <v>67</v>
      </c>
      <c r="G28" t="s">
        <v>91</v>
      </c>
      <c r="H28">
        <f>I28</f>
        <v>86</v>
      </c>
      <c r="I28">
        <v>86</v>
      </c>
      <c r="J28"/>
      <c r="K28">
        <v>58</v>
      </c>
      <c r="L28"/>
      <c r="M28"/>
      <c r="N28"/>
      <c r="O28"/>
    </row>
    <row r="29" spans="1:15" x14ac:dyDescent="0.25">
      <c r="A29" s="13" t="str">
        <f>_xlfn.CONCAT(C29,"_PER",H29,"_",G29)</f>
        <v>OWT220207_2A_DIV63_PER58_4UA</v>
      </c>
      <c r="B29" s="13" t="str">
        <f>_xlfn.CONCAT(C29,"_PER",H29,"_",G29,"_cSpikes_L0_RP2.mat_Nortefact")</f>
        <v>OWT220207_2A_DIV63_PER58_4UA_cSpikes_L0_RP2.mat_Nortefact</v>
      </c>
      <c r="C29" t="s">
        <v>84</v>
      </c>
      <c r="D29" s="12">
        <v>63</v>
      </c>
      <c r="E29" t="s">
        <v>2</v>
      </c>
      <c r="F29" t="s">
        <v>67</v>
      </c>
      <c r="G29" t="s">
        <v>89</v>
      </c>
      <c r="H29">
        <f>K28</f>
        <v>58</v>
      </c>
      <c r="I29">
        <v>86</v>
      </c>
      <c r="K29">
        <v>58</v>
      </c>
    </row>
    <row r="30" spans="1:15" x14ac:dyDescent="0.25">
      <c r="A30" s="13" t="str">
        <f>_xlfn.CONCAT(C30,"_PER",H30,"_",G30)</f>
        <v>OWT220207_2A_DIV63_PER58_6UA</v>
      </c>
      <c r="B30" s="13" t="str">
        <f>_xlfn.CONCAT(C30,"_PER",H30,"_",G30,"_cSpikes_L0_RP2.mat_Nortefact")</f>
        <v>OWT220207_2A_DIV63_PER58_6UA_cSpikes_L0_RP2.mat_Nortefact</v>
      </c>
      <c r="C30" t="s">
        <v>84</v>
      </c>
      <c r="D30" s="12">
        <v>63</v>
      </c>
      <c r="E30" t="s">
        <v>2</v>
      </c>
      <c r="F30" t="s">
        <v>67</v>
      </c>
      <c r="G30" t="s">
        <v>91</v>
      </c>
      <c r="H30">
        <f>K29</f>
        <v>58</v>
      </c>
      <c r="I30">
        <v>86</v>
      </c>
      <c r="K30">
        <v>58</v>
      </c>
    </row>
    <row r="31" spans="1:15" x14ac:dyDescent="0.25">
      <c r="A31" t="str">
        <f>_xlfn.CONCAT(C31,"_HUB",H31,"_",G31)</f>
        <v>OWT220207_2A_DIV73_HUB13_4UA</v>
      </c>
      <c r="B31" s="13" t="str">
        <f>_xlfn.CONCAT(C31,"_HUB",H31,"_",G31,"_cSpikes_L0_RP2.mat_Nortefact")</f>
        <v>OWT220207_2A_DIV73_HUB13_4UA_cSpikes_L0_RP2.mat_Nortefact</v>
      </c>
      <c r="C31" t="s">
        <v>104</v>
      </c>
      <c r="D31" s="12">
        <v>73</v>
      </c>
      <c r="E31" t="s">
        <v>2</v>
      </c>
      <c r="F31" t="s">
        <v>67</v>
      </c>
      <c r="G31" t="s">
        <v>89</v>
      </c>
      <c r="H31">
        <f>I31</f>
        <v>13</v>
      </c>
      <c r="I31">
        <v>13</v>
      </c>
      <c r="K31">
        <v>55</v>
      </c>
    </row>
    <row r="32" spans="1:15" x14ac:dyDescent="0.25">
      <c r="A32" t="str">
        <f>_xlfn.CONCAT(C32,"_HUB",H32,"_",G32)</f>
        <v>OWT220207_2A_DIV73_HUB13_6UA</v>
      </c>
      <c r="B32" s="13" t="str">
        <f>_xlfn.CONCAT(C32,"_HUB",H32,"_",G32,"_cSpikes_L0_RP2.mat_Nortefact")</f>
        <v>OWT220207_2A_DIV73_HUB13_6UA_cSpikes_L0_RP2.mat_Nortefact</v>
      </c>
      <c r="C32" t="s">
        <v>104</v>
      </c>
      <c r="D32" s="12">
        <v>73</v>
      </c>
      <c r="E32" t="s">
        <v>2</v>
      </c>
      <c r="F32" t="s">
        <v>67</v>
      </c>
      <c r="G32" t="s">
        <v>91</v>
      </c>
      <c r="H32">
        <f>I32</f>
        <v>13</v>
      </c>
      <c r="I32">
        <v>13</v>
      </c>
      <c r="K32">
        <v>55</v>
      </c>
    </row>
    <row r="33" spans="1:11" x14ac:dyDescent="0.25">
      <c r="A33" t="str">
        <f>_xlfn.CONCAT(C33,"_PER",H33,"_",G33)</f>
        <v>OWT220207_2A_DIV73_PER55_4UA</v>
      </c>
      <c r="B33" s="13" t="str">
        <f>_xlfn.CONCAT(C33,"_PER",H33,"_",G33,"_cSpikes_L0_RP2.mat_Nortefact")</f>
        <v>OWT220207_2A_DIV73_PER55_4UA_cSpikes_L0_RP2.mat_Nortefact</v>
      </c>
      <c r="C33" t="s">
        <v>104</v>
      </c>
      <c r="D33" s="12">
        <v>73</v>
      </c>
      <c r="E33" t="s">
        <v>2</v>
      </c>
      <c r="F33" t="s">
        <v>67</v>
      </c>
      <c r="G33" t="s">
        <v>89</v>
      </c>
      <c r="H33">
        <f>K32</f>
        <v>55</v>
      </c>
      <c r="I33">
        <v>13</v>
      </c>
      <c r="K33">
        <v>55</v>
      </c>
    </row>
    <row r="34" spans="1:11" x14ac:dyDescent="0.25">
      <c r="A34" t="str">
        <f>_xlfn.CONCAT(C34,"_PER",H34,"_",G34)</f>
        <v>OWT220207_2A_DIV73_PER55_6UA</v>
      </c>
      <c r="B34" s="13" t="str">
        <f>_xlfn.CONCAT(C34,"_PER",H34,"_",G34,"_cSpikes_L0_RP2.mat_Nortefact")</f>
        <v>OWT220207_2A_DIV73_PER55_6UA_cSpikes_L0_RP2.mat_Nortefact</v>
      </c>
      <c r="C34" t="s">
        <v>104</v>
      </c>
      <c r="D34" s="12">
        <v>73</v>
      </c>
      <c r="E34" t="s">
        <v>2</v>
      </c>
      <c r="F34" t="s">
        <v>67</v>
      </c>
      <c r="G34" t="s">
        <v>91</v>
      </c>
      <c r="H34">
        <f>K33</f>
        <v>55</v>
      </c>
      <c r="I34">
        <v>13</v>
      </c>
      <c r="K34">
        <v>55</v>
      </c>
    </row>
    <row r="35" spans="1:11" x14ac:dyDescent="0.25">
      <c r="A35" s="13" t="str">
        <f>_xlfn.CONCAT(C35,"_HUB",H35,"_",G35)</f>
        <v>OWT220207_2B_DIV63_HUB24_4UA</v>
      </c>
      <c r="B35" t="str">
        <f>_xlfn.CONCAT(C35,"_HUB",H35,"_",G35,"_cSpikes_L0_RP2.mat_Nortefact")</f>
        <v>OWT220207_2B_DIV63_HUB24_4UA_cSpikes_L0_RP2.mat_Nortefact</v>
      </c>
      <c r="C35" t="s">
        <v>83</v>
      </c>
      <c r="D35" s="12">
        <v>63</v>
      </c>
      <c r="E35" t="s">
        <v>2</v>
      </c>
      <c r="F35" t="s">
        <v>67</v>
      </c>
      <c r="G35" t="s">
        <v>89</v>
      </c>
      <c r="H35">
        <f>I35</f>
        <v>24</v>
      </c>
      <c r="I35">
        <v>24</v>
      </c>
      <c r="K35">
        <v>52</v>
      </c>
    </row>
    <row r="36" spans="1:11" x14ac:dyDescent="0.25">
      <c r="A36" s="13" t="str">
        <f>_xlfn.CONCAT(C36,"_HUB",H36,"_",G36)</f>
        <v>OWT220207_2B_DIV63_HUB24_6UA</v>
      </c>
      <c r="B36" t="str">
        <f>_xlfn.CONCAT(C36,"_HUB",H36,"_",G36,"_cSpikes_L0_RP2.mat_Nortefact")</f>
        <v>OWT220207_2B_DIV63_HUB24_6UA_cSpikes_L0_RP2.mat_Nortefact</v>
      </c>
      <c r="C36" t="s">
        <v>83</v>
      </c>
      <c r="D36" s="12">
        <v>63</v>
      </c>
      <c r="E36" t="s">
        <v>2</v>
      </c>
      <c r="F36" t="s">
        <v>67</v>
      </c>
      <c r="G36" t="s">
        <v>91</v>
      </c>
      <c r="H36">
        <f>I36</f>
        <v>24</v>
      </c>
      <c r="I36">
        <v>24</v>
      </c>
      <c r="K36">
        <v>52</v>
      </c>
    </row>
    <row r="37" spans="1:11" x14ac:dyDescent="0.25">
      <c r="A37" s="13" t="str">
        <f>_xlfn.CONCAT(C37,"_PER",H37,"_",G37)</f>
        <v>OWT220207_2B_DIV63_PER52_4UA</v>
      </c>
      <c r="B37" t="str">
        <f>_xlfn.CONCAT(C37,"_PER",H37,"_",G37,"_cSpikes_L0_RP2.mat_Nortefact")</f>
        <v>OWT220207_2B_DIV63_PER52_4UA_cSpikes_L0_RP2.mat_Nortefact</v>
      </c>
      <c r="C37" t="s">
        <v>83</v>
      </c>
      <c r="D37" s="12">
        <v>63</v>
      </c>
      <c r="E37" t="s">
        <v>2</v>
      </c>
      <c r="F37" t="s">
        <v>67</v>
      </c>
      <c r="G37" t="s">
        <v>89</v>
      </c>
      <c r="H37">
        <f>K36</f>
        <v>52</v>
      </c>
      <c r="I37">
        <v>24</v>
      </c>
      <c r="K37">
        <v>52</v>
      </c>
    </row>
    <row r="38" spans="1:11" x14ac:dyDescent="0.25">
      <c r="A38" s="13" t="str">
        <f>_xlfn.CONCAT(C38,"_PER",H38,"_",G38)</f>
        <v>OWT220207_2B_DIV63_PER52_6UA</v>
      </c>
      <c r="B38" t="str">
        <f>_xlfn.CONCAT(C38,"_PER",H38,"_",G38,"_cSpikes_L0_RP2.mat_Nortefact")</f>
        <v>OWT220207_2B_DIV63_PER52_6UA_cSpikes_L0_RP2.mat_Nortefact</v>
      </c>
      <c r="C38" t="s">
        <v>83</v>
      </c>
      <c r="D38" s="12">
        <v>63</v>
      </c>
      <c r="E38" t="s">
        <v>2</v>
      </c>
      <c r="F38" t="s">
        <v>67</v>
      </c>
      <c r="G38" t="s">
        <v>91</v>
      </c>
      <c r="H38">
        <f>K37</f>
        <v>52</v>
      </c>
      <c r="I38">
        <v>24</v>
      </c>
      <c r="K38">
        <v>52</v>
      </c>
    </row>
    <row r="39" spans="1:11" x14ac:dyDescent="0.25">
      <c r="A39" t="str">
        <f>_xlfn.CONCAT(C39,"_HUB",H39,"_",G39)</f>
        <v>OWT220207_2B_DIV73_HUB26_4UA</v>
      </c>
      <c r="B39" s="13" t="str">
        <f>_xlfn.CONCAT(C39,"_HUB",H39,"_",G39,"_cSpikes_L0_RP2.mat_Nortefact")</f>
        <v>OWT220207_2B_DIV73_HUB26_4UA_cSpikes_L0_RP2.mat_Nortefact</v>
      </c>
      <c r="C39" t="s">
        <v>105</v>
      </c>
      <c r="D39" s="12">
        <v>73</v>
      </c>
      <c r="E39" t="s">
        <v>2</v>
      </c>
      <c r="F39" t="s">
        <v>67</v>
      </c>
      <c r="G39" t="s">
        <v>89</v>
      </c>
      <c r="H39">
        <f>I39</f>
        <v>26</v>
      </c>
      <c r="I39">
        <v>26</v>
      </c>
      <c r="K39">
        <v>57</v>
      </c>
    </row>
    <row r="40" spans="1:11" x14ac:dyDescent="0.25">
      <c r="A40" t="str">
        <f>_xlfn.CONCAT(C40,"_HUB",H40,"_",G40)</f>
        <v>OWT220207_2B_DIV73_HUB26_6UA</v>
      </c>
      <c r="B40" s="13" t="str">
        <f>_xlfn.CONCAT(C40,"_HUB",H40,"_",G40,"_cSpikes_L0_RP2.mat_Nortefact")</f>
        <v>OWT220207_2B_DIV73_HUB26_6UA_cSpikes_L0_RP2.mat_Nortefact</v>
      </c>
      <c r="C40" t="s">
        <v>105</v>
      </c>
      <c r="D40" s="12">
        <v>73</v>
      </c>
      <c r="E40" t="s">
        <v>2</v>
      </c>
      <c r="F40" t="s">
        <v>67</v>
      </c>
      <c r="G40" t="s">
        <v>91</v>
      </c>
      <c r="H40">
        <f>I40</f>
        <v>26</v>
      </c>
      <c r="I40">
        <v>26</v>
      </c>
      <c r="K40">
        <v>57</v>
      </c>
    </row>
    <row r="41" spans="1:11" x14ac:dyDescent="0.25">
      <c r="A41" t="str">
        <f>_xlfn.CONCAT(C41,"_PER",H41,"_",G41)</f>
        <v>OWT220207_2B_DIV73_PER57_4UA</v>
      </c>
      <c r="B41" s="13" t="str">
        <f>_xlfn.CONCAT(C41,"_PER",H41,"_",G41,"_cSpikes_L0_RP2.mat_Nortefact")</f>
        <v>OWT220207_2B_DIV73_PER57_4UA_cSpikes_L0_RP2.mat_Nortefact</v>
      </c>
      <c r="C41" t="s">
        <v>105</v>
      </c>
      <c r="D41" s="12">
        <v>73</v>
      </c>
      <c r="E41" t="s">
        <v>2</v>
      </c>
      <c r="F41" t="s">
        <v>67</v>
      </c>
      <c r="G41" t="s">
        <v>89</v>
      </c>
      <c r="H41">
        <f>K40</f>
        <v>57</v>
      </c>
      <c r="I41">
        <v>26</v>
      </c>
      <c r="K41">
        <v>57</v>
      </c>
    </row>
    <row r="42" spans="1:11" x14ac:dyDescent="0.25">
      <c r="A42" t="str">
        <f>_xlfn.CONCAT(C42,"_PER",H42,"_",G42)</f>
        <v>OWT220207_2B_DIV73_PER57_6UA</v>
      </c>
      <c r="B42" s="13" t="str">
        <f>_xlfn.CONCAT(C42,"_PER",H42,"_",G42,"_cSpikes_L0_RP2.mat_Nortefact")</f>
        <v>OWT220207_2B_DIV73_PER57_6UA_cSpikes_L0_RP2.mat_Nortefact</v>
      </c>
      <c r="C42" t="s">
        <v>105</v>
      </c>
      <c r="D42" s="12">
        <v>73</v>
      </c>
      <c r="E42" t="s">
        <v>2</v>
      </c>
      <c r="F42" t="s">
        <v>67</v>
      </c>
      <c r="G42" t="s">
        <v>91</v>
      </c>
      <c r="H42">
        <f>K41</f>
        <v>57</v>
      </c>
      <c r="I42">
        <v>26</v>
      </c>
      <c r="K42">
        <v>57</v>
      </c>
    </row>
    <row r="43" spans="1:11" x14ac:dyDescent="0.25">
      <c r="A43" t="str">
        <f>_xlfn.CONCAT(C43,"_HUB",H43,"_",G43)</f>
        <v>OWT220207_2D_DIV57_HUB73_3UA</v>
      </c>
      <c r="B43" t="str">
        <f>_xlfn.CONCAT(C43,"_HUB",H43,"_",G43,"_cSpikes_L0_RP2.mat_Nortefact")</f>
        <v>OWT220207_2D_DIV57_HUB73_3UA_cSpikes_L0_RP2.mat_Nortefact</v>
      </c>
      <c r="C43" s="12" t="s">
        <v>76</v>
      </c>
      <c r="D43" s="12">
        <v>57</v>
      </c>
      <c r="E43" s="12" t="s">
        <v>2</v>
      </c>
      <c r="F43" t="s">
        <v>67</v>
      </c>
      <c r="G43" t="s">
        <v>88</v>
      </c>
      <c r="H43">
        <f>I43</f>
        <v>73</v>
      </c>
      <c r="I43">
        <v>73</v>
      </c>
      <c r="K43">
        <v>22</v>
      </c>
    </row>
    <row r="44" spans="1:11" x14ac:dyDescent="0.25">
      <c r="A44" t="str">
        <f>_xlfn.CONCAT(C44,"_PER",H44,"_",G44)</f>
        <v>OWT220207_2D_DIV57_PER22_3UA</v>
      </c>
      <c r="B44" t="str">
        <f>_xlfn.CONCAT(C44,"_PER",H44,"_",G44,"_cSpikes_L0_RP2.mat_Nortefact")</f>
        <v>OWT220207_2D_DIV57_PER22_3UA_cSpikes_L0_RP2.mat_Nortefact</v>
      </c>
      <c r="C44" s="12" t="s">
        <v>76</v>
      </c>
      <c r="D44" s="12">
        <v>57</v>
      </c>
      <c r="E44" s="12" t="s">
        <v>2</v>
      </c>
      <c r="F44" t="s">
        <v>67</v>
      </c>
      <c r="G44" t="s">
        <v>88</v>
      </c>
      <c r="H44">
        <f>K43</f>
        <v>22</v>
      </c>
      <c r="I44">
        <v>73</v>
      </c>
      <c r="K44">
        <v>22</v>
      </c>
    </row>
    <row r="45" spans="1:11" x14ac:dyDescent="0.25">
      <c r="A45" t="str">
        <f>_xlfn.CONCAT(C45,"_HUB",H45,"_",G45)</f>
        <v>OWT220207_2D_DIV63_HUB73_4UA</v>
      </c>
      <c r="B45" t="str">
        <f>_xlfn.CONCAT(C45,"_HUB",H45,"_",G45,"_cSpikes_L0_RP2.mat_Nortefact")</f>
        <v>OWT220207_2D_DIV63_HUB73_4UA_cSpikes_L0_RP2.mat_Nortefact</v>
      </c>
      <c r="C45" t="s">
        <v>80</v>
      </c>
      <c r="D45" s="12">
        <v>63</v>
      </c>
      <c r="E45" t="s">
        <v>2</v>
      </c>
      <c r="F45" t="s">
        <v>67</v>
      </c>
      <c r="G45" t="s">
        <v>89</v>
      </c>
      <c r="H45">
        <f>I45</f>
        <v>73</v>
      </c>
      <c r="I45">
        <v>73</v>
      </c>
      <c r="K45">
        <v>58</v>
      </c>
    </row>
    <row r="46" spans="1:11" x14ac:dyDescent="0.25">
      <c r="A46" t="str">
        <f>_xlfn.CONCAT(C46,"_PER",H46,"_",G46)</f>
        <v>OWT220207_2D_DIV63_PER58_4UA</v>
      </c>
      <c r="B46" t="str">
        <f>_xlfn.CONCAT(C46,"_PER",H46,"_",G46,"_cSpikes_L0_RP2.mat_Nortefact")</f>
        <v>OWT220207_2D_DIV63_PER58_4UA_cSpikes_L0_RP2.mat_Nortefact</v>
      </c>
      <c r="C46" t="s">
        <v>80</v>
      </c>
      <c r="D46" s="12">
        <v>63</v>
      </c>
      <c r="E46" t="s">
        <v>2</v>
      </c>
      <c r="F46" t="s">
        <v>67</v>
      </c>
      <c r="G46" t="s">
        <v>89</v>
      </c>
      <c r="H46">
        <f>K45</f>
        <v>58</v>
      </c>
      <c r="I46">
        <v>73</v>
      </c>
      <c r="K46">
        <v>58</v>
      </c>
    </row>
    <row r="47" spans="1:11" x14ac:dyDescent="0.25">
      <c r="A47" t="str">
        <f>_xlfn.CONCAT(C47,"_HUB",H47,"_",G47)</f>
        <v>OWT220207_2E_DIV57_HUB26_5UA</v>
      </c>
      <c r="B47" t="str">
        <f>_xlfn.CONCAT(C47,"_HUB",H47,"_",G47,"_cSpikes_L0_RP2.mat_Nortefact")</f>
        <v>OWT220207_2E_DIV57_HUB26_5UA_cSpikes_L0_RP2.mat_Nortefact</v>
      </c>
      <c r="C47" s="12" t="s">
        <v>77</v>
      </c>
      <c r="D47" s="12">
        <v>57</v>
      </c>
      <c r="E47" s="12" t="s">
        <v>2</v>
      </c>
      <c r="F47" t="s">
        <v>67</v>
      </c>
      <c r="G47" t="s">
        <v>90</v>
      </c>
      <c r="H47">
        <f>I47</f>
        <v>26</v>
      </c>
      <c r="I47">
        <v>26</v>
      </c>
      <c r="K47">
        <v>45</v>
      </c>
    </row>
    <row r="48" spans="1:11" x14ac:dyDescent="0.25">
      <c r="A48" t="str">
        <f>_xlfn.CONCAT(C48,"_PER",H48,"_",G48)</f>
        <v>OWT220207_2E_DIV57_PER45_5UA</v>
      </c>
      <c r="B48" t="str">
        <f>_xlfn.CONCAT(C48,"_PER",H48,"_",G48,"_cSpikes_L0_RP2.mat_Nortefact")</f>
        <v>OWT220207_2E_DIV57_PER45_5UA_cSpikes_L0_RP2.mat_Nortefact</v>
      </c>
      <c r="C48" s="12" t="s">
        <v>77</v>
      </c>
      <c r="D48" s="12">
        <v>57</v>
      </c>
      <c r="E48" s="12" t="s">
        <v>2</v>
      </c>
      <c r="F48" t="s">
        <v>67</v>
      </c>
      <c r="G48" t="s">
        <v>90</v>
      </c>
      <c r="H48">
        <f>K47</f>
        <v>45</v>
      </c>
      <c r="I48">
        <v>26</v>
      </c>
      <c r="K48">
        <v>45</v>
      </c>
    </row>
    <row r="49" spans="1:11" x14ac:dyDescent="0.25">
      <c r="A49" t="str">
        <f>_xlfn.CONCAT(C49,"_HUB",H49,"_",G49)</f>
        <v>OWT220207_2E_DIV63_HUB36_4UA</v>
      </c>
      <c r="B49" s="13" t="str">
        <f>_xlfn.CONCAT(C49,"_HUB",H49,"_",G49,"_cSpikes_L0_RP2.mat_Nortefact")</f>
        <v>OWT220207_2E_DIV63_HUB36_4UA_cSpikes_L0_RP2.mat_Nortefact</v>
      </c>
      <c r="C49" t="s">
        <v>81</v>
      </c>
      <c r="D49" s="12">
        <v>63</v>
      </c>
      <c r="E49" t="s">
        <v>2</v>
      </c>
      <c r="F49" t="s">
        <v>67</v>
      </c>
      <c r="G49" t="s">
        <v>89</v>
      </c>
      <c r="H49">
        <f>I49</f>
        <v>36</v>
      </c>
      <c r="I49">
        <v>36</v>
      </c>
      <c r="K49">
        <v>71</v>
      </c>
    </row>
    <row r="50" spans="1:11" x14ac:dyDescent="0.25">
      <c r="A50" t="str">
        <f>_xlfn.CONCAT(C50,"_HUB",H50,"_",G50)</f>
        <v>OWT220207_2E_DIV63_HUB36_6UA</v>
      </c>
      <c r="B50" t="str">
        <f>_xlfn.CONCAT(C50,"_HUB",H50,"_",G50,"_cSpikes_L0_RP2.mat_Nortefact")</f>
        <v>OWT220207_2E_DIV63_HUB36_6UA_cSpikes_L0_RP2.mat_Nortefact</v>
      </c>
      <c r="C50" t="s">
        <v>81</v>
      </c>
      <c r="D50" s="12">
        <v>63</v>
      </c>
      <c r="E50" t="s">
        <v>2</v>
      </c>
      <c r="F50" t="s">
        <v>67</v>
      </c>
      <c r="G50" t="s">
        <v>91</v>
      </c>
      <c r="H50">
        <f>I50</f>
        <v>36</v>
      </c>
      <c r="I50">
        <v>36</v>
      </c>
      <c r="K50">
        <v>71</v>
      </c>
    </row>
    <row r="51" spans="1:11" x14ac:dyDescent="0.25">
      <c r="A51" t="str">
        <f>_xlfn.CONCAT(C51,"_PER",H51,"_",G51)</f>
        <v>OWT220207_2E_DIV63_PER71_4UA</v>
      </c>
      <c r="B51" t="str">
        <f>_xlfn.CONCAT(C51,"_PER",H51,"_",G51,"_cSpikes_L0_RP2.mat_Nortefact")</f>
        <v>OWT220207_2E_DIV63_PER71_4UA_cSpikes_L0_RP2.mat_Nortefact</v>
      </c>
      <c r="C51" t="s">
        <v>81</v>
      </c>
      <c r="D51" s="12">
        <v>63</v>
      </c>
      <c r="E51" t="s">
        <v>2</v>
      </c>
      <c r="F51" t="s">
        <v>67</v>
      </c>
      <c r="G51" t="s">
        <v>89</v>
      </c>
      <c r="H51">
        <f>K50</f>
        <v>71</v>
      </c>
      <c r="I51">
        <v>36</v>
      </c>
      <c r="K51">
        <v>71</v>
      </c>
    </row>
    <row r="52" spans="1:11" x14ac:dyDescent="0.25">
      <c r="A52" t="str">
        <f>_xlfn.CONCAT(C52,"_PER",H52,"_",G52)</f>
        <v>OWT220207_2E_DIV63_PER71_6UA</v>
      </c>
      <c r="B52" t="str">
        <f>_xlfn.CONCAT(C52,"_PER",H52,"_",G52,"_cSpikes_L0_RP2.mat_Nortefact")</f>
        <v>OWT220207_2E_DIV63_PER71_6UA_cSpikes_L0_RP2.mat_Nortefact</v>
      </c>
      <c r="C52" t="s">
        <v>81</v>
      </c>
      <c r="D52" s="12">
        <v>63</v>
      </c>
      <c r="E52" t="s">
        <v>2</v>
      </c>
      <c r="F52" t="s">
        <v>67</v>
      </c>
      <c r="G52" t="s">
        <v>91</v>
      </c>
      <c r="H52">
        <f>K51</f>
        <v>71</v>
      </c>
      <c r="I52">
        <v>36</v>
      </c>
      <c r="K52">
        <v>71</v>
      </c>
    </row>
    <row r="53" spans="1:11" x14ac:dyDescent="0.25">
      <c r="A53" t="str">
        <f>_xlfn.CONCAT(C53,"_HUB",H53,"_",G53)</f>
        <v>OWT220207_2I_DIV63_HUB24_4UA</v>
      </c>
      <c r="B53" t="str">
        <f>_xlfn.CONCAT(C53,"_HUB",H53,"_",G53,"_cSpikes_L0_RP2.mat_Nortefact")</f>
        <v>OWT220207_2I_DIV63_HUB24_4UA_cSpikes_L0_RP2.mat_Nortefact</v>
      </c>
      <c r="C53" t="s">
        <v>82</v>
      </c>
      <c r="D53" s="12">
        <v>63</v>
      </c>
      <c r="E53" t="s">
        <v>2</v>
      </c>
      <c r="F53" t="s">
        <v>67</v>
      </c>
      <c r="G53" t="s">
        <v>89</v>
      </c>
      <c r="H53">
        <f>I53</f>
        <v>24</v>
      </c>
      <c r="I53">
        <v>24</v>
      </c>
      <c r="K53">
        <v>83</v>
      </c>
    </row>
    <row r="54" spans="1:11" x14ac:dyDescent="0.25">
      <c r="A54" t="str">
        <f>_xlfn.CONCAT(C54,"_HUB",H54,"_",G54)</f>
        <v>OWT220207_2I_DIV63_HUB24_6UA</v>
      </c>
      <c r="B54" t="str">
        <f>_xlfn.CONCAT(C54,"_HUB",H54,"_",G54,"_cSpikes_L0_RP2.mat_Nortefact")</f>
        <v>OWT220207_2I_DIV63_HUB24_6UA_cSpikes_L0_RP2.mat_Nortefact</v>
      </c>
      <c r="C54" t="s">
        <v>82</v>
      </c>
      <c r="D54" s="12">
        <v>63</v>
      </c>
      <c r="E54" t="s">
        <v>2</v>
      </c>
      <c r="F54" t="s">
        <v>67</v>
      </c>
      <c r="G54" t="s">
        <v>91</v>
      </c>
      <c r="H54">
        <f>I54</f>
        <v>24</v>
      </c>
      <c r="I54">
        <v>24</v>
      </c>
      <c r="K54">
        <v>83</v>
      </c>
    </row>
    <row r="55" spans="1:11" x14ac:dyDescent="0.25">
      <c r="A55" t="str">
        <f>_xlfn.CONCAT(C55,"_PER",H55,"_",G55)</f>
        <v>OWT220207_2I_DIV63_PER83_4UA</v>
      </c>
      <c r="B55" t="str">
        <f>_xlfn.CONCAT(C55,"_PER",H55,"_",G55,"_cSpikes_L0_RP2.mat_Nortefact")</f>
        <v>OWT220207_2I_DIV63_PER83_4UA_cSpikes_L0_RP2.mat_Nortefact</v>
      </c>
      <c r="C55" t="s">
        <v>82</v>
      </c>
      <c r="D55" s="12">
        <v>63</v>
      </c>
      <c r="E55" t="s">
        <v>2</v>
      </c>
      <c r="F55" t="s">
        <v>67</v>
      </c>
      <c r="G55" t="s">
        <v>89</v>
      </c>
      <c r="H55">
        <f>K54</f>
        <v>83</v>
      </c>
      <c r="I55">
        <v>24</v>
      </c>
      <c r="K55">
        <v>83</v>
      </c>
    </row>
    <row r="56" spans="1:11" x14ac:dyDescent="0.25">
      <c r="A56" t="str">
        <f>_xlfn.CONCAT(C56,"_PER",H56,"_",G56)</f>
        <v>OWT220207_2I_DIV63_PER83_6UA</v>
      </c>
      <c r="B56" t="str">
        <f>_xlfn.CONCAT(C56,"_PER",H56,"_",G56,"_cSpikes_L0_RP2.mat_Nortefact")</f>
        <v>OWT220207_2I_DIV63_PER83_6UA_cSpikes_L0_RP2.mat_Nortefact</v>
      </c>
      <c r="C56" t="s">
        <v>82</v>
      </c>
      <c r="D56" s="12">
        <v>63</v>
      </c>
      <c r="E56" t="s">
        <v>2</v>
      </c>
      <c r="F56" t="s">
        <v>67</v>
      </c>
      <c r="G56" t="s">
        <v>91</v>
      </c>
      <c r="H56">
        <f>K55</f>
        <v>83</v>
      </c>
      <c r="I56">
        <v>24</v>
      </c>
      <c r="K56">
        <v>83</v>
      </c>
    </row>
    <row r="57" spans="1:11" x14ac:dyDescent="0.25">
      <c r="A57" t="str">
        <f>_xlfn.CONCAT(C57,"_HUB",H57,"_",G57)</f>
        <v>OWT220208_1I_DIV57_HUB73_3UA</v>
      </c>
      <c r="B57" t="str">
        <f>_xlfn.CONCAT(C57,"_HUB",H57,"_",G57,"_cSpikes_L0_RP2.mat_Nortefact")</f>
        <v>OWT220208_1I_DIV57_HUB73_3UA_cSpikes_L0_RP2.mat_Nortefact</v>
      </c>
      <c r="C57" s="12" t="s">
        <v>75</v>
      </c>
      <c r="D57" s="12">
        <v>57</v>
      </c>
      <c r="E57" s="12" t="s">
        <v>2</v>
      </c>
      <c r="F57" t="s">
        <v>67</v>
      </c>
      <c r="G57" t="s">
        <v>88</v>
      </c>
      <c r="H57">
        <f>I57</f>
        <v>73</v>
      </c>
      <c r="I57">
        <v>73</v>
      </c>
      <c r="K57">
        <v>86</v>
      </c>
    </row>
    <row r="58" spans="1:11" x14ac:dyDescent="0.25">
      <c r="A58" t="str">
        <f>_xlfn.CONCAT(C58,"_PER",H58,"_",G58)</f>
        <v>OWT220208_1I_DIV57_PER86_3UA</v>
      </c>
      <c r="B58" t="str">
        <f>_xlfn.CONCAT(C58,"_PER",H58,"_",G58,"_cSpikes_L0_RP2.mat_Nortefact")</f>
        <v>OWT220208_1I_DIV57_PER86_3UA_cSpikes_L0_RP2.mat_Nortefact</v>
      </c>
      <c r="C58" s="12" t="s">
        <v>75</v>
      </c>
      <c r="D58" s="12">
        <v>57</v>
      </c>
      <c r="E58" s="12" t="s">
        <v>2</v>
      </c>
      <c r="F58" t="s">
        <v>67</v>
      </c>
      <c r="G58" t="s">
        <v>88</v>
      </c>
      <c r="H58">
        <f>K57</f>
        <v>86</v>
      </c>
      <c r="I58">
        <v>73</v>
      </c>
      <c r="K58">
        <v>86</v>
      </c>
    </row>
  </sheetData>
  <sortState xmlns:xlrd2="http://schemas.microsoft.com/office/spreadsheetml/2017/richdata2" ref="A2:O58">
    <sortCondition ref="A55:A58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DAEC-D123-4C05-BDDF-C285115CEE5C}">
  <dimension ref="A1:P37"/>
  <sheetViews>
    <sheetView zoomScale="108" zoomScaleNormal="100" workbookViewId="0">
      <selection activeCell="F2" sqref="F2"/>
    </sheetView>
  </sheetViews>
  <sheetFormatPr defaultRowHeight="15" x14ac:dyDescent="0.25"/>
  <cols>
    <col min="1" max="1" width="17.140625" bestFit="1" customWidth="1"/>
    <col min="3" max="3" width="13.140625" customWidth="1"/>
    <col min="5" max="5" width="14.5703125" bestFit="1" customWidth="1"/>
    <col min="6" max="6" width="30.140625" bestFit="1" customWidth="1"/>
    <col min="8" max="8" width="24.7109375" bestFit="1" customWidth="1"/>
    <col min="10" max="10" width="25.7109375" bestFit="1" customWidth="1"/>
    <col min="12" max="12" width="23.42578125" bestFit="1" customWidth="1"/>
    <col min="14" max="14" width="18.140625" bestFit="1" customWidth="1"/>
  </cols>
  <sheetData>
    <row r="1" spans="1:16" ht="30.75" thickBot="1" x14ac:dyDescent="0.3">
      <c r="A1" s="1" t="s">
        <v>0</v>
      </c>
      <c r="B1" s="1" t="s">
        <v>1</v>
      </c>
      <c r="C1" s="1" t="s">
        <v>13</v>
      </c>
      <c r="E1" s="1" t="s">
        <v>0</v>
      </c>
      <c r="F1" s="1" t="s">
        <v>24</v>
      </c>
      <c r="G1" s="1" t="s">
        <v>2</v>
      </c>
      <c r="J1" s="1" t="s">
        <v>42</v>
      </c>
      <c r="K1" s="1" t="s">
        <v>43</v>
      </c>
      <c r="L1" s="1" t="s">
        <v>44</v>
      </c>
      <c r="N1" s="1" t="s">
        <v>42</v>
      </c>
      <c r="O1" s="1" t="s">
        <v>58</v>
      </c>
      <c r="P1" s="1" t="s">
        <v>44</v>
      </c>
    </row>
    <row r="2" spans="1:16" ht="15.75" thickBot="1" x14ac:dyDescent="0.3">
      <c r="A2" s="1" t="s">
        <v>3</v>
      </c>
      <c r="B2" s="1" t="s">
        <v>1</v>
      </c>
      <c r="C2" s="1" t="s">
        <v>13</v>
      </c>
      <c r="E2" s="1" t="s">
        <v>28</v>
      </c>
      <c r="F2" s="1" t="s">
        <v>24</v>
      </c>
      <c r="G2" s="1" t="s">
        <v>2</v>
      </c>
      <c r="I2" s="3"/>
      <c r="J2" s="1" t="s">
        <v>45</v>
      </c>
      <c r="K2" s="1" t="s">
        <v>43</v>
      </c>
      <c r="L2" s="1" t="s">
        <v>44</v>
      </c>
      <c r="N2" s="1" t="s">
        <v>45</v>
      </c>
      <c r="O2" s="1" t="s">
        <v>58</v>
      </c>
      <c r="P2" s="1" t="s">
        <v>44</v>
      </c>
    </row>
    <row r="3" spans="1:16" ht="30.75" thickBot="1" x14ac:dyDescent="0.3">
      <c r="A3" s="1" t="s">
        <v>4</v>
      </c>
      <c r="B3" s="1" t="s">
        <v>1</v>
      </c>
      <c r="C3" s="1" t="s">
        <v>13</v>
      </c>
      <c r="E3" s="1" t="s">
        <v>4</v>
      </c>
      <c r="F3" s="1" t="s">
        <v>24</v>
      </c>
      <c r="G3" s="1" t="s">
        <v>2</v>
      </c>
      <c r="I3" s="3"/>
      <c r="J3" s="1" t="s">
        <v>46</v>
      </c>
      <c r="K3" s="1" t="s">
        <v>43</v>
      </c>
      <c r="L3" s="1" t="s">
        <v>44</v>
      </c>
      <c r="N3" s="1" t="s">
        <v>46</v>
      </c>
      <c r="O3" s="1" t="s">
        <v>58</v>
      </c>
      <c r="P3" s="1" t="s">
        <v>44</v>
      </c>
    </row>
    <row r="4" spans="1:16" ht="15.75" thickBot="1" x14ac:dyDescent="0.3">
      <c r="A4" s="1" t="s">
        <v>5</v>
      </c>
      <c r="B4" s="1" t="s">
        <v>1</v>
      </c>
      <c r="C4" s="1" t="s">
        <v>13</v>
      </c>
      <c r="J4" s="1" t="s">
        <v>47</v>
      </c>
      <c r="K4" s="1" t="s">
        <v>43</v>
      </c>
      <c r="L4" s="1" t="s">
        <v>44</v>
      </c>
      <c r="N4" s="1" t="s">
        <v>47</v>
      </c>
      <c r="O4" s="1" t="s">
        <v>58</v>
      </c>
      <c r="P4" s="1" t="s">
        <v>44</v>
      </c>
    </row>
    <row r="5" spans="1:16" ht="15.75" thickBot="1" x14ac:dyDescent="0.3">
      <c r="A5" s="1" t="s">
        <v>6</v>
      </c>
      <c r="B5" s="1" t="s">
        <v>1</v>
      </c>
      <c r="C5" s="1" t="s">
        <v>13</v>
      </c>
      <c r="E5" s="1" t="s">
        <v>6</v>
      </c>
      <c r="F5" s="1" t="s">
        <v>24</v>
      </c>
      <c r="G5" s="1" t="s">
        <v>2</v>
      </c>
      <c r="J5" s="1" t="s">
        <v>48</v>
      </c>
      <c r="K5" s="1" t="s">
        <v>43</v>
      </c>
      <c r="L5" s="1" t="s">
        <v>44</v>
      </c>
      <c r="N5" s="1" t="s">
        <v>48</v>
      </c>
      <c r="O5" s="1" t="s">
        <v>58</v>
      </c>
      <c r="P5" s="1" t="s">
        <v>44</v>
      </c>
    </row>
    <row r="6" spans="1:16" ht="15.75" thickBot="1" x14ac:dyDescent="0.3">
      <c r="E6" s="1" t="s">
        <v>25</v>
      </c>
      <c r="F6" s="1" t="s">
        <v>24</v>
      </c>
      <c r="G6" s="1" t="s">
        <v>2</v>
      </c>
      <c r="I6" s="2"/>
      <c r="J6" s="1" t="s">
        <v>49</v>
      </c>
      <c r="K6" s="1" t="s">
        <v>43</v>
      </c>
      <c r="L6" s="1" t="s">
        <v>44</v>
      </c>
    </row>
    <row r="7" spans="1:16" ht="15.75" thickBot="1" x14ac:dyDescent="0.3">
      <c r="E7" s="1" t="s">
        <v>26</v>
      </c>
      <c r="F7" s="1" t="s">
        <v>24</v>
      </c>
      <c r="G7" s="1" t="s">
        <v>2</v>
      </c>
      <c r="J7" s="1" t="s">
        <v>50</v>
      </c>
      <c r="K7" s="1" t="s">
        <v>43</v>
      </c>
      <c r="L7" s="1" t="s">
        <v>44</v>
      </c>
    </row>
    <row r="8" spans="1:16" ht="30.75" thickBot="1" x14ac:dyDescent="0.3">
      <c r="E8" s="1" t="s">
        <v>27</v>
      </c>
      <c r="F8" s="1" t="s">
        <v>24</v>
      </c>
      <c r="G8" s="1" t="s">
        <v>2</v>
      </c>
      <c r="L8" s="5"/>
    </row>
    <row r="9" spans="1:16" ht="15.75" thickBot="1" x14ac:dyDescent="0.3">
      <c r="J9" s="1" t="s">
        <v>51</v>
      </c>
      <c r="K9" s="1" t="s">
        <v>43</v>
      </c>
      <c r="L9" s="1" t="s">
        <v>2</v>
      </c>
      <c r="N9" s="1" t="s">
        <v>51</v>
      </c>
      <c r="O9" s="1" t="s">
        <v>58</v>
      </c>
      <c r="P9" s="1" t="s">
        <v>2</v>
      </c>
    </row>
    <row r="10" spans="1:16" ht="30.75" thickBot="1" x14ac:dyDescent="0.3">
      <c r="A10" s="1" t="s">
        <v>10</v>
      </c>
      <c r="B10" s="1" t="s">
        <v>11</v>
      </c>
      <c r="C10" s="1" t="s">
        <v>14</v>
      </c>
      <c r="E10" s="1" t="s">
        <v>10</v>
      </c>
      <c r="F10" s="1" t="s">
        <v>24</v>
      </c>
      <c r="G10" s="1" t="s">
        <v>12</v>
      </c>
      <c r="J10" s="1" t="s">
        <v>52</v>
      </c>
      <c r="K10" s="1" t="s">
        <v>43</v>
      </c>
      <c r="L10" s="1" t="s">
        <v>2</v>
      </c>
      <c r="N10" s="1" t="s">
        <v>52</v>
      </c>
      <c r="O10" s="1" t="s">
        <v>58</v>
      </c>
      <c r="P10" s="1" t="s">
        <v>2</v>
      </c>
    </row>
    <row r="11" spans="1:16" ht="30.75" thickBot="1" x14ac:dyDescent="0.3">
      <c r="A11" s="1" t="s">
        <v>15</v>
      </c>
      <c r="B11" s="1" t="s">
        <v>11</v>
      </c>
      <c r="C11" s="1" t="s">
        <v>14</v>
      </c>
      <c r="E11" s="1" t="s">
        <v>15</v>
      </c>
      <c r="F11" s="1" t="s">
        <v>24</v>
      </c>
      <c r="G11" s="1" t="s">
        <v>12</v>
      </c>
      <c r="J11" s="1" t="s">
        <v>53</v>
      </c>
      <c r="K11" s="1" t="s">
        <v>43</v>
      </c>
      <c r="L11" s="1" t="s">
        <v>2</v>
      </c>
      <c r="N11" s="1" t="s">
        <v>59</v>
      </c>
      <c r="O11" s="1" t="s">
        <v>58</v>
      </c>
      <c r="P11" s="1" t="s">
        <v>2</v>
      </c>
    </row>
    <row r="12" spans="1:16" ht="30.75" thickBot="1" x14ac:dyDescent="0.3">
      <c r="A12" s="1" t="s">
        <v>19</v>
      </c>
      <c r="B12" s="1" t="s">
        <v>1</v>
      </c>
      <c r="C12" s="1" t="s">
        <v>14</v>
      </c>
      <c r="E12" s="1" t="s">
        <v>29</v>
      </c>
      <c r="F12" s="1" t="s">
        <v>30</v>
      </c>
      <c r="G12" s="1" t="s">
        <v>12</v>
      </c>
    </row>
    <row r="13" spans="1:16" ht="30.75" thickBot="1" x14ac:dyDescent="0.3">
      <c r="A13" s="1" t="s">
        <v>20</v>
      </c>
      <c r="B13" s="1" t="s">
        <v>1</v>
      </c>
      <c r="C13" s="1" t="s">
        <v>14</v>
      </c>
      <c r="E13" s="1" t="s">
        <v>32</v>
      </c>
      <c r="F13" s="1" t="s">
        <v>30</v>
      </c>
      <c r="G13" s="1" t="s">
        <v>12</v>
      </c>
      <c r="J13" s="1" t="s">
        <v>54</v>
      </c>
      <c r="K13" s="1" t="s">
        <v>43</v>
      </c>
      <c r="L13" s="1" t="s">
        <v>55</v>
      </c>
      <c r="N13" s="1" t="s">
        <v>60</v>
      </c>
      <c r="O13" s="1" t="s">
        <v>58</v>
      </c>
      <c r="P13" s="1" t="s">
        <v>55</v>
      </c>
    </row>
    <row r="14" spans="1:16" ht="30.75" thickBot="1" x14ac:dyDescent="0.3">
      <c r="E14" s="1" t="s">
        <v>32</v>
      </c>
      <c r="F14" s="1" t="s">
        <v>30</v>
      </c>
      <c r="G14" s="1" t="s">
        <v>12</v>
      </c>
      <c r="J14" s="1" t="s">
        <v>56</v>
      </c>
      <c r="K14" s="1" t="s">
        <v>43</v>
      </c>
      <c r="L14" s="1" t="s">
        <v>55</v>
      </c>
      <c r="N14" s="1" t="s">
        <v>56</v>
      </c>
      <c r="O14" s="1" t="s">
        <v>58</v>
      </c>
      <c r="P14" s="1" t="s">
        <v>55</v>
      </c>
    </row>
    <row r="15" spans="1:16" ht="15.75" thickBot="1" x14ac:dyDescent="0.3">
      <c r="A15" s="1" t="s">
        <v>16</v>
      </c>
      <c r="B15" s="1" t="s">
        <v>1</v>
      </c>
      <c r="C15" s="1" t="s">
        <v>22</v>
      </c>
      <c r="J15" s="1" t="s">
        <v>57</v>
      </c>
      <c r="K15" s="1" t="s">
        <v>43</v>
      </c>
      <c r="L15" s="1" t="s">
        <v>55</v>
      </c>
    </row>
    <row r="16" spans="1:16" ht="30.75" thickBot="1" x14ac:dyDescent="0.3">
      <c r="A16" s="1" t="s">
        <v>18</v>
      </c>
      <c r="B16" s="1" t="s">
        <v>1</v>
      </c>
      <c r="C16" s="1" t="s">
        <v>22</v>
      </c>
      <c r="E16" s="1" t="s">
        <v>18</v>
      </c>
      <c r="F16" s="1" t="s">
        <v>24</v>
      </c>
      <c r="G16" s="1" t="s">
        <v>17</v>
      </c>
    </row>
    <row r="17" spans="1:8" ht="30.75" thickBot="1" x14ac:dyDescent="0.3">
      <c r="A17" s="1" t="s">
        <v>21</v>
      </c>
      <c r="B17" s="1" t="s">
        <v>1</v>
      </c>
      <c r="C17" s="1" t="s">
        <v>22</v>
      </c>
      <c r="E17" s="1" t="s">
        <v>21</v>
      </c>
      <c r="F17" s="1" t="s">
        <v>24</v>
      </c>
      <c r="G17" s="1" t="s">
        <v>17</v>
      </c>
    </row>
    <row r="18" spans="1:8" ht="30.75" thickBot="1" x14ac:dyDescent="0.3">
      <c r="A18" s="1" t="s">
        <v>23</v>
      </c>
      <c r="B18" s="1" t="s">
        <v>1</v>
      </c>
      <c r="C18" s="1" t="s">
        <v>22</v>
      </c>
      <c r="E18" s="1" t="s">
        <v>23</v>
      </c>
      <c r="F18" s="1" t="s">
        <v>24</v>
      </c>
      <c r="G18" s="1" t="s">
        <v>17</v>
      </c>
    </row>
    <row r="19" spans="1:8" ht="30" x14ac:dyDescent="0.25">
      <c r="A19" s="2" t="s">
        <v>31</v>
      </c>
    </row>
    <row r="25" spans="1:8" x14ac:dyDescent="0.25">
      <c r="E25" s="6" t="s">
        <v>7</v>
      </c>
      <c r="F25" s="6" t="s">
        <v>33</v>
      </c>
      <c r="G25" s="6" t="s">
        <v>40</v>
      </c>
      <c r="H25" s="6" t="s">
        <v>41</v>
      </c>
    </row>
    <row r="26" spans="1:8" x14ac:dyDescent="0.25">
      <c r="E26" s="7" t="s">
        <v>43</v>
      </c>
      <c r="F26" s="7" t="s">
        <v>36</v>
      </c>
      <c r="G26" s="7">
        <v>3</v>
      </c>
      <c r="H26" s="7" t="s">
        <v>63</v>
      </c>
    </row>
    <row r="27" spans="1:8" x14ac:dyDescent="0.25">
      <c r="E27" s="7"/>
      <c r="F27" s="7" t="s">
        <v>61</v>
      </c>
      <c r="G27" s="7">
        <v>7</v>
      </c>
      <c r="H27" s="7"/>
    </row>
    <row r="28" spans="1:8" x14ac:dyDescent="0.25">
      <c r="E28" s="7"/>
      <c r="F28" s="7" t="s">
        <v>62</v>
      </c>
      <c r="G28" s="7">
        <v>3</v>
      </c>
      <c r="H28" s="7"/>
    </row>
    <row r="29" spans="1:8" x14ac:dyDescent="0.25">
      <c r="E29" s="8" t="s">
        <v>58</v>
      </c>
      <c r="F29" s="8" t="s">
        <v>36</v>
      </c>
      <c r="G29" s="8">
        <v>3</v>
      </c>
      <c r="H29" s="8" t="s">
        <v>63</v>
      </c>
    </row>
    <row r="30" spans="1:8" x14ac:dyDescent="0.25">
      <c r="E30" s="8"/>
      <c r="F30" s="8" t="s">
        <v>61</v>
      </c>
      <c r="G30" s="8">
        <v>5</v>
      </c>
      <c r="H30" s="8"/>
    </row>
    <row r="31" spans="1:8" x14ac:dyDescent="0.25">
      <c r="E31" s="8"/>
      <c r="F31" s="8" t="s">
        <v>62</v>
      </c>
      <c r="G31" s="8">
        <v>2</v>
      </c>
      <c r="H31" s="8"/>
    </row>
    <row r="32" spans="1:8" x14ac:dyDescent="0.25">
      <c r="E32" s="9" t="s">
        <v>34</v>
      </c>
      <c r="F32" s="9" t="s">
        <v>36</v>
      </c>
      <c r="G32" s="10">
        <v>5</v>
      </c>
      <c r="H32" s="16" t="s">
        <v>64</v>
      </c>
    </row>
    <row r="33" spans="5:8" x14ac:dyDescent="0.25">
      <c r="E33" s="10"/>
      <c r="F33" s="10" t="s">
        <v>37</v>
      </c>
      <c r="G33" s="10">
        <v>4</v>
      </c>
      <c r="H33" s="16"/>
    </row>
    <row r="34" spans="5:8" x14ac:dyDescent="0.25">
      <c r="E34" s="10"/>
      <c r="F34" s="10" t="s">
        <v>38</v>
      </c>
      <c r="G34" s="10">
        <v>4</v>
      </c>
      <c r="H34" s="16"/>
    </row>
    <row r="35" spans="5:8" x14ac:dyDescent="0.25">
      <c r="E35" s="2" t="s">
        <v>35</v>
      </c>
      <c r="F35" s="3" t="s">
        <v>36</v>
      </c>
      <c r="G35">
        <v>7</v>
      </c>
      <c r="H35" s="11" t="s">
        <v>39</v>
      </c>
    </row>
    <row r="36" spans="5:8" x14ac:dyDescent="0.25">
      <c r="F36" t="s">
        <v>37</v>
      </c>
      <c r="G36">
        <v>3</v>
      </c>
      <c r="H36" s="4"/>
    </row>
    <row r="37" spans="5:8" x14ac:dyDescent="0.25">
      <c r="F37" t="s">
        <v>38</v>
      </c>
      <c r="G37">
        <v>5</v>
      </c>
      <c r="H37" s="4"/>
    </row>
  </sheetData>
  <mergeCells count="1">
    <mergeCell ref="H32:H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MEC_spikes</vt:lpstr>
      <vt:lpstr>spike_detection</vt:lpstr>
      <vt:lpstr>spike_detection_filtd</vt:lpstr>
      <vt:lpstr>pre</vt:lpstr>
      <vt:lpstr>voltage</vt:lpstr>
      <vt:lpstr>spikes</vt:lpstr>
      <vt:lpstr>spike_counts</vt:lpstr>
      <vt:lpstr>baseline</vt:lpstr>
      <vt:lpstr>stim_only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Chang</dc:creator>
  <cp:lastModifiedBy>Elise Chang</cp:lastModifiedBy>
  <dcterms:created xsi:type="dcterms:W3CDTF">2023-02-15T17:27:09Z</dcterms:created>
  <dcterms:modified xsi:type="dcterms:W3CDTF">2023-08-24T22:01:47Z</dcterms:modified>
</cp:coreProperties>
</file>