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Elise/Documents/workspace/WindPotential/results/"/>
    </mc:Choice>
  </mc:AlternateContent>
  <bookViews>
    <workbookView xWindow="0" yWindow="460" windowWidth="25600" windowHeight="15460" tabRatio="500" activeTab="2"/>
  </bookViews>
  <sheets>
    <sheet name="Feuil1" sheetId="1" r:id="rId1"/>
    <sheet name="Feuil2" sheetId="2" r:id="rId2"/>
    <sheet name="Grid 0.75" sheetId="4" r:id="rId3"/>
    <sheet name="Feuil3" sheetId="3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4" l="1"/>
  <c r="J3" i="4"/>
  <c r="I3" i="4"/>
  <c r="K3" i="4"/>
  <c r="P3" i="4"/>
  <c r="M4" i="4"/>
  <c r="J4" i="4"/>
  <c r="I4" i="4"/>
  <c r="K4" i="4"/>
  <c r="P4" i="4"/>
  <c r="M5" i="4"/>
  <c r="J5" i="4"/>
  <c r="I5" i="4"/>
  <c r="K5" i="4"/>
  <c r="P5" i="4"/>
  <c r="M6" i="4"/>
  <c r="J6" i="4"/>
  <c r="I6" i="4"/>
  <c r="K6" i="4"/>
  <c r="P6" i="4"/>
  <c r="M7" i="4"/>
  <c r="J7" i="4"/>
  <c r="I7" i="4"/>
  <c r="K7" i="4"/>
  <c r="P7" i="4"/>
  <c r="M8" i="4"/>
  <c r="J8" i="4"/>
  <c r="I8" i="4"/>
  <c r="K8" i="4"/>
  <c r="P8" i="4"/>
  <c r="M9" i="4"/>
  <c r="J9" i="4"/>
  <c r="I9" i="4"/>
  <c r="K9" i="4"/>
  <c r="P9" i="4"/>
  <c r="M10" i="4"/>
  <c r="J10" i="4"/>
  <c r="I10" i="4"/>
  <c r="K10" i="4"/>
  <c r="P10" i="4"/>
  <c r="M11" i="4"/>
  <c r="J11" i="4"/>
  <c r="I11" i="4"/>
  <c r="K11" i="4"/>
  <c r="P11" i="4"/>
  <c r="M12" i="4"/>
  <c r="J12" i="4"/>
  <c r="I12" i="4"/>
  <c r="K12" i="4"/>
  <c r="P12" i="4"/>
  <c r="M13" i="4"/>
  <c r="J13" i="4"/>
  <c r="I13" i="4"/>
  <c r="K13" i="4"/>
  <c r="P13" i="4"/>
  <c r="M14" i="4"/>
  <c r="J14" i="4"/>
  <c r="I14" i="4"/>
  <c r="K14" i="4"/>
  <c r="P14" i="4"/>
  <c r="M15" i="4"/>
  <c r="J15" i="4"/>
  <c r="I15" i="4"/>
  <c r="K15" i="4"/>
  <c r="P15" i="4"/>
  <c r="M16" i="4"/>
  <c r="J16" i="4"/>
  <c r="I16" i="4"/>
  <c r="K16" i="4"/>
  <c r="P16" i="4"/>
  <c r="M17" i="4"/>
  <c r="J17" i="4"/>
  <c r="I17" i="4"/>
  <c r="K17" i="4"/>
  <c r="P17" i="4"/>
  <c r="M18" i="4"/>
  <c r="J18" i="4"/>
  <c r="I18" i="4"/>
  <c r="K18" i="4"/>
  <c r="P18" i="4"/>
  <c r="M19" i="4"/>
  <c r="J19" i="4"/>
  <c r="K19" i="4"/>
  <c r="P19" i="4"/>
  <c r="M20" i="4"/>
  <c r="J20" i="4"/>
  <c r="K20" i="4"/>
  <c r="P20" i="4"/>
  <c r="M21" i="4"/>
  <c r="J21" i="4"/>
  <c r="I21" i="4"/>
  <c r="K21" i="4"/>
  <c r="P21" i="4"/>
  <c r="M22" i="4"/>
  <c r="J22" i="4"/>
  <c r="I22" i="4"/>
  <c r="K22" i="4"/>
  <c r="P22" i="4"/>
  <c r="M23" i="4"/>
  <c r="J23" i="4"/>
  <c r="I23" i="4"/>
  <c r="K23" i="4"/>
  <c r="P23" i="4"/>
  <c r="M24" i="4"/>
  <c r="J24" i="4"/>
  <c r="I24" i="4"/>
  <c r="K24" i="4"/>
  <c r="P24" i="4"/>
  <c r="M25" i="4"/>
  <c r="J25" i="4"/>
  <c r="I25" i="4"/>
  <c r="K25" i="4"/>
  <c r="P25" i="4"/>
  <c r="M26" i="4"/>
  <c r="J26" i="4"/>
  <c r="I26" i="4"/>
  <c r="K26" i="4"/>
  <c r="P26" i="4"/>
  <c r="M27" i="4"/>
  <c r="J27" i="4"/>
  <c r="I27" i="4"/>
  <c r="K27" i="4"/>
  <c r="P27" i="4"/>
  <c r="M28" i="4"/>
  <c r="J28" i="4"/>
  <c r="I28" i="4"/>
  <c r="K28" i="4"/>
  <c r="P28" i="4"/>
  <c r="M29" i="4"/>
  <c r="J29" i="4"/>
  <c r="I29" i="4"/>
  <c r="K29" i="4"/>
  <c r="P29" i="4"/>
  <c r="M2" i="4"/>
  <c r="J2" i="4"/>
  <c r="I2" i="4"/>
  <c r="K2" i="4"/>
  <c r="P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2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20" i="4"/>
  <c r="N21" i="4"/>
  <c r="N22" i="4"/>
  <c r="N23" i="4"/>
  <c r="N24" i="4"/>
  <c r="N25" i="4"/>
  <c r="N26" i="4"/>
  <c r="N27" i="4"/>
  <c r="N28" i="4"/>
  <c r="N29" i="4"/>
  <c r="N19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2" i="4"/>
  <c r="J31" i="4"/>
  <c r="I19" i="4"/>
  <c r="I20" i="4"/>
  <c r="E2" i="2"/>
  <c r="H2" i="2"/>
  <c r="E3" i="2"/>
  <c r="H3" i="2"/>
  <c r="E4" i="2"/>
  <c r="H4" i="2"/>
  <c r="E5" i="2"/>
  <c r="H5" i="2"/>
  <c r="E6" i="2"/>
  <c r="H6" i="2"/>
  <c r="E7" i="2"/>
  <c r="H7" i="2"/>
  <c r="E8" i="2"/>
  <c r="H8" i="2"/>
  <c r="E9" i="2"/>
  <c r="H9" i="2"/>
  <c r="E10" i="2"/>
  <c r="H10" i="2"/>
  <c r="E11" i="2"/>
  <c r="H11" i="2"/>
  <c r="E12" i="2"/>
  <c r="H12" i="2"/>
  <c r="E13" i="2"/>
  <c r="H13" i="2"/>
  <c r="E14" i="2"/>
  <c r="H14" i="2"/>
  <c r="E15" i="2"/>
  <c r="H15" i="2"/>
  <c r="E16" i="2"/>
  <c r="H16" i="2"/>
  <c r="E17" i="2"/>
  <c r="H17" i="2"/>
  <c r="E18" i="2"/>
  <c r="H18" i="2"/>
  <c r="E19" i="2"/>
  <c r="H19" i="2"/>
  <c r="E20" i="2"/>
  <c r="H20" i="2"/>
  <c r="E21" i="2"/>
  <c r="H21" i="2"/>
  <c r="E22" i="2"/>
  <c r="H22" i="2"/>
  <c r="E23" i="2"/>
  <c r="H23" i="2"/>
  <c r="E24" i="2"/>
  <c r="H24" i="2"/>
  <c r="E25" i="2"/>
  <c r="H25" i="2"/>
  <c r="E26" i="2"/>
  <c r="H26" i="2"/>
  <c r="E27" i="2"/>
  <c r="H27" i="2"/>
  <c r="E28" i="2"/>
  <c r="H28" i="2"/>
  <c r="E29" i="2"/>
  <c r="H29" i="2"/>
  <c r="C31" i="4"/>
  <c r="D31" i="4"/>
  <c r="E31" i="4"/>
  <c r="F31" i="4"/>
  <c r="G31" i="4"/>
  <c r="H31" i="4"/>
  <c r="I31" i="4"/>
  <c r="B31" i="4"/>
  <c r="J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2" i="3"/>
  <c r="J3" i="3"/>
  <c r="I3" i="3"/>
  <c r="K3" i="3"/>
  <c r="J4" i="3"/>
  <c r="I4" i="3"/>
  <c r="K4" i="3"/>
  <c r="J5" i="3"/>
  <c r="I5" i="3"/>
  <c r="K5" i="3"/>
  <c r="J6" i="3"/>
  <c r="I6" i="3"/>
  <c r="K6" i="3"/>
  <c r="J7" i="3"/>
  <c r="I7" i="3"/>
  <c r="K7" i="3"/>
  <c r="J8" i="3"/>
  <c r="I8" i="3"/>
  <c r="K8" i="3"/>
  <c r="J9" i="3"/>
  <c r="I9" i="3"/>
  <c r="K9" i="3"/>
  <c r="J10" i="3"/>
  <c r="I10" i="3"/>
  <c r="K10" i="3"/>
  <c r="J11" i="3"/>
  <c r="I11" i="3"/>
  <c r="K11" i="3"/>
  <c r="J12" i="3"/>
  <c r="I12" i="3"/>
  <c r="K12" i="3"/>
  <c r="J13" i="3"/>
  <c r="I13" i="3"/>
  <c r="K13" i="3"/>
  <c r="J14" i="3"/>
  <c r="I14" i="3"/>
  <c r="K14" i="3"/>
  <c r="J15" i="3"/>
  <c r="I15" i="3"/>
  <c r="K15" i="3"/>
  <c r="J16" i="3"/>
  <c r="I16" i="3"/>
  <c r="K16" i="3"/>
  <c r="J17" i="3"/>
  <c r="I17" i="3"/>
  <c r="K17" i="3"/>
  <c r="J18" i="3"/>
  <c r="I18" i="3"/>
  <c r="K18" i="3"/>
  <c r="J19" i="3"/>
  <c r="I19" i="3"/>
  <c r="K19" i="3"/>
  <c r="J20" i="3"/>
  <c r="I20" i="3"/>
  <c r="K20" i="3"/>
  <c r="J21" i="3"/>
  <c r="I21" i="3"/>
  <c r="K21" i="3"/>
  <c r="J22" i="3"/>
  <c r="I22" i="3"/>
  <c r="K22" i="3"/>
  <c r="J23" i="3"/>
  <c r="I23" i="3"/>
  <c r="K23" i="3"/>
  <c r="J24" i="3"/>
  <c r="I24" i="3"/>
  <c r="K24" i="3"/>
  <c r="J25" i="3"/>
  <c r="I25" i="3"/>
  <c r="K25" i="3"/>
  <c r="J26" i="3"/>
  <c r="I26" i="3"/>
  <c r="K26" i="3"/>
  <c r="J27" i="3"/>
  <c r="I27" i="3"/>
  <c r="K27" i="3"/>
  <c r="J28" i="3"/>
  <c r="I28" i="3"/>
  <c r="K28" i="3"/>
  <c r="J29" i="3"/>
  <c r="I29" i="3"/>
  <c r="K29" i="3"/>
  <c r="I2" i="3"/>
  <c r="K2" i="3"/>
  <c r="D31" i="2"/>
  <c r="C31" i="2"/>
  <c r="E31" i="2"/>
  <c r="G31" i="2"/>
  <c r="F31" i="2"/>
  <c r="H31" i="2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" i="1"/>
</calcChain>
</file>

<file path=xl/sharedStrings.xml><?xml version="1.0" encoding="utf-8"?>
<sst xmlns="http://schemas.openxmlformats.org/spreadsheetml/2006/main" count="218" uniqueCount="120">
  <si>
    <t>Austria</t>
  </si>
  <si>
    <t>Belgium</t>
  </si>
  <si>
    <t>Bulgaria</t>
  </si>
  <si>
    <t>Croatia</t>
  </si>
  <si>
    <t>Cyprus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</si>
  <si>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</si>
  <si>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</si>
  <si>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</si>
  <si>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</si>
  <si>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</si>
  <si>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</si>
  <si>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</si>
  <si>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</si>
  <si>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</si>
  <si>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</si>
  <si>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</si>
  <si>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</si>
  <si>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</si>
  <si>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</si>
  <si>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</si>
  <si>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</si>
  <si>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</si>
  <si>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</si>
  <si>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</si>
  <si>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</si>
  <si>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</si>
  <si>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UK</t>
  </si>
  <si>
    <t>Total</t>
  </si>
  <si>
    <t>Czech Republic</t>
  </si>
  <si>
    <t>Capacity Installed (MW)</t>
  </si>
  <si>
    <t>Electricity Generated (GWh)</t>
  </si>
  <si>
    <t>Central</t>
  </si>
  <si>
    <t>Low</t>
  </si>
  <si>
    <t>High</t>
  </si>
  <si>
    <t>Capacity Factor (%)</t>
  </si>
  <si>
    <t>60959.5221454956 km²</t>
  </si>
  <si>
    <t>19598.719804792796 km²</t>
  </si>
  <si>
    <t>66846.15822157475 km²</t>
  </si>
  <si>
    <t>35900.92978228533 km²</t>
  </si>
  <si>
    <t>5704.8486934545135 km²</t>
  </si>
  <si>
    <t>61468.56034267593 km²</t>
  </si>
  <si>
    <t>37620.230653433864 km²</t>
  </si>
  <si>
    <t>34137.921552413005 km²</t>
  </si>
  <si>
    <t>251302.53402001434 km²</t>
  </si>
  <si>
    <t>412292.6561164198 km²</t>
  </si>
  <si>
    <t>220971.95089029972 km²</t>
  </si>
  <si>
    <t>87772.6541813833 km²</t>
  </si>
  <si>
    <t>70476.61920638802 km²</t>
  </si>
  <si>
    <t>56885.91041889971 km²</t>
  </si>
  <si>
    <t>225139.83504653475 km²</t>
  </si>
  <si>
    <t>50778.08147028698 km²</t>
  </si>
  <si>
    <t>54917.66010526197 km²</t>
  </si>
  <si>
    <t>1500.4822276499299 km²</t>
  </si>
  <si>
    <t>0.0 km²</t>
  </si>
  <si>
    <t>17589.18353029102 km²</t>
  </si>
  <si>
    <t>214602.32539996057 km²</t>
  </si>
  <si>
    <t>70167.19426824813 km²</t>
  </si>
  <si>
    <t>183473.04379891424 km²</t>
  </si>
  <si>
    <t>32159.994115537753 km²</t>
  </si>
  <si>
    <t>10721.521456765478 km²</t>
  </si>
  <si>
    <t>365402.65165109676 km²</t>
  </si>
  <si>
    <t>333955.1053590474 km²</t>
  </si>
  <si>
    <t>173870.9353263186 km²</t>
  </si>
  <si>
    <t>Czech Rep.</t>
  </si>
  <si>
    <t>United Kingdom</t>
  </si>
  <si>
    <t>Country</t>
  </si>
  <si>
    <t>Area</t>
  </si>
  <si>
    <t>MW planned</t>
  </si>
  <si>
    <t>MW installed</t>
  </si>
  <si>
    <t>GWh generated</t>
  </si>
  <si>
    <t>GWh planned</t>
  </si>
  <si>
    <t>Capacity Factor planned</t>
  </si>
  <si>
    <t>Capacity Factor predicted</t>
  </si>
  <si>
    <t>24697.67703226956 km²</t>
  </si>
  <si>
    <t>8833.155763250921 km²</t>
  </si>
  <si>
    <t>32393.498200836973 km²</t>
  </si>
  <si>
    <t>19059.051321214727 km²</t>
  </si>
  <si>
    <t>2562.555510840201 km²</t>
  </si>
  <si>
    <t>34054.131179380456 km²</t>
  </si>
  <si>
    <t>22552.63067658344 km²</t>
  </si>
  <si>
    <t>11891.208403921992 km²</t>
  </si>
  <si>
    <t>52955.26880018462 km²</t>
  </si>
  <si>
    <t>243059.16559809854 km²</t>
  </si>
  <si>
    <t>112963.6829118166 km²</t>
  </si>
  <si>
    <t>45038.11887257002 km²</t>
  </si>
  <si>
    <t>47058.610359826 km²</t>
  </si>
  <si>
    <t>41474.795896698844 km²</t>
  </si>
  <si>
    <t>125206.73497624947 km²</t>
  </si>
  <si>
    <t>16860.568583226104 km²</t>
  </si>
  <si>
    <t>27038.547835132737 km²</t>
  </si>
  <si>
    <t>1110.6579670804745 km²</t>
  </si>
  <si>
    <t>10192.645270292296 km²</t>
  </si>
  <si>
    <t>116955.04210618584 km²</t>
  </si>
  <si>
    <t>37587.37684342812 km²</t>
  </si>
  <si>
    <t>104406.90526781179 km²</t>
  </si>
  <si>
    <t>16962.638747744524 km²</t>
  </si>
  <si>
    <t>3580.570522149511 km²</t>
  </si>
  <si>
    <t>220178.9445079662 km²</t>
  </si>
  <si>
    <t>82142.48971045976 km²</t>
  </si>
  <si>
    <t>107927.56638991678 km²</t>
  </si>
  <si>
    <t>Suitable Area</t>
  </si>
  <si>
    <t>MW Planned</t>
  </si>
  <si>
    <t>GWh Planned</t>
  </si>
  <si>
    <t>Extra MW Needed</t>
  </si>
  <si>
    <t>GWh Produced</t>
  </si>
  <si>
    <t>Total Installed</t>
  </si>
  <si>
    <t>Total GWh Produced</t>
  </si>
  <si>
    <t>Total CF</t>
  </si>
  <si>
    <t>CF Planned</t>
  </si>
  <si>
    <t>CF Predicted</t>
  </si>
  <si>
    <t>CF Added</t>
  </si>
  <si>
    <t>Czech</t>
  </si>
  <si>
    <t>GWh really produced</t>
  </si>
  <si>
    <t>Extra Production</t>
  </si>
  <si>
    <t>Extra Capacity Needed</t>
  </si>
  <si>
    <t>Tota Installed</t>
  </si>
  <si>
    <t>Total Produced</t>
  </si>
  <si>
    <t>Objective ?</t>
  </si>
  <si>
    <t>Diff</t>
  </si>
  <si>
    <t>Kingdom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</si>
</sst>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28867969078833"/>
          <c:y val="0.042042042042042"/>
          <c:w val="0.860787812214477"/>
          <c:h val="0.906711593483247"/>
        </c:manualLayout>
      </c:layout>
      <c:barChart>
        <c:barDir val="col"/>
        <c:grouping val="stacked"/>
        <c:varyColors val="0"/>
        <c:ser>
          <c:idx val="0"/>
          <c:order val="0"/>
          <c:tx>
            <c:v>Capacity Factor Calculated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'Grid 0.75'!$A$2:$A$29</c:f>
              <c:strCache>
                <c:ptCount val="28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Kingdom</c:v>
                </c:pt>
              </c:strCache>
            </c:strRef>
          </c:cat>
          <c:val>
            <c:numRef>
              <c:f>'Grid 0.75'!$N$2:$N$31</c:f>
              <c:numCache>
                <c:formatCode>0.00</c:formatCode>
                <c:ptCount val="30"/>
                <c:pt idx="0">
                  <c:v>13.21942300518365</c:v>
                </c:pt>
                <c:pt idx="1">
                  <c:v>20.58073433620878</c:v>
                </c:pt>
                <c:pt idx="2">
                  <c:v>8.427711068458251</c:v>
                </c:pt>
                <c:pt idx="3">
                  <c:v>7.1581109771595</c:v>
                </c:pt>
                <c:pt idx="4">
                  <c:v>7.398433239478218</c:v>
                </c:pt>
                <c:pt idx="5">
                  <c:v>13.42193548592061</c:v>
                </c:pt>
                <c:pt idx="6">
                  <c:v>31.09786690140258</c:v>
                </c:pt>
                <c:pt idx="7">
                  <c:v>27.25874054987311</c:v>
                </c:pt>
                <c:pt idx="8">
                  <c:v>19.28306762004618</c:v>
                </c:pt>
                <c:pt idx="9">
                  <c:v>24.13862169516144</c:v>
                </c:pt>
                <c:pt idx="10">
                  <c:v>21.35689984917722</c:v>
                </c:pt>
                <c:pt idx="11">
                  <c:v>9.98525392971125</c:v>
                </c:pt>
                <c:pt idx="12">
                  <c:v>11.12692779874786</c:v>
                </c:pt>
                <c:pt idx="13">
                  <c:v>30.80792571595956</c:v>
                </c:pt>
                <c:pt idx="14">
                  <c:v>14.04086558181987</c:v>
                </c:pt>
                <c:pt idx="15">
                  <c:v>21.61526132683571</c:v>
                </c:pt>
                <c:pt idx="16">
                  <c:v>18.16448175316138</c:v>
                </c:pt>
                <c:pt idx="17">
                  <c:v>0.0</c:v>
                </c:pt>
                <c:pt idx="18">
                  <c:v>0.0</c:v>
                </c:pt>
                <c:pt idx="19">
                  <c:v>19.71957479252421</c:v>
                </c:pt>
                <c:pt idx="20">
                  <c:v>24.46178286988376</c:v>
                </c:pt>
                <c:pt idx="21">
                  <c:v>17.0611020505035</c:v>
                </c:pt>
                <c:pt idx="22">
                  <c:v>13.88272739678488</c:v>
                </c:pt>
                <c:pt idx="23">
                  <c:v>12.30495302662425</c:v>
                </c:pt>
                <c:pt idx="24">
                  <c:v>6.253175059157487</c:v>
                </c:pt>
                <c:pt idx="25">
                  <c:v>16.31410064224621</c:v>
                </c:pt>
                <c:pt idx="26">
                  <c:v>24.68890921211179</c:v>
                </c:pt>
                <c:pt idx="27">
                  <c:v>27.50178368922129</c:v>
                </c:pt>
              </c:numCache>
            </c:numRef>
          </c:val>
        </c:ser>
        <c:ser>
          <c:idx val="1"/>
          <c:order val="1"/>
          <c:tx>
            <c:v>Capacity Factor Projected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'Grid 0.75'!$A$2:$A$29</c:f>
              <c:strCache>
                <c:ptCount val="28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Kingdom</c:v>
                </c:pt>
              </c:strCache>
            </c:strRef>
          </c:cat>
          <c:val>
            <c:numRef>
              <c:f>'Grid 0.75'!$P$2:$P$31</c:f>
              <c:numCache>
                <c:formatCode>0.00</c:formatCode>
                <c:ptCount val="30"/>
                <c:pt idx="0">
                  <c:v>10.90499655249493</c:v>
                </c:pt>
                <c:pt idx="1">
                  <c:v>12.70970505275296</c:v>
                </c:pt>
                <c:pt idx="2">
                  <c:v>17.18090230705758</c:v>
                </c:pt>
                <c:pt idx="3">
                  <c:v>17.35527824120833</c:v>
                </c:pt>
                <c:pt idx="4">
                  <c:v>17.0028986880003</c:v>
                </c:pt>
                <c:pt idx="5">
                  <c:v>10.71876690281386</c:v>
                </c:pt>
                <c:pt idx="6">
                  <c:v>0.747653115334764</c:v>
                </c:pt>
                <c:pt idx="7">
                  <c:v>9.993071804060903</c:v>
                </c:pt>
                <c:pt idx="8">
                  <c:v>5.784714743823699</c:v>
                </c:pt>
                <c:pt idx="9">
                  <c:v>5.267209167887525</c:v>
                </c:pt>
                <c:pt idx="10">
                  <c:v>7.782526658159195</c:v>
                </c:pt>
                <c:pt idx="11">
                  <c:v>17.61319251304974</c:v>
                </c:pt>
                <c:pt idx="12">
                  <c:v>13.71119657456502</c:v>
                </c:pt>
                <c:pt idx="13">
                  <c:v>-4.936000427989135</c:v>
                </c:pt>
                <c:pt idx="14">
                  <c:v>11.37256364223397</c:v>
                </c:pt>
                <c:pt idx="15">
                  <c:v>2.462702653972226</c:v>
                </c:pt>
                <c:pt idx="16">
                  <c:v>5.850524362299826</c:v>
                </c:pt>
                <c:pt idx="17">
                  <c:v>23.96450662262379</c:v>
                </c:pt>
                <c:pt idx="18">
                  <c:v>23.76292982946604</c:v>
                </c:pt>
                <c:pt idx="19">
                  <c:v>13.59046785377745</c:v>
                </c:pt>
                <c:pt idx="20">
                  <c:v>1.638790616960204</c:v>
                </c:pt>
                <c:pt idx="21">
                  <c:v>8.943325346400274</c:v>
                </c:pt>
                <c:pt idx="22">
                  <c:v>11.47466321431383</c:v>
                </c:pt>
                <c:pt idx="23">
                  <c:v>12.3107402829082</c:v>
                </c:pt>
                <c:pt idx="24">
                  <c:v>17.74272467059743</c:v>
                </c:pt>
                <c:pt idx="25">
                  <c:v>9.30631619298744</c:v>
                </c:pt>
                <c:pt idx="26">
                  <c:v>0.712631901188402</c:v>
                </c:pt>
                <c:pt idx="27">
                  <c:v>7.191865178149939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0877536"/>
        <c:axId val="-2070693104"/>
      </c:barChart>
      <c:catAx>
        <c:axId val="-207087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0693104"/>
        <c:crosses val="autoZero"/>
        <c:auto val="1"/>
        <c:lblAlgn val="ctr"/>
        <c:lblOffset val="100"/>
        <c:noMultiLvlLbl val="0"/>
      </c:catAx>
      <c:valAx>
        <c:axId val="-207069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087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32</xdr:row>
      <xdr:rowOff>50800</xdr:rowOff>
    </xdr:from>
    <xdr:to>
      <xdr:col>17</xdr:col>
      <xdr:colOff>63500</xdr:colOff>
      <xdr:row>53</xdr:row>
      <xdr:rowOff>101600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sqref="A1:J31"/>
    </sheetView>
  </sheetViews>
  <sheetFormatPr baseColWidth="10" defaultRowHeight="16" x14ac:dyDescent="0.2"/>
  <sheetData>
    <row r="1" spans="1:10" x14ac:dyDescent="0.2">
      <c r="B1" t="s">
        <v>29</v>
      </c>
      <c r="E1" t="s">
        <v>30</v>
      </c>
      <c r="H1" t="s">
        <v>34</v>
      </c>
    </row>
    <row r="2" spans="1:10" x14ac:dyDescent="0.2">
      <c r="B2" t="s">
        <v>31</v>
      </c>
      <c r="C2" t="s">
        <v>32</v>
      </c>
      <c r="D2" t="s">
        <v>33</v>
      </c>
      <c r="E2" t="s">
        <v>31</v>
      </c>
      <c r="F2" t="s">
        <v>32</v>
      </c>
      <c r="G2" t="s">
        <v>33</v>
      </c>
      <c r="H2" t="s">
        <v>31</v>
      </c>
      <c r="I2" t="s">
        <v>32</v>
      </c>
      <c r="J2" t="s">
        <v>33</v>
      </c>
    </row>
    <row r="3" spans="1:10" x14ac:dyDescent="0.2">
      <c r="A3" t="s">
        <v>0</v>
      </c>
      <c r="B3" s="2">
        <v>5800</v>
      </c>
      <c r="C3" s="2">
        <v>5000</v>
      </c>
      <c r="D3" s="2">
        <v>6650</v>
      </c>
      <c r="E3" s="2">
        <v>12194</v>
      </c>
      <c r="F3" s="2">
        <v>10670</v>
      </c>
      <c r="G3" s="2">
        <v>14192</v>
      </c>
      <c r="H3" s="1">
        <f>E3/(B3*8.76) %</f>
        <v>24.000157455518817</v>
      </c>
      <c r="I3" s="1">
        <f t="shared" ref="I3:J18" si="0">F3/(C3*8.76) %</f>
        <v>24.360730593607308</v>
      </c>
      <c r="J3" s="1">
        <f t="shared" si="0"/>
        <v>24.362275551893433</v>
      </c>
    </row>
    <row r="4" spans="1:10" x14ac:dyDescent="0.2">
      <c r="A4" t="s">
        <v>1</v>
      </c>
      <c r="B4" s="2">
        <v>6300</v>
      </c>
      <c r="C4" s="2">
        <v>4850</v>
      </c>
      <c r="D4" s="2">
        <v>7800</v>
      </c>
      <c r="E4" s="2">
        <v>17976</v>
      </c>
      <c r="F4" s="2">
        <v>13750</v>
      </c>
      <c r="G4" s="2">
        <v>22517</v>
      </c>
      <c r="H4" s="1">
        <f t="shared" ref="H4:H31" si="1">E4/(B4*8.76) %</f>
        <v>32.572298325722983</v>
      </c>
      <c r="I4" s="1">
        <f t="shared" si="0"/>
        <v>32.363602127759734</v>
      </c>
      <c r="J4" s="1">
        <f t="shared" si="0"/>
        <v>32.954279358388952</v>
      </c>
    </row>
    <row r="5" spans="1:10" x14ac:dyDescent="0.2">
      <c r="A5" t="s">
        <v>2</v>
      </c>
      <c r="B5" s="2">
        <v>1220</v>
      </c>
      <c r="C5" s="2">
        <v>1000</v>
      </c>
      <c r="D5" s="2">
        <v>1440</v>
      </c>
      <c r="E5" s="2">
        <v>2565</v>
      </c>
      <c r="F5" s="2">
        <v>2134</v>
      </c>
      <c r="G5" s="2">
        <v>3073</v>
      </c>
      <c r="H5" s="1">
        <f t="shared" si="1"/>
        <v>24.000673703121496</v>
      </c>
      <c r="I5" s="1">
        <f t="shared" si="0"/>
        <v>24.360730593607308</v>
      </c>
      <c r="J5" s="1">
        <f t="shared" si="0"/>
        <v>24.361047691527144</v>
      </c>
    </row>
    <row r="6" spans="1:10" x14ac:dyDescent="0.2">
      <c r="A6" t="s">
        <v>3</v>
      </c>
      <c r="B6" s="2">
        <v>1800</v>
      </c>
      <c r="C6" s="2">
        <v>1600</v>
      </c>
      <c r="D6" s="2">
        <v>2000</v>
      </c>
      <c r="E6" s="2">
        <v>3784</v>
      </c>
      <c r="F6" s="2">
        <v>3415</v>
      </c>
      <c r="G6" s="2">
        <v>4268</v>
      </c>
      <c r="H6" s="1">
        <f t="shared" si="1"/>
        <v>23.997970573313037</v>
      </c>
      <c r="I6" s="1">
        <f t="shared" si="0"/>
        <v>24.365011415525114</v>
      </c>
      <c r="J6" s="1">
        <f t="shared" si="0"/>
        <v>24.360730593607308</v>
      </c>
    </row>
    <row r="7" spans="1:10" x14ac:dyDescent="0.2">
      <c r="A7" t="s">
        <v>4</v>
      </c>
      <c r="B7" s="2">
        <v>483</v>
      </c>
      <c r="C7" s="2">
        <v>447</v>
      </c>
      <c r="D7" s="2">
        <v>581</v>
      </c>
      <c r="E7" s="2">
        <v>1016</v>
      </c>
      <c r="F7" s="2">
        <v>953</v>
      </c>
      <c r="G7" s="2">
        <v>1240</v>
      </c>
      <c r="H7" s="1">
        <f t="shared" si="1"/>
        <v>24.012781606587442</v>
      </c>
      <c r="I7" s="1">
        <f t="shared" si="0"/>
        <v>24.337797391028982</v>
      </c>
      <c r="J7" s="1">
        <f t="shared" si="0"/>
        <v>24.363599210933756</v>
      </c>
    </row>
    <row r="8" spans="1:10" x14ac:dyDescent="0.2">
      <c r="A8" t="s">
        <v>28</v>
      </c>
      <c r="B8" s="2">
        <v>2200</v>
      </c>
      <c r="C8" s="2">
        <v>1040</v>
      </c>
      <c r="D8" s="2">
        <v>4320</v>
      </c>
      <c r="E8" s="2">
        <v>4625</v>
      </c>
      <c r="F8" s="2">
        <v>2219</v>
      </c>
      <c r="G8" s="2">
        <v>9219</v>
      </c>
      <c r="H8" s="1">
        <f t="shared" si="1"/>
        <v>23.99854711498547</v>
      </c>
      <c r="I8" s="1">
        <f t="shared" si="0"/>
        <v>24.356779065683174</v>
      </c>
      <c r="J8" s="1">
        <f t="shared" si="0"/>
        <v>24.361047691527148</v>
      </c>
    </row>
    <row r="9" spans="1:10" x14ac:dyDescent="0.2">
      <c r="A9" t="s">
        <v>5</v>
      </c>
      <c r="B9" s="2">
        <v>8130</v>
      </c>
      <c r="C9" s="2">
        <v>5950</v>
      </c>
      <c r="D9" s="2">
        <v>11320</v>
      </c>
      <c r="E9" s="2">
        <v>22659</v>
      </c>
      <c r="F9" s="2">
        <v>16792</v>
      </c>
      <c r="G9" s="2">
        <v>32378</v>
      </c>
      <c r="H9" s="1">
        <f t="shared" si="1"/>
        <v>31.816037338455576</v>
      </c>
      <c r="I9" s="1">
        <f t="shared" si="0"/>
        <v>32.216722305360499</v>
      </c>
      <c r="J9" s="1">
        <f t="shared" si="0"/>
        <v>32.651225454604131</v>
      </c>
    </row>
    <row r="10" spans="1:10" x14ac:dyDescent="0.2">
      <c r="A10" t="s">
        <v>6</v>
      </c>
      <c r="B10" s="2">
        <v>1183</v>
      </c>
      <c r="C10" s="2">
        <v>365</v>
      </c>
      <c r="D10" s="2">
        <v>2000</v>
      </c>
      <c r="E10" s="2">
        <v>3669</v>
      </c>
      <c r="F10" s="2">
        <v>779</v>
      </c>
      <c r="G10" s="2">
        <v>6586</v>
      </c>
      <c r="H10" s="1">
        <f t="shared" si="1"/>
        <v>35.404532243309909</v>
      </c>
      <c r="I10" s="1">
        <f t="shared" si="0"/>
        <v>24.363545380621755</v>
      </c>
      <c r="J10" s="1">
        <f t="shared" si="0"/>
        <v>37.591324200913242</v>
      </c>
    </row>
    <row r="11" spans="1:10" x14ac:dyDescent="0.2">
      <c r="A11" t="s">
        <v>7</v>
      </c>
      <c r="B11" s="2">
        <v>8526</v>
      </c>
      <c r="C11" s="2">
        <v>5026</v>
      </c>
      <c r="D11" s="2">
        <v>12026</v>
      </c>
      <c r="E11" s="2">
        <v>17966</v>
      </c>
      <c r="F11" s="2">
        <v>10766</v>
      </c>
      <c r="G11" s="2">
        <v>25705</v>
      </c>
      <c r="H11" s="1">
        <f t="shared" si="1"/>
        <v>24.054811658563601</v>
      </c>
      <c r="I11" s="1">
        <f t="shared" si="0"/>
        <v>24.452754353162639</v>
      </c>
      <c r="J11" s="1">
        <f t="shared" si="0"/>
        <v>24.400139120186324</v>
      </c>
    </row>
    <row r="12" spans="1:10" x14ac:dyDescent="0.2">
      <c r="A12" t="s">
        <v>8</v>
      </c>
      <c r="B12" s="2">
        <v>35250</v>
      </c>
      <c r="C12" s="2">
        <v>25000</v>
      </c>
      <c r="D12" s="2">
        <v>43000</v>
      </c>
      <c r="E12" s="2">
        <v>88301</v>
      </c>
      <c r="F12" s="2">
        <v>62623</v>
      </c>
      <c r="G12" s="2">
        <v>114942</v>
      </c>
      <c r="H12" s="1">
        <f t="shared" si="1"/>
        <v>28.595809449787883</v>
      </c>
      <c r="I12" s="1">
        <f t="shared" si="0"/>
        <v>28.594977168949772</v>
      </c>
      <c r="J12" s="1">
        <f t="shared" si="0"/>
        <v>30.514495062121693</v>
      </c>
    </row>
    <row r="13" spans="1:10" x14ac:dyDescent="0.2">
      <c r="A13" t="s">
        <v>9</v>
      </c>
      <c r="B13" s="2">
        <v>80000</v>
      </c>
      <c r="C13" s="2">
        <v>75000</v>
      </c>
      <c r="D13" s="2">
        <v>87500</v>
      </c>
      <c r="E13" s="2">
        <v>195786</v>
      </c>
      <c r="F13" s="2">
        <v>183232</v>
      </c>
      <c r="G13" s="2">
        <v>221497</v>
      </c>
      <c r="H13" s="1">
        <f t="shared" si="1"/>
        <v>27.9375</v>
      </c>
      <c r="I13" s="1">
        <f t="shared" si="0"/>
        <v>27.889193302891933</v>
      </c>
      <c r="J13" s="1">
        <f t="shared" si="0"/>
        <v>28.897195042400522</v>
      </c>
    </row>
    <row r="14" spans="1:10" x14ac:dyDescent="0.2">
      <c r="A14" t="s">
        <v>10</v>
      </c>
      <c r="B14" s="2">
        <v>9000</v>
      </c>
      <c r="C14" s="2">
        <v>8000</v>
      </c>
      <c r="D14" s="2">
        <v>12500</v>
      </c>
      <c r="E14" s="2">
        <v>18922</v>
      </c>
      <c r="F14" s="2">
        <v>17073</v>
      </c>
      <c r="G14" s="2">
        <v>27448</v>
      </c>
      <c r="H14" s="1">
        <f t="shared" si="1"/>
        <v>24.00050735667174</v>
      </c>
      <c r="I14" s="1">
        <f t="shared" si="0"/>
        <v>24.362157534246577</v>
      </c>
      <c r="J14" s="1">
        <f t="shared" si="0"/>
        <v>25.066666666666666</v>
      </c>
    </row>
    <row r="15" spans="1:10" x14ac:dyDescent="0.2">
      <c r="A15" t="s">
        <v>11</v>
      </c>
      <c r="B15" s="2">
        <v>973</v>
      </c>
      <c r="C15" s="2">
        <v>925</v>
      </c>
      <c r="D15" s="2">
        <v>1051</v>
      </c>
      <c r="E15" s="2">
        <v>2045</v>
      </c>
      <c r="F15" s="2">
        <v>1975</v>
      </c>
      <c r="G15" s="2">
        <v>2244</v>
      </c>
      <c r="H15" s="1">
        <f t="shared" si="1"/>
        <v>23.992547644858675</v>
      </c>
      <c r="I15" s="1">
        <f t="shared" si="0"/>
        <v>24.373688757250402</v>
      </c>
      <c r="J15" s="1">
        <f t="shared" si="0"/>
        <v>24.373395200917589</v>
      </c>
    </row>
    <row r="16" spans="1:10" x14ac:dyDescent="0.2">
      <c r="A16" t="s">
        <v>12</v>
      </c>
      <c r="B16" s="2">
        <v>7692</v>
      </c>
      <c r="C16" s="2">
        <v>5525</v>
      </c>
      <c r="D16" s="2">
        <v>9590</v>
      </c>
      <c r="E16" s="2">
        <v>17433</v>
      </c>
      <c r="F16" s="2">
        <v>11829</v>
      </c>
      <c r="G16" s="2">
        <v>22320</v>
      </c>
      <c r="H16" s="1">
        <f t="shared" si="1"/>
        <v>25.871925287970424</v>
      </c>
      <c r="I16" s="1">
        <f t="shared" si="0"/>
        <v>24.440587615446599</v>
      </c>
      <c r="J16" s="1">
        <f t="shared" si="0"/>
        <v>26.568771694259148</v>
      </c>
    </row>
    <row r="17" spans="1:10" x14ac:dyDescent="0.2">
      <c r="A17" t="s">
        <v>13</v>
      </c>
      <c r="B17" s="2">
        <v>13600</v>
      </c>
      <c r="C17" s="2">
        <v>10768</v>
      </c>
      <c r="D17" s="2">
        <v>17268</v>
      </c>
      <c r="E17" s="2">
        <v>28593</v>
      </c>
      <c r="F17" s="2">
        <v>22980</v>
      </c>
      <c r="G17" s="2">
        <v>37624</v>
      </c>
      <c r="H17" s="1">
        <f t="shared" si="1"/>
        <v>24.000302175664789</v>
      </c>
      <c r="I17" s="1">
        <f t="shared" si="0"/>
        <v>24.361884019621812</v>
      </c>
      <c r="J17" s="1">
        <f t="shared" si="0"/>
        <v>24.872464494728817</v>
      </c>
    </row>
    <row r="18" spans="1:10" x14ac:dyDescent="0.2">
      <c r="A18" t="s">
        <v>14</v>
      </c>
      <c r="B18" s="2">
        <v>308</v>
      </c>
      <c r="C18" s="2">
        <v>234</v>
      </c>
      <c r="D18" s="2">
        <v>430</v>
      </c>
      <c r="E18" s="2">
        <v>647</v>
      </c>
      <c r="F18" s="2">
        <v>500</v>
      </c>
      <c r="G18" s="2">
        <v>918</v>
      </c>
      <c r="H18" s="1">
        <f t="shared" si="1"/>
        <v>23.980015418371583</v>
      </c>
      <c r="I18" s="1">
        <f t="shared" si="0"/>
        <v>24.392147679818912</v>
      </c>
      <c r="J18" s="1">
        <f t="shared" si="0"/>
        <v>24.370818732080281</v>
      </c>
    </row>
    <row r="19" spans="1:10" x14ac:dyDescent="0.2">
      <c r="A19" t="s">
        <v>15</v>
      </c>
      <c r="B19" s="2">
        <v>1110.2</v>
      </c>
      <c r="C19" s="2">
        <v>878</v>
      </c>
      <c r="D19" s="2">
        <v>2200</v>
      </c>
      <c r="E19" s="2">
        <v>2334</v>
      </c>
      <c r="F19" s="2">
        <v>1874</v>
      </c>
      <c r="G19" s="2">
        <v>6240</v>
      </c>
      <c r="H19" s="1">
        <f t="shared" si="1"/>
        <v>23.999131342495364</v>
      </c>
      <c r="I19" s="1">
        <f t="shared" ref="I19:I31" si="2">F19/(C19*8.76) %</f>
        <v>24.365255198094463</v>
      </c>
      <c r="J19" s="1">
        <f t="shared" ref="J19:J31" si="3">G19/(D19*8.76) %</f>
        <v>32.378580323785805</v>
      </c>
    </row>
    <row r="20" spans="1:10" x14ac:dyDescent="0.2">
      <c r="A20" t="s">
        <v>16</v>
      </c>
      <c r="B20" s="2">
        <v>141</v>
      </c>
      <c r="C20" s="2">
        <v>123</v>
      </c>
      <c r="D20" s="2">
        <v>169</v>
      </c>
      <c r="E20" s="2">
        <v>296</v>
      </c>
      <c r="F20" s="2">
        <v>263</v>
      </c>
      <c r="G20" s="2">
        <v>362</v>
      </c>
      <c r="H20" s="1">
        <f t="shared" si="1"/>
        <v>23.964506622623787</v>
      </c>
      <c r="I20" s="1">
        <f t="shared" si="2"/>
        <v>24.408805731892933</v>
      </c>
      <c r="J20" s="1">
        <f t="shared" si="3"/>
        <v>24.45218988949231</v>
      </c>
    </row>
    <row r="21" spans="1:10" x14ac:dyDescent="0.2">
      <c r="A21" t="s">
        <v>17</v>
      </c>
      <c r="B21" s="2">
        <v>49</v>
      </c>
      <c r="C21" s="2">
        <v>30</v>
      </c>
      <c r="D21" s="2">
        <v>80</v>
      </c>
      <c r="E21" s="2">
        <v>102</v>
      </c>
      <c r="F21" s="2">
        <v>64</v>
      </c>
      <c r="G21" s="2">
        <v>171</v>
      </c>
      <c r="H21" s="1">
        <f t="shared" si="1"/>
        <v>23.762929829466035</v>
      </c>
      <c r="I21" s="1">
        <f t="shared" si="2"/>
        <v>24.353120243531201</v>
      </c>
      <c r="J21" s="1">
        <f t="shared" si="3"/>
        <v>24.400684931506852</v>
      </c>
    </row>
    <row r="22" spans="1:10" x14ac:dyDescent="0.2">
      <c r="A22" t="s">
        <v>18</v>
      </c>
      <c r="B22" s="2">
        <v>12567</v>
      </c>
      <c r="C22" s="2">
        <v>11872</v>
      </c>
      <c r="D22" s="2">
        <v>13391</v>
      </c>
      <c r="E22" s="2">
        <v>36670</v>
      </c>
      <c r="F22" s="2">
        <v>34606</v>
      </c>
      <c r="G22" s="2">
        <v>39394</v>
      </c>
      <c r="H22" s="1">
        <f t="shared" si="1"/>
        <v>33.310042646301667</v>
      </c>
      <c r="I22" s="1">
        <f t="shared" si="2"/>
        <v>33.275409543502072</v>
      </c>
      <c r="J22" s="1">
        <f t="shared" si="3"/>
        <v>33.582495433278467</v>
      </c>
    </row>
    <row r="23" spans="1:10" x14ac:dyDescent="0.2">
      <c r="A23" t="s">
        <v>19</v>
      </c>
      <c r="B23" s="2">
        <v>13150</v>
      </c>
      <c r="C23" s="2">
        <v>8400</v>
      </c>
      <c r="D23" s="2">
        <v>15700</v>
      </c>
      <c r="E23" s="2">
        <v>29775</v>
      </c>
      <c r="F23" s="2">
        <v>18699</v>
      </c>
      <c r="G23" s="2">
        <v>36904</v>
      </c>
      <c r="H23" s="1">
        <f t="shared" si="1"/>
        <v>25.847700401062554</v>
      </c>
      <c r="I23" s="1">
        <f t="shared" si="2"/>
        <v>25.411774298760598</v>
      </c>
      <c r="J23" s="1">
        <f t="shared" si="3"/>
        <v>26.833027949858945</v>
      </c>
    </row>
    <row r="24" spans="1:10" x14ac:dyDescent="0.2">
      <c r="A24" t="s">
        <v>20</v>
      </c>
      <c r="B24" s="2">
        <v>6400</v>
      </c>
      <c r="C24" s="2">
        <v>5951</v>
      </c>
      <c r="D24" s="2">
        <v>7039</v>
      </c>
      <c r="E24" s="2">
        <v>13498</v>
      </c>
      <c r="F24" s="2">
        <v>12742</v>
      </c>
      <c r="G24" s="2">
        <v>15063</v>
      </c>
      <c r="H24" s="1">
        <f t="shared" si="1"/>
        <v>24.076055936073061</v>
      </c>
      <c r="I24" s="1">
        <f t="shared" si="2"/>
        <v>24.442382961614218</v>
      </c>
      <c r="J24" s="1">
        <f t="shared" si="3"/>
        <v>24.42847773753666</v>
      </c>
    </row>
    <row r="25" spans="1:10" x14ac:dyDescent="0.2">
      <c r="A25" t="s">
        <v>21</v>
      </c>
      <c r="B25" s="2">
        <v>5000</v>
      </c>
      <c r="C25" s="2">
        <v>4500</v>
      </c>
      <c r="D25" s="2">
        <v>6000</v>
      </c>
      <c r="E25" s="2">
        <v>10512</v>
      </c>
      <c r="F25" s="2">
        <v>9603</v>
      </c>
      <c r="G25" s="2">
        <v>12804</v>
      </c>
      <c r="H25" s="1">
        <f t="shared" si="1"/>
        <v>24</v>
      </c>
      <c r="I25" s="1">
        <f t="shared" si="2"/>
        <v>24.360730593607308</v>
      </c>
      <c r="J25" s="1">
        <f t="shared" si="3"/>
        <v>24.360730593607304</v>
      </c>
    </row>
    <row r="26" spans="1:10" x14ac:dyDescent="0.2">
      <c r="A26" t="s">
        <v>22</v>
      </c>
      <c r="B26" s="2">
        <v>331</v>
      </c>
      <c r="C26" s="2">
        <v>300</v>
      </c>
      <c r="D26" s="2">
        <v>486</v>
      </c>
      <c r="E26" s="2">
        <v>696</v>
      </c>
      <c r="F26" s="2">
        <v>640</v>
      </c>
      <c r="G26" s="2">
        <v>1036</v>
      </c>
      <c r="H26" s="1">
        <f t="shared" si="1"/>
        <v>24.003641931879319</v>
      </c>
      <c r="I26" s="1">
        <f t="shared" si="2"/>
        <v>24.353120243531201</v>
      </c>
      <c r="J26" s="1">
        <f t="shared" si="3"/>
        <v>24.334329255688971</v>
      </c>
    </row>
    <row r="27" spans="1:10" x14ac:dyDescent="0.2">
      <c r="A27" t="s">
        <v>23</v>
      </c>
      <c r="B27" s="2">
        <v>49</v>
      </c>
      <c r="C27" s="2">
        <v>33</v>
      </c>
      <c r="D27" s="2">
        <v>75</v>
      </c>
      <c r="E27" s="2">
        <v>103</v>
      </c>
      <c r="F27" s="2">
        <v>71</v>
      </c>
      <c r="G27" s="2">
        <v>159</v>
      </c>
      <c r="H27" s="1">
        <f t="shared" si="1"/>
        <v>23.995899729754917</v>
      </c>
      <c r="I27" s="1">
        <f t="shared" si="2"/>
        <v>24.560675245606753</v>
      </c>
      <c r="J27" s="1">
        <f t="shared" si="3"/>
        <v>24.200913242009133</v>
      </c>
    </row>
    <row r="28" spans="1:10" x14ac:dyDescent="0.2">
      <c r="A28" t="s">
        <v>24</v>
      </c>
      <c r="B28" s="2">
        <v>44505</v>
      </c>
      <c r="C28" s="2">
        <v>35005</v>
      </c>
      <c r="D28" s="2">
        <v>52500</v>
      </c>
      <c r="E28" s="2">
        <v>93575</v>
      </c>
      <c r="F28" s="2">
        <v>74711</v>
      </c>
      <c r="G28" s="2">
        <v>112811</v>
      </c>
      <c r="H28" s="1">
        <f t="shared" si="1"/>
        <v>24.001971970724135</v>
      </c>
      <c r="I28" s="1">
        <f t="shared" si="2"/>
        <v>24.36409932305822</v>
      </c>
      <c r="J28" s="1">
        <f t="shared" si="3"/>
        <v>24.529462926723202</v>
      </c>
    </row>
    <row r="29" spans="1:10" x14ac:dyDescent="0.2">
      <c r="A29" t="s">
        <v>25</v>
      </c>
      <c r="B29" s="2">
        <v>14300</v>
      </c>
      <c r="C29" s="2">
        <v>8802</v>
      </c>
      <c r="D29" s="2">
        <v>20000</v>
      </c>
      <c r="E29" s="2">
        <v>31641</v>
      </c>
      <c r="F29" s="2">
        <v>19096</v>
      </c>
      <c r="G29" s="2">
        <v>45772</v>
      </c>
      <c r="H29" s="1">
        <f t="shared" si="1"/>
        <v>25.258645464124914</v>
      </c>
      <c r="I29" s="1">
        <f t="shared" si="2"/>
        <v>24.766060847524276</v>
      </c>
      <c r="J29" s="1">
        <f t="shared" si="3"/>
        <v>26.125570776255707</v>
      </c>
    </row>
    <row r="30" spans="1:10" x14ac:dyDescent="0.2">
      <c r="A30" t="s">
        <v>26</v>
      </c>
      <c r="B30" s="2">
        <v>40000</v>
      </c>
      <c r="C30" s="2">
        <v>24300</v>
      </c>
      <c r="D30" s="2">
        <v>55000</v>
      </c>
      <c r="E30" s="2">
        <v>120362</v>
      </c>
      <c r="F30" s="2">
        <v>70399</v>
      </c>
      <c r="G30" s="2">
        <v>171453</v>
      </c>
      <c r="H30" s="1">
        <f t="shared" si="1"/>
        <v>34.349885844748862</v>
      </c>
      <c r="I30" s="1">
        <f t="shared" si="2"/>
        <v>33.071668827630269</v>
      </c>
      <c r="J30" s="1">
        <f t="shared" si="3"/>
        <v>35.585927770859278</v>
      </c>
    </row>
    <row r="31" spans="1:10" x14ac:dyDescent="0.2">
      <c r="A31" t="s">
        <v>27</v>
      </c>
      <c r="B31" s="2">
        <v>320066</v>
      </c>
      <c r="C31" s="2">
        <v>250926</v>
      </c>
      <c r="D31" s="2">
        <v>392116</v>
      </c>
      <c r="E31" s="2">
        <v>777744</v>
      </c>
      <c r="F31" s="2">
        <v>604460</v>
      </c>
      <c r="G31" s="2">
        <v>988340</v>
      </c>
      <c r="H31" s="1">
        <f t="shared" si="1"/>
        <v>27.739141815699139</v>
      </c>
      <c r="I31" s="1">
        <f t="shared" si="2"/>
        <v>27.499056735859511</v>
      </c>
      <c r="J31" s="1">
        <f t="shared" si="3"/>
        <v>28.773169397127891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A2" sqref="A2"/>
    </sheetView>
  </sheetViews>
  <sheetFormatPr baseColWidth="10" defaultRowHeight="16" x14ac:dyDescent="0.2"/>
  <cols>
    <col min="1" max="1" width="18.6640625" customWidth="1"/>
    <col min="2" max="2" width="27.6640625" customWidth="1"/>
    <col min="4" max="5" width="16" customWidth="1"/>
    <col min="6" max="6" width="12.6640625" style="1" customWidth="1"/>
    <col min="7" max="7" width="10.83203125" style="1"/>
    <col min="9" max="9" width="16.5" customWidth="1"/>
  </cols>
  <sheetData>
    <row r="1" spans="1:8" x14ac:dyDescent="0.2">
      <c r="A1" t="s">
        <v>65</v>
      </c>
      <c r="B1" t="s">
        <v>66</v>
      </c>
      <c r="C1" t="s">
        <v>67</v>
      </c>
      <c r="D1" t="s">
        <v>70</v>
      </c>
      <c r="E1" t="s">
        <v>71</v>
      </c>
      <c r="F1" t="s">
        <v>68</v>
      </c>
      <c r="G1" s="1" t="s">
        <v>69</v>
      </c>
      <c r="H1" s="1" t="s">
        <v>72</v>
      </c>
    </row>
    <row r="2" spans="1:8" x14ac:dyDescent="0.2">
      <c r="A2" t="s">
        <v>0</v>
      </c>
      <c r="B2" t="s">
        <v>35</v>
      </c>
      <c r="C2">
        <v>5800</v>
      </c>
      <c r="D2" s="2">
        <v>12194</v>
      </c>
      <c r="E2" s="1">
        <f t="shared" ref="E2:E29" si="0">D2/(C2*8.76)%</f>
        <v>24.000157455518817</v>
      </c>
      <c r="F2">
        <v>5800</v>
      </c>
      <c r="G2" s="1">
        <v>5784.9147371614299</v>
      </c>
      <c r="H2" s="1">
        <f>G2/(F2*8.76)%</f>
        <v>11.38583439057123</v>
      </c>
    </row>
    <row r="3" spans="1:8" x14ac:dyDescent="0.2">
      <c r="A3" t="s">
        <v>1</v>
      </c>
      <c r="B3" t="s">
        <v>36</v>
      </c>
      <c r="C3">
        <v>6300</v>
      </c>
      <c r="D3" s="2">
        <v>17976</v>
      </c>
      <c r="E3" s="1">
        <f t="shared" si="0"/>
        <v>32.572298325722983</v>
      </c>
      <c r="F3">
        <v>6300</v>
      </c>
      <c r="G3" s="1">
        <v>11882.8585199503</v>
      </c>
      <c r="H3" s="1">
        <f t="shared" ref="H3:H31" si="1">G3/(F3*8.76)%</f>
        <v>21.531598390864499</v>
      </c>
    </row>
    <row r="4" spans="1:8" x14ac:dyDescent="0.2">
      <c r="A4" t="s">
        <v>2</v>
      </c>
      <c r="B4" t="s">
        <v>37</v>
      </c>
      <c r="C4">
        <v>1220</v>
      </c>
      <c r="D4" s="2">
        <v>2565</v>
      </c>
      <c r="E4" s="1">
        <f t="shared" si="0"/>
        <v>24.000673703121496</v>
      </c>
      <c r="F4">
        <v>1220</v>
      </c>
      <c r="G4" s="1">
        <v>1132.7029142987401</v>
      </c>
      <c r="H4" s="1">
        <f t="shared" si="1"/>
        <v>10.59868734840501</v>
      </c>
    </row>
    <row r="5" spans="1:8" x14ac:dyDescent="0.2">
      <c r="A5" t="s">
        <v>3</v>
      </c>
      <c r="B5" t="s">
        <v>38</v>
      </c>
      <c r="C5">
        <v>1800</v>
      </c>
      <c r="D5" s="2">
        <v>3784</v>
      </c>
      <c r="E5" s="1">
        <f t="shared" si="0"/>
        <v>23.997970573313037</v>
      </c>
      <c r="F5">
        <v>1799.99999999999</v>
      </c>
      <c r="G5" s="1">
        <v>1699.15733743328</v>
      </c>
      <c r="H5" s="1">
        <f t="shared" si="1"/>
        <v>10.77598514353938</v>
      </c>
    </row>
    <row r="6" spans="1:8" x14ac:dyDescent="0.2">
      <c r="A6" t="s">
        <v>4</v>
      </c>
      <c r="B6" t="s">
        <v>39</v>
      </c>
      <c r="C6">
        <v>483</v>
      </c>
      <c r="D6" s="2">
        <v>1016</v>
      </c>
      <c r="E6" s="1">
        <f t="shared" si="0"/>
        <v>24.012781606587442</v>
      </c>
      <c r="F6">
        <v>483</v>
      </c>
      <c r="G6" s="1">
        <v>667.59917454297499</v>
      </c>
      <c r="H6" s="1">
        <f t="shared" si="1"/>
        <v>15.77845785338436</v>
      </c>
    </row>
    <row r="7" spans="1:8" x14ac:dyDescent="0.2">
      <c r="A7" t="s">
        <v>63</v>
      </c>
      <c r="B7" t="s">
        <v>40</v>
      </c>
      <c r="C7">
        <v>2200</v>
      </c>
      <c r="D7" s="2">
        <v>4625</v>
      </c>
      <c r="E7" s="1">
        <f t="shared" si="0"/>
        <v>23.99854711498547</v>
      </c>
      <c r="F7">
        <v>2200</v>
      </c>
      <c r="G7" s="1">
        <v>2660.7265866499802</v>
      </c>
      <c r="H7" s="1">
        <f t="shared" si="1"/>
        <v>13.806177805365193</v>
      </c>
    </row>
    <row r="8" spans="1:8" x14ac:dyDescent="0.2">
      <c r="A8" t="s">
        <v>5</v>
      </c>
      <c r="B8" t="s">
        <v>41</v>
      </c>
      <c r="C8">
        <v>8130</v>
      </c>
      <c r="D8" s="2">
        <v>22659</v>
      </c>
      <c r="E8" s="1">
        <f t="shared" si="0"/>
        <v>31.816037338455576</v>
      </c>
      <c r="F8">
        <v>8130</v>
      </c>
      <c r="G8" s="1">
        <v>25367.4378772501</v>
      </c>
      <c r="H8" s="1">
        <f t="shared" si="1"/>
        <v>35.619018963040801</v>
      </c>
    </row>
    <row r="9" spans="1:8" x14ac:dyDescent="0.2">
      <c r="A9" t="s">
        <v>6</v>
      </c>
      <c r="B9" t="s">
        <v>42</v>
      </c>
      <c r="C9">
        <v>1183</v>
      </c>
      <c r="D9" s="2">
        <v>3669</v>
      </c>
      <c r="E9" s="1">
        <f t="shared" si="0"/>
        <v>35.404532243309909</v>
      </c>
      <c r="F9">
        <v>1183</v>
      </c>
      <c r="G9" s="1">
        <v>1563.9469818713301</v>
      </c>
      <c r="H9" s="1">
        <f t="shared" si="1"/>
        <v>15.091526668435737</v>
      </c>
    </row>
    <row r="10" spans="1:8" x14ac:dyDescent="0.2">
      <c r="A10" t="s">
        <v>7</v>
      </c>
      <c r="B10" t="s">
        <v>43</v>
      </c>
      <c r="C10">
        <v>8526</v>
      </c>
      <c r="D10" s="2">
        <v>17966</v>
      </c>
      <c r="E10" s="1">
        <f t="shared" si="0"/>
        <v>24.054811658563601</v>
      </c>
      <c r="F10">
        <v>8526</v>
      </c>
      <c r="G10" s="1">
        <v>10472.561165924701</v>
      </c>
      <c r="H10" s="1">
        <f t="shared" si="1"/>
        <v>14.021790405716683</v>
      </c>
    </row>
    <row r="11" spans="1:8" x14ac:dyDescent="0.2">
      <c r="A11" t="s">
        <v>8</v>
      </c>
      <c r="B11" t="s">
        <v>44</v>
      </c>
      <c r="C11">
        <v>35250</v>
      </c>
      <c r="D11" s="2">
        <v>88301</v>
      </c>
      <c r="E11" s="1">
        <f t="shared" si="0"/>
        <v>28.595809449787883</v>
      </c>
      <c r="F11">
        <v>35250</v>
      </c>
      <c r="G11" s="1">
        <v>36858.0941892216</v>
      </c>
      <c r="H11" s="1">
        <f t="shared" si="1"/>
        <v>11.936297868849898</v>
      </c>
    </row>
    <row r="12" spans="1:8" x14ac:dyDescent="0.2">
      <c r="A12" t="s">
        <v>9</v>
      </c>
      <c r="B12" t="s">
        <v>45</v>
      </c>
      <c r="C12">
        <v>80000</v>
      </c>
      <c r="D12" s="2">
        <v>195786</v>
      </c>
      <c r="E12" s="1">
        <f t="shared" si="0"/>
        <v>27.9375</v>
      </c>
      <c r="F12">
        <v>80000</v>
      </c>
      <c r="G12" s="1">
        <v>98483.215274070797</v>
      </c>
      <c r="H12" s="1">
        <f t="shared" si="1"/>
        <v>14.052970216048916</v>
      </c>
    </row>
    <row r="13" spans="1:8" x14ac:dyDescent="0.2">
      <c r="A13" t="s">
        <v>10</v>
      </c>
      <c r="B13" t="s">
        <v>46</v>
      </c>
      <c r="C13">
        <v>9000</v>
      </c>
      <c r="D13" s="2">
        <v>18922</v>
      </c>
      <c r="E13" s="1">
        <f t="shared" si="0"/>
        <v>24.00050735667174</v>
      </c>
      <c r="F13">
        <v>9000</v>
      </c>
      <c r="G13" s="1">
        <v>10249.492682042101</v>
      </c>
      <c r="H13" s="1">
        <f t="shared" si="1"/>
        <v>13.000371235466895</v>
      </c>
    </row>
    <row r="14" spans="1:8" x14ac:dyDescent="0.2">
      <c r="A14" t="s">
        <v>11</v>
      </c>
      <c r="B14" t="s">
        <v>47</v>
      </c>
      <c r="C14">
        <v>973</v>
      </c>
      <c r="D14" s="2">
        <v>2045</v>
      </c>
      <c r="E14" s="1">
        <f t="shared" si="0"/>
        <v>23.992547644858675</v>
      </c>
      <c r="F14">
        <v>973</v>
      </c>
      <c r="G14" s="1">
        <v>1194.9874471383</v>
      </c>
      <c r="H14" s="1">
        <f t="shared" si="1"/>
        <v>14.019947804632617</v>
      </c>
    </row>
    <row r="15" spans="1:8" x14ac:dyDescent="0.2">
      <c r="A15" t="s">
        <v>12</v>
      </c>
      <c r="B15" t="s">
        <v>48</v>
      </c>
      <c r="C15">
        <v>7692</v>
      </c>
      <c r="D15" s="2">
        <v>17433</v>
      </c>
      <c r="E15" s="1">
        <f t="shared" si="0"/>
        <v>25.871925287970424</v>
      </c>
      <c r="F15">
        <v>7692</v>
      </c>
      <c r="G15" s="1">
        <v>20949.787422077301</v>
      </c>
      <c r="H15" s="1">
        <f t="shared" si="1"/>
        <v>31.091110823314771</v>
      </c>
    </row>
    <row r="16" spans="1:8" x14ac:dyDescent="0.2">
      <c r="A16" t="s">
        <v>13</v>
      </c>
      <c r="B16" t="s">
        <v>49</v>
      </c>
      <c r="C16">
        <v>13600</v>
      </c>
      <c r="D16" s="2">
        <v>28593</v>
      </c>
      <c r="E16" s="1">
        <f t="shared" si="0"/>
        <v>24.000302175664789</v>
      </c>
      <c r="F16">
        <v>13600</v>
      </c>
      <c r="G16" s="1">
        <v>12328.429276889499</v>
      </c>
      <c r="H16" s="1">
        <f t="shared" si="1"/>
        <v>10.348198090324923</v>
      </c>
    </row>
    <row r="17" spans="1:8" x14ac:dyDescent="0.2">
      <c r="A17" t="s">
        <v>14</v>
      </c>
      <c r="B17" t="s">
        <v>50</v>
      </c>
      <c r="C17">
        <v>308</v>
      </c>
      <c r="D17" s="2">
        <v>647</v>
      </c>
      <c r="E17" s="1">
        <f t="shared" si="0"/>
        <v>23.980015418371583</v>
      </c>
      <c r="F17">
        <v>308</v>
      </c>
      <c r="G17" s="1">
        <v>409.28559682822998</v>
      </c>
      <c r="H17" s="1">
        <f t="shared" si="1"/>
        <v>15.169513017710001</v>
      </c>
    </row>
    <row r="18" spans="1:8" x14ac:dyDescent="0.2">
      <c r="A18" t="s">
        <v>15</v>
      </c>
      <c r="B18" t="s">
        <v>51</v>
      </c>
      <c r="C18">
        <v>1110</v>
      </c>
      <c r="D18" s="2">
        <v>2334</v>
      </c>
      <c r="E18" s="1">
        <f t="shared" si="0"/>
        <v>24.003455510304825</v>
      </c>
      <c r="F18">
        <v>1110</v>
      </c>
      <c r="G18" s="1">
        <v>1519.92097703021</v>
      </c>
      <c r="H18" s="1">
        <f t="shared" si="1"/>
        <v>15.631257734071845</v>
      </c>
    </row>
    <row r="19" spans="1:8" x14ac:dyDescent="0.2">
      <c r="A19" t="s">
        <v>16</v>
      </c>
      <c r="B19" t="s">
        <v>52</v>
      </c>
      <c r="C19">
        <v>141</v>
      </c>
      <c r="D19" s="2">
        <v>296</v>
      </c>
      <c r="E19" s="1">
        <f t="shared" si="0"/>
        <v>23.964506622623787</v>
      </c>
      <c r="F19">
        <v>141</v>
      </c>
      <c r="G19" s="1">
        <v>172.690662909971</v>
      </c>
      <c r="H19" s="1">
        <f t="shared" si="1"/>
        <v>13.981238293821932</v>
      </c>
    </row>
    <row r="20" spans="1:8" x14ac:dyDescent="0.2">
      <c r="A20" t="s">
        <v>17</v>
      </c>
      <c r="B20" t="s">
        <v>53</v>
      </c>
      <c r="C20">
        <v>49</v>
      </c>
      <c r="D20" s="2">
        <v>102</v>
      </c>
      <c r="E20" s="1">
        <f t="shared" si="0"/>
        <v>23.762929829466035</v>
      </c>
      <c r="F20">
        <v>0</v>
      </c>
      <c r="G20" s="1">
        <v>0</v>
      </c>
      <c r="H20" s="1" t="e">
        <f t="shared" si="1"/>
        <v>#DIV/0!</v>
      </c>
    </row>
    <row r="21" spans="1:8" x14ac:dyDescent="0.2">
      <c r="A21" t="s">
        <v>18</v>
      </c>
      <c r="B21" t="s">
        <v>54</v>
      </c>
      <c r="C21">
        <v>12567</v>
      </c>
      <c r="D21" s="2">
        <v>36670</v>
      </c>
      <c r="E21" s="1">
        <f t="shared" si="0"/>
        <v>33.310042646301667</v>
      </c>
      <c r="F21">
        <v>12567</v>
      </c>
      <c r="G21" s="1">
        <v>27756.042835355402</v>
      </c>
      <c r="H21" s="1">
        <f t="shared" si="1"/>
        <v>25.212843483454165</v>
      </c>
    </row>
    <row r="22" spans="1:8" x14ac:dyDescent="0.2">
      <c r="A22" t="s">
        <v>19</v>
      </c>
      <c r="B22" t="s">
        <v>55</v>
      </c>
      <c r="C22">
        <v>13150</v>
      </c>
      <c r="D22" s="2">
        <v>29775</v>
      </c>
      <c r="E22" s="1">
        <f t="shared" si="0"/>
        <v>25.847700401062554</v>
      </c>
      <c r="F22">
        <v>13150</v>
      </c>
      <c r="G22" s="1">
        <v>14176.354466458401</v>
      </c>
      <c r="H22" s="1">
        <f t="shared" si="1"/>
        <v>12.306504215895272</v>
      </c>
    </row>
    <row r="23" spans="1:8" x14ac:dyDescent="0.2">
      <c r="A23" t="s">
        <v>20</v>
      </c>
      <c r="B23" t="s">
        <v>56</v>
      </c>
      <c r="C23">
        <v>6400</v>
      </c>
      <c r="D23" s="2">
        <v>13498</v>
      </c>
      <c r="E23" s="1">
        <f t="shared" si="0"/>
        <v>24.076055936073061</v>
      </c>
      <c r="F23">
        <v>6400</v>
      </c>
      <c r="G23" s="1">
        <v>6140.7670628753704</v>
      </c>
      <c r="H23" s="1">
        <f t="shared" si="1"/>
        <v>10.95313759787987</v>
      </c>
    </row>
    <row r="24" spans="1:8" x14ac:dyDescent="0.2">
      <c r="A24" t="s">
        <v>21</v>
      </c>
      <c r="B24" t="s">
        <v>57</v>
      </c>
      <c r="C24">
        <v>5000</v>
      </c>
      <c r="D24" s="2">
        <v>10512</v>
      </c>
      <c r="E24" s="1">
        <f t="shared" si="0"/>
        <v>24</v>
      </c>
      <c r="F24">
        <v>5000</v>
      </c>
      <c r="G24" s="1">
        <v>4903.1117359869604</v>
      </c>
      <c r="H24" s="1">
        <f t="shared" si="1"/>
        <v>11.1943190319337</v>
      </c>
    </row>
    <row r="25" spans="1:8" x14ac:dyDescent="0.2">
      <c r="A25" t="s">
        <v>22</v>
      </c>
      <c r="B25" t="s">
        <v>58</v>
      </c>
      <c r="C25">
        <v>331</v>
      </c>
      <c r="D25" s="2">
        <v>696</v>
      </c>
      <c r="E25" s="1">
        <f t="shared" si="0"/>
        <v>24.003641931879319</v>
      </c>
      <c r="F25">
        <v>331</v>
      </c>
      <c r="G25" s="1">
        <v>379.98172638809399</v>
      </c>
      <c r="H25" s="1">
        <f t="shared" si="1"/>
        <v>13.104806466777511</v>
      </c>
    </row>
    <row r="26" spans="1:8" x14ac:dyDescent="0.2">
      <c r="A26" t="s">
        <v>23</v>
      </c>
      <c r="B26" t="s">
        <v>59</v>
      </c>
      <c r="C26">
        <v>49</v>
      </c>
      <c r="D26" s="2">
        <v>103</v>
      </c>
      <c r="E26" s="1">
        <f t="shared" si="0"/>
        <v>23.995899729754917</v>
      </c>
      <c r="F26">
        <v>49</v>
      </c>
      <c r="G26" s="1">
        <v>40.813797796890498</v>
      </c>
      <c r="H26" s="1">
        <f t="shared" si="1"/>
        <v>9.5083864031521994</v>
      </c>
    </row>
    <row r="27" spans="1:8" x14ac:dyDescent="0.2">
      <c r="A27" t="s">
        <v>24</v>
      </c>
      <c r="B27" t="s">
        <v>60</v>
      </c>
      <c r="C27">
        <v>44505</v>
      </c>
      <c r="D27" s="2">
        <v>93575</v>
      </c>
      <c r="E27" s="1">
        <f t="shared" si="0"/>
        <v>24.001971970724135</v>
      </c>
      <c r="F27">
        <v>44505</v>
      </c>
      <c r="G27" s="1">
        <v>40538.688108384602</v>
      </c>
      <c r="H27" s="1">
        <f t="shared" si="1"/>
        <v>10.39816677218675</v>
      </c>
    </row>
    <row r="28" spans="1:8" x14ac:dyDescent="0.2">
      <c r="A28" t="s">
        <v>25</v>
      </c>
      <c r="B28" t="s">
        <v>61</v>
      </c>
      <c r="C28">
        <v>14300</v>
      </c>
      <c r="D28" s="2">
        <v>31641</v>
      </c>
      <c r="E28" s="1">
        <f t="shared" si="0"/>
        <v>25.258645464124914</v>
      </c>
      <c r="F28">
        <v>14300</v>
      </c>
      <c r="G28" s="1">
        <v>12121.5938743443</v>
      </c>
      <c r="H28" s="1">
        <f t="shared" si="1"/>
        <v>9.676528622109636</v>
      </c>
    </row>
    <row r="29" spans="1:8" x14ac:dyDescent="0.2">
      <c r="A29" t="s">
        <v>64</v>
      </c>
      <c r="B29" t="s">
        <v>62</v>
      </c>
      <c r="C29">
        <v>40000</v>
      </c>
      <c r="D29" s="2">
        <v>120362</v>
      </c>
      <c r="E29" s="1">
        <f t="shared" si="0"/>
        <v>34.349885844748862</v>
      </c>
      <c r="F29">
        <v>40000</v>
      </c>
      <c r="G29" s="1">
        <v>82349.894203279895</v>
      </c>
      <c r="H29" s="1">
        <f t="shared" si="1"/>
        <v>23.501682135639239</v>
      </c>
    </row>
    <row r="30" spans="1:8" x14ac:dyDescent="0.2">
      <c r="D30" s="2"/>
      <c r="E30" s="2"/>
    </row>
    <row r="31" spans="1:8" x14ac:dyDescent="0.2">
      <c r="C31">
        <f>SUM(C2:C29)</f>
        <v>320067</v>
      </c>
      <c r="D31" s="2">
        <f>SUM(D2:D29)</f>
        <v>777745</v>
      </c>
      <c r="E31" s="1">
        <f t="shared" ref="E31" si="2">D31/(C31*8.76)%</f>
        <v>27.739090815075205</v>
      </c>
      <c r="F31">
        <f>SUM(F2:F29)</f>
        <v>320018</v>
      </c>
      <c r="G31">
        <f t="shared" ref="G31" si="3">SUM(G2:G29)</f>
        <v>431805.05663416081</v>
      </c>
      <c r="H31" s="1">
        <f t="shared" si="1"/>
        <v>15.403138162311164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topLeftCell="A26" workbookViewId="0">
      <selection activeCell="D56" sqref="D56"/>
    </sheetView>
  </sheetViews>
  <sheetFormatPr baseColWidth="10" defaultRowHeight="16" x14ac:dyDescent="0.2"/>
  <cols>
    <col min="3" max="3" width="13.1640625" customWidth="1"/>
    <col min="4" max="4" width="14.33203125" customWidth="1"/>
    <col min="5" max="5" width="11.6640625" customWidth="1"/>
    <col min="6" max="6" width="17.1640625" customWidth="1"/>
    <col min="7" max="7" width="16.1640625" customWidth="1"/>
    <col min="8" max="8" width="14.83203125" customWidth="1"/>
    <col min="10" max="10" width="13.83203125" customWidth="1"/>
  </cols>
  <sheetData>
    <row r="1" spans="1:16" x14ac:dyDescent="0.2">
      <c r="A1" t="s">
        <v>65</v>
      </c>
      <c r="B1" t="s">
        <v>66</v>
      </c>
      <c r="C1" t="s">
        <v>67</v>
      </c>
      <c r="D1" t="s">
        <v>70</v>
      </c>
      <c r="E1" t="s">
        <v>67</v>
      </c>
      <c r="F1" t="s">
        <v>112</v>
      </c>
      <c r="G1" t="s">
        <v>114</v>
      </c>
      <c r="H1" t="s">
        <v>113</v>
      </c>
      <c r="I1" t="s">
        <v>115</v>
      </c>
      <c r="J1" t="s">
        <v>116</v>
      </c>
      <c r="K1" t="s">
        <v>107</v>
      </c>
      <c r="L1" t="s">
        <v>117</v>
      </c>
      <c r="M1" t="s">
        <v>108</v>
      </c>
      <c r="N1" t="s">
        <v>109</v>
      </c>
      <c r="O1" t="s">
        <v>110</v>
      </c>
      <c r="P1" t="s">
        <v>118</v>
      </c>
    </row>
    <row r="2" spans="1:16" x14ac:dyDescent="0.2">
      <c r="A2" t="s">
        <v>0</v>
      </c>
      <c r="B2">
        <v>26323.834630330301</v>
      </c>
      <c r="C2">
        <v>5800</v>
      </c>
      <c r="D2">
        <v>12194</v>
      </c>
      <c r="E2">
        <v>5800</v>
      </c>
      <c r="F2">
        <v>6716.5244404737095</v>
      </c>
      <c r="G2">
        <v>4829.9505804365699</v>
      </c>
      <c r="H2">
        <v>5477.4755595262804</v>
      </c>
      <c r="I2">
        <f>G2+E2</f>
        <v>10629.950580436569</v>
      </c>
      <c r="J2">
        <f>H2+F2</f>
        <v>12193.999999999989</v>
      </c>
      <c r="K2" s="1">
        <f>IF(J2 &gt;0,J2/(I2*8.76)%,0)</f>
        <v>13.095160903023885</v>
      </c>
      <c r="L2" t="b">
        <f>J2&gt;=D2-1</f>
        <v>1</v>
      </c>
      <c r="M2" s="1">
        <f>D2/(C2*8.76)%</f>
        <v>24.000157455518817</v>
      </c>
      <c r="N2" s="1">
        <f t="shared" ref="N2:N18" si="0">IF((F2&gt;0),F2/(E2*8.76)%, 0)</f>
        <v>13.219423005183652</v>
      </c>
      <c r="O2" s="1">
        <f>IF(H2&gt;0,H2/(G2*8.76)%,0)</f>
        <v>12.945941945081357</v>
      </c>
      <c r="P2" s="1">
        <f>M2-K2</f>
        <v>10.904996552494932</v>
      </c>
    </row>
    <row r="3" spans="1:16" x14ac:dyDescent="0.2">
      <c r="A3" t="s">
        <v>1</v>
      </c>
      <c r="B3">
        <v>15236.6312551499</v>
      </c>
      <c r="C3">
        <v>6300</v>
      </c>
      <c r="D3">
        <v>17976</v>
      </c>
      <c r="E3">
        <v>6300</v>
      </c>
      <c r="F3">
        <v>11358.095665466901</v>
      </c>
      <c r="G3">
        <v>4031.2531567218698</v>
      </c>
      <c r="H3">
        <v>6617.9043345330401</v>
      </c>
      <c r="I3">
        <f t="shared" ref="I3:I29" si="1">G3+E3</f>
        <v>10331.25315672187</v>
      </c>
      <c r="J3">
        <f t="shared" ref="J3:J29" si="2">H3+F3</f>
        <v>17975.999999999942</v>
      </c>
      <c r="K3" s="1">
        <f t="shared" ref="K3:K29" si="3">IF(J3 &gt;0,J3/(I3*8.76)%,0)</f>
        <v>19.862593272970024</v>
      </c>
      <c r="L3" t="b">
        <f t="shared" ref="L3:L29" si="4">J3&gt;=D3-1</f>
        <v>1</v>
      </c>
      <c r="M3" s="1">
        <f t="shared" ref="M3:M29" si="5">D3/(C3*8.76)%</f>
        <v>32.572298325722983</v>
      </c>
      <c r="N3" s="1">
        <f t="shared" si="0"/>
        <v>20.580734336208778</v>
      </c>
      <c r="O3" s="1">
        <f t="shared" ref="O3:O29" si="6">IF(H3&gt;0,H3/(G3*8.76)%,0)</f>
        <v>18.740289978556422</v>
      </c>
      <c r="P3" s="1">
        <f t="shared" ref="P3:P29" si="7">M3-K3</f>
        <v>12.709705052752959</v>
      </c>
    </row>
    <row r="4" spans="1:16" x14ac:dyDescent="0.2">
      <c r="A4" t="s">
        <v>2</v>
      </c>
      <c r="B4">
        <v>24544.257468187199</v>
      </c>
      <c r="C4">
        <v>1220</v>
      </c>
      <c r="D4">
        <v>2565</v>
      </c>
      <c r="E4">
        <v>1220</v>
      </c>
      <c r="F4">
        <v>900.68633730827003</v>
      </c>
      <c r="G4">
        <v>3073.5195649971301</v>
      </c>
      <c r="H4">
        <v>1664.3136626917301</v>
      </c>
      <c r="I4">
        <f t="shared" si="1"/>
        <v>4293.5195649971301</v>
      </c>
      <c r="J4">
        <f t="shared" si="2"/>
        <v>2565</v>
      </c>
      <c r="K4" s="1">
        <f t="shared" si="3"/>
        <v>6.819771396063917</v>
      </c>
      <c r="L4" t="b">
        <f t="shared" si="4"/>
        <v>1</v>
      </c>
      <c r="M4" s="1">
        <f t="shared" si="5"/>
        <v>24.000673703121496</v>
      </c>
      <c r="N4" s="1">
        <f t="shared" si="0"/>
        <v>8.427711068458251</v>
      </c>
      <c r="O4" s="1">
        <f t="shared" si="6"/>
        <v>6.1815173167140367</v>
      </c>
      <c r="P4" s="1">
        <f t="shared" si="7"/>
        <v>17.180902307057579</v>
      </c>
    </row>
    <row r="5" spans="1:16" x14ac:dyDescent="0.2">
      <c r="A5" t="s">
        <v>3</v>
      </c>
      <c r="B5">
        <v>11909.3055964383</v>
      </c>
      <c r="C5">
        <v>1800</v>
      </c>
      <c r="D5">
        <v>3784</v>
      </c>
      <c r="E5">
        <v>1800</v>
      </c>
      <c r="F5">
        <v>1128.69093887851</v>
      </c>
      <c r="G5">
        <v>4702.8372341124104</v>
      </c>
      <c r="H5">
        <v>2655.3090611214898</v>
      </c>
      <c r="I5">
        <f t="shared" si="1"/>
        <v>6502.8372341124104</v>
      </c>
      <c r="J5">
        <f t="shared" si="2"/>
        <v>3784</v>
      </c>
      <c r="K5" s="1">
        <f t="shared" si="3"/>
        <v>6.6426923321047031</v>
      </c>
      <c r="L5" t="b">
        <f t="shared" si="4"/>
        <v>1</v>
      </c>
      <c r="M5" s="1">
        <f t="shared" si="5"/>
        <v>23.997970573313037</v>
      </c>
      <c r="N5" s="1">
        <f t="shared" si="0"/>
        <v>7.1581109771594997</v>
      </c>
      <c r="O5" s="1">
        <f t="shared" si="6"/>
        <v>6.4454170459499762</v>
      </c>
      <c r="P5" s="1">
        <f t="shared" si="7"/>
        <v>17.355278241208332</v>
      </c>
    </row>
    <row r="6" spans="1:16" x14ac:dyDescent="0.2">
      <c r="A6" t="s">
        <v>4</v>
      </c>
      <c r="B6">
        <v>3627.3970621634599</v>
      </c>
      <c r="C6">
        <v>483</v>
      </c>
      <c r="D6">
        <v>1016</v>
      </c>
      <c r="E6">
        <v>483</v>
      </c>
      <c r="F6">
        <v>313.03362910891502</v>
      </c>
      <c r="G6">
        <v>1171.5459675551001</v>
      </c>
      <c r="H6">
        <v>702.96637089108401</v>
      </c>
      <c r="I6">
        <f t="shared" si="1"/>
        <v>1654.5459675551001</v>
      </c>
      <c r="J6">
        <f t="shared" si="2"/>
        <v>1015.9999999999991</v>
      </c>
      <c r="K6" s="1">
        <f t="shared" si="3"/>
        <v>7.0098829185871381</v>
      </c>
      <c r="L6" t="b">
        <f t="shared" si="4"/>
        <v>1</v>
      </c>
      <c r="M6" s="1">
        <f t="shared" si="5"/>
        <v>24.012781606587442</v>
      </c>
      <c r="N6" s="1">
        <f t="shared" si="0"/>
        <v>7.3984332394782184</v>
      </c>
      <c r="O6" s="1">
        <f t="shared" si="6"/>
        <v>6.8496930411194699</v>
      </c>
      <c r="P6" s="1">
        <f t="shared" si="7"/>
        <v>17.002898688000304</v>
      </c>
    </row>
    <row r="7" spans="1:16" x14ac:dyDescent="0.2">
      <c r="A7" t="s">
        <v>111</v>
      </c>
      <c r="B7">
        <v>28918.165954373999</v>
      </c>
      <c r="C7">
        <v>2200</v>
      </c>
      <c r="D7">
        <v>4625</v>
      </c>
      <c r="E7">
        <v>2200</v>
      </c>
      <c r="F7">
        <v>2586.6754068466198</v>
      </c>
      <c r="G7">
        <v>1775.7287251318301</v>
      </c>
      <c r="H7">
        <v>2038.32459315337</v>
      </c>
      <c r="I7">
        <f t="shared" si="1"/>
        <v>3975.7287251318303</v>
      </c>
      <c r="J7">
        <f t="shared" si="2"/>
        <v>4624.99999999999</v>
      </c>
      <c r="K7" s="1">
        <f t="shared" si="3"/>
        <v>13.279780212171607</v>
      </c>
      <c r="L7" t="b">
        <f t="shared" si="4"/>
        <v>1</v>
      </c>
      <c r="M7" s="1">
        <f t="shared" si="5"/>
        <v>23.99854711498547</v>
      </c>
      <c r="N7" s="1">
        <f t="shared" si="0"/>
        <v>13.42193548592061</v>
      </c>
      <c r="O7" s="1">
        <f t="shared" si="6"/>
        <v>13.103660066215983</v>
      </c>
      <c r="P7" s="1">
        <f t="shared" si="7"/>
        <v>10.718766902813863</v>
      </c>
    </row>
    <row r="8" spans="1:16" x14ac:dyDescent="0.2">
      <c r="A8" t="s">
        <v>5</v>
      </c>
      <c r="B8">
        <v>14793.0499013235</v>
      </c>
      <c r="C8">
        <v>8130</v>
      </c>
      <c r="D8">
        <v>22659</v>
      </c>
      <c r="E8">
        <v>8130</v>
      </c>
      <c r="F8">
        <v>22147.527632776098</v>
      </c>
      <c r="G8">
        <v>195.64647404956699</v>
      </c>
      <c r="H8">
        <v>511.47236722382502</v>
      </c>
      <c r="I8">
        <f t="shared" si="1"/>
        <v>8325.6464740495667</v>
      </c>
      <c r="J8">
        <f t="shared" si="2"/>
        <v>22658.999999999924</v>
      </c>
      <c r="K8" s="1">
        <f t="shared" si="3"/>
        <v>31.068384223120812</v>
      </c>
      <c r="L8" t="b">
        <f t="shared" si="4"/>
        <v>1</v>
      </c>
      <c r="M8" s="1">
        <f t="shared" si="5"/>
        <v>31.816037338455576</v>
      </c>
      <c r="N8" s="1">
        <f t="shared" si="0"/>
        <v>31.097866901402579</v>
      </c>
      <c r="O8" s="1">
        <f t="shared" si="6"/>
        <v>29.843244973383836</v>
      </c>
      <c r="P8" s="1">
        <f t="shared" si="7"/>
        <v>0.74765311533476364</v>
      </c>
    </row>
    <row r="9" spans="1:16" x14ac:dyDescent="0.2">
      <c r="A9" t="s">
        <v>6</v>
      </c>
      <c r="B9">
        <v>9396.9293127975907</v>
      </c>
      <c r="C9">
        <v>1183</v>
      </c>
      <c r="D9">
        <v>3669</v>
      </c>
      <c r="E9">
        <v>1183</v>
      </c>
      <c r="F9">
        <v>2824.8450901757901</v>
      </c>
      <c r="G9">
        <v>465.21544767040399</v>
      </c>
      <c r="H9">
        <v>844.15490982420499</v>
      </c>
      <c r="I9">
        <f t="shared" si="1"/>
        <v>1648.215447670404</v>
      </c>
      <c r="J9">
        <f t="shared" si="2"/>
        <v>3668.999999999995</v>
      </c>
      <c r="K9" s="1">
        <f t="shared" si="3"/>
        <v>25.411460439249005</v>
      </c>
      <c r="L9" t="b">
        <f t="shared" si="4"/>
        <v>1</v>
      </c>
      <c r="M9" s="1">
        <f t="shared" si="5"/>
        <v>35.404532243309909</v>
      </c>
      <c r="N9" s="1">
        <f t="shared" si="0"/>
        <v>27.25874054987311</v>
      </c>
      <c r="O9" s="1">
        <f t="shared" si="6"/>
        <v>20.713997399679911</v>
      </c>
      <c r="P9" s="1">
        <f t="shared" si="7"/>
        <v>9.9930718040609037</v>
      </c>
    </row>
    <row r="10" spans="1:16" x14ac:dyDescent="0.2">
      <c r="A10" t="s">
        <v>7</v>
      </c>
      <c r="B10">
        <v>47645.296973381999</v>
      </c>
      <c r="C10">
        <v>8526</v>
      </c>
      <c r="D10">
        <v>17966</v>
      </c>
      <c r="E10">
        <v>8526</v>
      </c>
      <c r="F10">
        <v>14402.091264697799</v>
      </c>
      <c r="G10">
        <v>2699.5192272926502</v>
      </c>
      <c r="H10">
        <v>3563.90873530217</v>
      </c>
      <c r="I10">
        <f t="shared" si="1"/>
        <v>11225.519227292651</v>
      </c>
      <c r="J10">
        <f t="shared" si="2"/>
        <v>17965.999999999971</v>
      </c>
      <c r="K10" s="1">
        <f t="shared" si="3"/>
        <v>18.270096914739902</v>
      </c>
      <c r="L10" t="b">
        <f t="shared" si="4"/>
        <v>1</v>
      </c>
      <c r="M10" s="1">
        <f t="shared" si="5"/>
        <v>24.054811658563601</v>
      </c>
      <c r="N10" s="1">
        <f t="shared" si="0"/>
        <v>19.283067620046179</v>
      </c>
      <c r="O10" s="1">
        <f t="shared" si="6"/>
        <v>15.070790850858693</v>
      </c>
      <c r="P10" s="1">
        <f t="shared" si="7"/>
        <v>5.7847147438236988</v>
      </c>
    </row>
    <row r="11" spans="1:16" x14ac:dyDescent="0.2">
      <c r="A11" t="s">
        <v>8</v>
      </c>
      <c r="B11">
        <v>216329.26847919999</v>
      </c>
      <c r="C11">
        <v>35250</v>
      </c>
      <c r="D11">
        <v>88301</v>
      </c>
      <c r="E11">
        <v>35250</v>
      </c>
      <c r="F11">
        <v>74537.649932489003</v>
      </c>
      <c r="G11">
        <v>7958.8625517359797</v>
      </c>
      <c r="H11">
        <v>13763.350067510901</v>
      </c>
      <c r="I11">
        <f t="shared" si="1"/>
        <v>43208.862551735976</v>
      </c>
      <c r="J11">
        <f t="shared" si="2"/>
        <v>88300.999999999898</v>
      </c>
      <c r="K11" s="1">
        <f t="shared" si="3"/>
        <v>23.328600281900357</v>
      </c>
      <c r="L11" t="b">
        <f t="shared" si="4"/>
        <v>1</v>
      </c>
      <c r="M11" s="1">
        <f t="shared" si="5"/>
        <v>28.595809449787883</v>
      </c>
      <c r="N11" s="1">
        <f t="shared" si="0"/>
        <v>24.138621695161437</v>
      </c>
      <c r="O11" s="1">
        <f t="shared" si="6"/>
        <v>19.740995315506623</v>
      </c>
      <c r="P11" s="1">
        <f t="shared" si="7"/>
        <v>5.2672091678875255</v>
      </c>
    </row>
    <row r="12" spans="1:16" x14ac:dyDescent="0.2">
      <c r="A12" t="s">
        <v>9</v>
      </c>
      <c r="B12">
        <v>110139.53701035801</v>
      </c>
      <c r="C12">
        <v>80000</v>
      </c>
      <c r="D12">
        <v>195786</v>
      </c>
      <c r="E12">
        <v>80000</v>
      </c>
      <c r="F12">
        <v>149669.15414303399</v>
      </c>
      <c r="G12">
        <v>30890.744536994302</v>
      </c>
      <c r="H12">
        <v>46116.845856965898</v>
      </c>
      <c r="I12">
        <f t="shared" si="1"/>
        <v>110890.7445369943</v>
      </c>
      <c r="J12">
        <f t="shared" si="2"/>
        <v>195785.99999999988</v>
      </c>
      <c r="K12" s="1">
        <f t="shared" si="3"/>
        <v>20.154973341840805</v>
      </c>
      <c r="L12" t="b">
        <f t="shared" si="4"/>
        <v>1</v>
      </c>
      <c r="M12" s="1">
        <f t="shared" si="5"/>
        <v>27.9375</v>
      </c>
      <c r="N12" s="1">
        <f t="shared" si="0"/>
        <v>21.356899849177225</v>
      </c>
      <c r="O12" s="1">
        <f t="shared" si="6"/>
        <v>17.042257153606457</v>
      </c>
      <c r="P12" s="1">
        <f t="shared" si="7"/>
        <v>7.7825266581591954</v>
      </c>
    </row>
    <row r="13" spans="1:16" x14ac:dyDescent="0.2">
      <c r="A13" t="s">
        <v>10</v>
      </c>
      <c r="B13">
        <v>29909.673218461699</v>
      </c>
      <c r="C13">
        <v>9000</v>
      </c>
      <c r="D13">
        <v>18922</v>
      </c>
      <c r="E13">
        <v>9000</v>
      </c>
      <c r="F13">
        <v>7872.3741981843496</v>
      </c>
      <c r="G13">
        <v>24817.742118307298</v>
      </c>
      <c r="H13">
        <v>11049.6258018156</v>
      </c>
      <c r="I13">
        <f t="shared" si="1"/>
        <v>33817.742118307302</v>
      </c>
      <c r="J13">
        <f t="shared" si="2"/>
        <v>18921.999999999949</v>
      </c>
      <c r="K13" s="1">
        <f t="shared" si="3"/>
        <v>6.3873148436219989</v>
      </c>
      <c r="L13" t="b">
        <f t="shared" si="4"/>
        <v>1</v>
      </c>
      <c r="M13" s="1">
        <f t="shared" si="5"/>
        <v>24.00050735667174</v>
      </c>
      <c r="N13" s="1">
        <f t="shared" si="0"/>
        <v>9.9852539297112504</v>
      </c>
      <c r="O13" s="1">
        <f t="shared" si="6"/>
        <v>5.0825445861006102</v>
      </c>
      <c r="P13" s="1">
        <f t="shared" si="7"/>
        <v>17.613192513049739</v>
      </c>
    </row>
    <row r="14" spans="1:16" x14ac:dyDescent="0.2">
      <c r="A14" t="s">
        <v>11</v>
      </c>
      <c r="B14">
        <v>42448.877135948896</v>
      </c>
      <c r="C14">
        <v>973</v>
      </c>
      <c r="D14">
        <v>2045</v>
      </c>
      <c r="E14">
        <v>973</v>
      </c>
      <c r="F14">
        <v>948.40146554071396</v>
      </c>
      <c r="G14">
        <v>1297.59154957741</v>
      </c>
      <c r="H14">
        <v>1096.59853445928</v>
      </c>
      <c r="I14">
        <f t="shared" si="1"/>
        <v>2270.5915495774098</v>
      </c>
      <c r="J14">
        <f t="shared" si="2"/>
        <v>2044.9999999999941</v>
      </c>
      <c r="K14" s="1">
        <f t="shared" si="3"/>
        <v>10.281351070293651</v>
      </c>
      <c r="L14" t="b">
        <f t="shared" si="4"/>
        <v>1</v>
      </c>
      <c r="M14" s="1">
        <f t="shared" si="5"/>
        <v>23.992547644858675</v>
      </c>
      <c r="N14" s="1">
        <f t="shared" si="0"/>
        <v>11.126927798747859</v>
      </c>
      <c r="O14" s="1">
        <f t="shared" si="6"/>
        <v>9.6472947240929585</v>
      </c>
      <c r="P14" s="1">
        <f t="shared" si="7"/>
        <v>13.711196574565024</v>
      </c>
    </row>
    <row r="15" spans="1:16" x14ac:dyDescent="0.2">
      <c r="A15" t="s">
        <v>12</v>
      </c>
      <c r="B15">
        <v>31307.7198182512</v>
      </c>
      <c r="C15">
        <v>7692</v>
      </c>
      <c r="D15">
        <v>17433</v>
      </c>
      <c r="E15">
        <v>7692</v>
      </c>
      <c r="F15">
        <v>20758.971859587298</v>
      </c>
      <c r="G15">
        <v>0</v>
      </c>
      <c r="H15">
        <v>0</v>
      </c>
      <c r="I15">
        <f t="shared" si="1"/>
        <v>7692</v>
      </c>
      <c r="J15">
        <f t="shared" si="2"/>
        <v>20758.971859587298</v>
      </c>
      <c r="K15" s="1">
        <f t="shared" si="3"/>
        <v>30.807925715959559</v>
      </c>
      <c r="L15" t="b">
        <f t="shared" si="4"/>
        <v>1</v>
      </c>
      <c r="M15" s="1">
        <f t="shared" si="5"/>
        <v>25.871925287970424</v>
      </c>
      <c r="N15" s="1">
        <f t="shared" si="0"/>
        <v>30.807925715959559</v>
      </c>
      <c r="O15" s="1">
        <f t="shared" si="6"/>
        <v>0</v>
      </c>
      <c r="P15" s="1">
        <f t="shared" si="7"/>
        <v>-4.9360004279891356</v>
      </c>
    </row>
    <row r="16" spans="1:16" x14ac:dyDescent="0.2">
      <c r="A16" t="s">
        <v>13</v>
      </c>
      <c r="B16">
        <v>94012.146648389695</v>
      </c>
      <c r="C16">
        <v>13600</v>
      </c>
      <c r="D16">
        <v>28593</v>
      </c>
      <c r="E16">
        <v>13599.9999999999</v>
      </c>
      <c r="F16">
        <v>16727.725619556801</v>
      </c>
      <c r="G16">
        <v>12248.1840374597</v>
      </c>
      <c r="H16">
        <v>11865.274380443099</v>
      </c>
      <c r="I16">
        <f t="shared" si="1"/>
        <v>25848.184037459599</v>
      </c>
      <c r="J16">
        <f t="shared" si="2"/>
        <v>28592.999999999898</v>
      </c>
      <c r="K16" s="1">
        <f t="shared" si="3"/>
        <v>12.627738533430819</v>
      </c>
      <c r="L16" t="b">
        <f t="shared" si="4"/>
        <v>1</v>
      </c>
      <c r="M16" s="1">
        <f t="shared" si="5"/>
        <v>24.000302175664789</v>
      </c>
      <c r="N16" s="1">
        <f t="shared" si="0"/>
        <v>14.040865581819872</v>
      </c>
      <c r="O16" s="1">
        <f t="shared" si="6"/>
        <v>11.058646511355276</v>
      </c>
      <c r="P16" s="1">
        <f t="shared" si="7"/>
        <v>11.37256364223397</v>
      </c>
    </row>
    <row r="17" spans="1:16" x14ac:dyDescent="0.2">
      <c r="A17" t="s">
        <v>14</v>
      </c>
      <c r="B17">
        <v>15924.1498846583</v>
      </c>
      <c r="C17">
        <v>308</v>
      </c>
      <c r="D17">
        <v>647</v>
      </c>
      <c r="E17">
        <v>308</v>
      </c>
      <c r="F17">
        <v>583.19704280708902</v>
      </c>
      <c r="G17">
        <v>35.251261425097802</v>
      </c>
      <c r="H17">
        <v>63.8029571929101</v>
      </c>
      <c r="I17">
        <f t="shared" si="1"/>
        <v>343.25126142509782</v>
      </c>
      <c r="J17">
        <f t="shared" si="2"/>
        <v>646.99999999999909</v>
      </c>
      <c r="K17" s="1">
        <f t="shared" si="3"/>
        <v>21.517312764399357</v>
      </c>
      <c r="L17" t="b">
        <f t="shared" si="4"/>
        <v>1</v>
      </c>
      <c r="M17" s="1">
        <f t="shared" si="5"/>
        <v>23.980015418371583</v>
      </c>
      <c r="N17" s="1">
        <f t="shared" si="0"/>
        <v>21.615261326835714</v>
      </c>
      <c r="O17" s="1">
        <f t="shared" si="6"/>
        <v>20.661509141754546</v>
      </c>
      <c r="P17" s="1">
        <f t="shared" si="7"/>
        <v>2.4627026539722259</v>
      </c>
    </row>
    <row r="18" spans="1:16" x14ac:dyDescent="0.2">
      <c r="A18" t="s">
        <v>15</v>
      </c>
      <c r="B18">
        <v>29102.150309987101</v>
      </c>
      <c r="C18">
        <v>1110</v>
      </c>
      <c r="D18">
        <v>2334</v>
      </c>
      <c r="E18">
        <v>1110</v>
      </c>
      <c r="F18">
        <v>1766.2415477504001</v>
      </c>
      <c r="G18">
        <v>357.742889520429</v>
      </c>
      <c r="H18">
        <v>567.75845224959096</v>
      </c>
      <c r="I18">
        <f t="shared" si="1"/>
        <v>1467.7428895204289</v>
      </c>
      <c r="J18">
        <f t="shared" si="2"/>
        <v>2333.9999999999909</v>
      </c>
      <c r="K18" s="1">
        <f t="shared" si="3"/>
        <v>18.152931148004999</v>
      </c>
      <c r="L18" t="b">
        <f t="shared" si="4"/>
        <v>1</v>
      </c>
      <c r="M18" s="1">
        <f t="shared" si="5"/>
        <v>24.003455510304825</v>
      </c>
      <c r="N18" s="1">
        <f t="shared" si="0"/>
        <v>18.164481753161379</v>
      </c>
      <c r="O18" s="1">
        <f t="shared" si="6"/>
        <v>18.117092080062172</v>
      </c>
      <c r="P18" s="1">
        <f t="shared" si="7"/>
        <v>5.8505243622998258</v>
      </c>
    </row>
    <row r="19" spans="1:16" x14ac:dyDescent="0.2">
      <c r="A19" t="s">
        <v>16</v>
      </c>
      <c r="B19">
        <v>0</v>
      </c>
      <c r="C19">
        <v>141</v>
      </c>
      <c r="D19">
        <v>296</v>
      </c>
      <c r="E19">
        <v>0</v>
      </c>
      <c r="F19">
        <v>0</v>
      </c>
      <c r="G19">
        <v>0</v>
      </c>
      <c r="H19">
        <v>0</v>
      </c>
      <c r="I19">
        <f t="shared" si="1"/>
        <v>0</v>
      </c>
      <c r="J19">
        <f t="shared" si="2"/>
        <v>0</v>
      </c>
      <c r="K19" s="1">
        <f t="shared" si="3"/>
        <v>0</v>
      </c>
      <c r="L19" t="b">
        <f t="shared" si="4"/>
        <v>0</v>
      </c>
      <c r="M19" s="1">
        <f t="shared" si="5"/>
        <v>23.964506622623787</v>
      </c>
      <c r="N19" s="1">
        <f>IF((F19&gt;0),F19/(E19*8.76)%, 0)</f>
        <v>0</v>
      </c>
      <c r="O19" s="1">
        <f t="shared" si="6"/>
        <v>0</v>
      </c>
      <c r="P19" s="1">
        <f t="shared" si="7"/>
        <v>23.964506622623787</v>
      </c>
    </row>
    <row r="20" spans="1:16" x14ac:dyDescent="0.2">
      <c r="A20" t="s">
        <v>17</v>
      </c>
      <c r="B20">
        <v>0</v>
      </c>
      <c r="C20">
        <v>49</v>
      </c>
      <c r="D20">
        <v>102</v>
      </c>
      <c r="E20">
        <v>0</v>
      </c>
      <c r="F20">
        <v>0</v>
      </c>
      <c r="G20">
        <v>0</v>
      </c>
      <c r="H20">
        <v>0</v>
      </c>
      <c r="I20">
        <f t="shared" si="1"/>
        <v>0</v>
      </c>
      <c r="J20">
        <f t="shared" si="2"/>
        <v>0</v>
      </c>
      <c r="K20" s="1">
        <f t="shared" si="3"/>
        <v>0</v>
      </c>
      <c r="L20" t="b">
        <f t="shared" si="4"/>
        <v>0</v>
      </c>
      <c r="M20" s="1">
        <f t="shared" si="5"/>
        <v>23.762929829466035</v>
      </c>
      <c r="N20" s="1">
        <f t="shared" ref="N20:N29" si="8">IF((F20&gt;0),F20/(E20*8.76)%, 0)</f>
        <v>0</v>
      </c>
      <c r="O20" s="1">
        <f t="shared" si="6"/>
        <v>0</v>
      </c>
      <c r="P20" s="1">
        <f t="shared" si="7"/>
        <v>23.762929829466035</v>
      </c>
    </row>
    <row r="21" spans="1:16" x14ac:dyDescent="0.2">
      <c r="A21" t="s">
        <v>18</v>
      </c>
      <c r="B21">
        <v>3635.2693724470801</v>
      </c>
      <c r="C21">
        <v>12567</v>
      </c>
      <c r="D21">
        <v>36670</v>
      </c>
      <c r="E21">
        <v>12567</v>
      </c>
      <c r="F21">
        <v>21708.672526186299</v>
      </c>
      <c r="G21">
        <v>0</v>
      </c>
      <c r="H21">
        <v>0</v>
      </c>
      <c r="I21">
        <f t="shared" si="1"/>
        <v>12567</v>
      </c>
      <c r="J21">
        <f t="shared" si="2"/>
        <v>21708.672526186299</v>
      </c>
      <c r="K21" s="1">
        <f t="shared" si="3"/>
        <v>19.719574792524213</v>
      </c>
      <c r="L21" t="b">
        <f t="shared" si="4"/>
        <v>0</v>
      </c>
      <c r="M21" s="1">
        <f t="shared" si="5"/>
        <v>33.310042646301667</v>
      </c>
      <c r="N21" s="1">
        <f t="shared" si="8"/>
        <v>19.719574792524213</v>
      </c>
      <c r="O21" s="1">
        <f t="shared" si="6"/>
        <v>0</v>
      </c>
      <c r="P21" s="1">
        <f t="shared" si="7"/>
        <v>13.590467853777454</v>
      </c>
    </row>
    <row r="22" spans="1:16" x14ac:dyDescent="0.2">
      <c r="A22" t="s">
        <v>19</v>
      </c>
      <c r="B22">
        <v>104981.616742349</v>
      </c>
      <c r="C22">
        <v>13150</v>
      </c>
      <c r="D22">
        <v>29775</v>
      </c>
      <c r="E22">
        <v>13150</v>
      </c>
      <c r="F22">
        <v>28178.5061591339</v>
      </c>
      <c r="G22">
        <v>890.17212279329499</v>
      </c>
      <c r="H22">
        <v>1596.49384086602</v>
      </c>
      <c r="I22">
        <f t="shared" si="1"/>
        <v>14040.172122793296</v>
      </c>
      <c r="J22">
        <f t="shared" si="2"/>
        <v>29774.99999999992</v>
      </c>
      <c r="K22" s="1">
        <f t="shared" si="3"/>
        <v>24.20890978410235</v>
      </c>
      <c r="L22" t="b">
        <f t="shared" si="4"/>
        <v>1</v>
      </c>
      <c r="M22" s="1">
        <f t="shared" si="5"/>
        <v>25.847700401062554</v>
      </c>
      <c r="N22" s="1">
        <f t="shared" si="8"/>
        <v>24.461782869883759</v>
      </c>
      <c r="O22" s="1">
        <f t="shared" si="6"/>
        <v>20.473361351523899</v>
      </c>
      <c r="P22" s="1">
        <f t="shared" si="7"/>
        <v>1.638790616960204</v>
      </c>
    </row>
    <row r="23" spans="1:16" x14ac:dyDescent="0.2">
      <c r="A23" t="s">
        <v>20</v>
      </c>
      <c r="B23">
        <v>21511.458205423201</v>
      </c>
      <c r="C23">
        <v>6400</v>
      </c>
      <c r="D23">
        <v>13498</v>
      </c>
      <c r="E23">
        <v>6400</v>
      </c>
      <c r="F23">
        <v>9565.1362535942808</v>
      </c>
      <c r="G23">
        <v>3782.3499121845698</v>
      </c>
      <c r="H23">
        <v>3932.8637464057101</v>
      </c>
      <c r="I23">
        <f t="shared" si="1"/>
        <v>10182.349912184571</v>
      </c>
      <c r="J23">
        <f t="shared" si="2"/>
        <v>13497.999999999991</v>
      </c>
      <c r="K23" s="1">
        <f t="shared" si="3"/>
        <v>15.132730589672788</v>
      </c>
      <c r="L23" t="b">
        <f t="shared" si="4"/>
        <v>1</v>
      </c>
      <c r="M23" s="1">
        <f t="shared" si="5"/>
        <v>24.076055936073061</v>
      </c>
      <c r="N23" s="1">
        <f t="shared" si="8"/>
        <v>17.061102050503496</v>
      </c>
      <c r="O23" s="1">
        <f t="shared" si="6"/>
        <v>11.869791507923896</v>
      </c>
      <c r="P23" s="1">
        <f t="shared" si="7"/>
        <v>8.9433253464002735</v>
      </c>
    </row>
    <row r="24" spans="1:16" x14ac:dyDescent="0.2">
      <c r="A24" t="s">
        <v>21</v>
      </c>
      <c r="B24">
        <v>108065.01452548899</v>
      </c>
      <c r="C24">
        <v>5000</v>
      </c>
      <c r="D24">
        <v>10512</v>
      </c>
      <c r="E24">
        <v>5000</v>
      </c>
      <c r="F24">
        <v>6080.6345997917797</v>
      </c>
      <c r="G24">
        <v>4580.5807103833504</v>
      </c>
      <c r="H24">
        <v>4431.3654002082103</v>
      </c>
      <c r="I24">
        <f t="shared" si="1"/>
        <v>9580.5807103833504</v>
      </c>
      <c r="J24">
        <f t="shared" si="2"/>
        <v>10511.999999999989</v>
      </c>
      <c r="K24" s="1">
        <f t="shared" si="3"/>
        <v>12.525336785686166</v>
      </c>
      <c r="L24" t="b">
        <f t="shared" si="4"/>
        <v>1</v>
      </c>
      <c r="M24" s="1">
        <f t="shared" si="5"/>
        <v>24</v>
      </c>
      <c r="N24" s="1">
        <f t="shared" si="8"/>
        <v>13.882727396784885</v>
      </c>
      <c r="O24" s="1">
        <f t="shared" si="6"/>
        <v>11.043657172420364</v>
      </c>
      <c r="P24" s="1">
        <f t="shared" si="7"/>
        <v>11.474663214313834</v>
      </c>
    </row>
    <row r="25" spans="1:16" x14ac:dyDescent="0.2">
      <c r="A25" t="s">
        <v>22</v>
      </c>
      <c r="B25">
        <v>21105.109502380699</v>
      </c>
      <c r="C25">
        <v>331</v>
      </c>
      <c r="D25">
        <v>696</v>
      </c>
      <c r="E25">
        <v>331</v>
      </c>
      <c r="F25">
        <v>356.78949597878602</v>
      </c>
      <c r="G25">
        <v>348.48963550473002</v>
      </c>
      <c r="H25">
        <v>339.21050402121301</v>
      </c>
      <c r="I25">
        <f t="shared" si="1"/>
        <v>679.48963550473002</v>
      </c>
      <c r="J25">
        <f t="shared" si="2"/>
        <v>695.99999999999909</v>
      </c>
      <c r="K25" s="1">
        <f t="shared" si="3"/>
        <v>11.692901648971123</v>
      </c>
      <c r="L25" t="b">
        <f t="shared" si="4"/>
        <v>1</v>
      </c>
      <c r="M25" s="1">
        <f t="shared" si="5"/>
        <v>24.003641931879319</v>
      </c>
      <c r="N25" s="1">
        <f t="shared" si="8"/>
        <v>12.304953026624247</v>
      </c>
      <c r="O25" s="1">
        <f t="shared" si="6"/>
        <v>11.111567269514563</v>
      </c>
      <c r="P25" s="1">
        <f t="shared" si="7"/>
        <v>12.310740282908196</v>
      </c>
    </row>
    <row r="26" spans="1:16" x14ac:dyDescent="0.2">
      <c r="A26" t="s">
        <v>23</v>
      </c>
      <c r="B26">
        <v>1230.89900411192</v>
      </c>
      <c r="C26">
        <v>49</v>
      </c>
      <c r="D26">
        <v>103</v>
      </c>
      <c r="E26">
        <v>49</v>
      </c>
      <c r="F26">
        <v>26.841128623927599</v>
      </c>
      <c r="G26">
        <v>0</v>
      </c>
      <c r="H26">
        <v>0</v>
      </c>
      <c r="I26">
        <f t="shared" si="1"/>
        <v>49</v>
      </c>
      <c r="J26">
        <f t="shared" si="2"/>
        <v>26.841128623927599</v>
      </c>
      <c r="K26" s="1">
        <f t="shared" si="3"/>
        <v>6.2531750591574875</v>
      </c>
      <c r="L26" t="b">
        <f t="shared" si="4"/>
        <v>0</v>
      </c>
      <c r="M26" s="1">
        <f t="shared" si="5"/>
        <v>23.995899729754917</v>
      </c>
      <c r="N26" s="1">
        <f t="shared" si="8"/>
        <v>6.2531750591574875</v>
      </c>
      <c r="O26" s="1">
        <f t="shared" si="6"/>
        <v>0</v>
      </c>
      <c r="P26" s="1">
        <f t="shared" si="7"/>
        <v>17.742724670597429</v>
      </c>
    </row>
    <row r="27" spans="1:16" x14ac:dyDescent="0.2">
      <c r="A27" t="s">
        <v>24</v>
      </c>
      <c r="B27">
        <v>200964.69213106201</v>
      </c>
      <c r="C27">
        <v>44505</v>
      </c>
      <c r="D27">
        <v>93575</v>
      </c>
      <c r="E27">
        <v>44505</v>
      </c>
      <c r="F27">
        <v>63602.772699685498</v>
      </c>
      <c r="G27">
        <v>28183.676076324999</v>
      </c>
      <c r="H27">
        <v>29972.2273003144</v>
      </c>
      <c r="I27">
        <f t="shared" si="1"/>
        <v>72688.676076325006</v>
      </c>
      <c r="J27">
        <f t="shared" si="2"/>
        <v>93574.999999999898</v>
      </c>
      <c r="K27" s="1">
        <f t="shared" si="3"/>
        <v>14.695655777736693</v>
      </c>
      <c r="L27" t="b">
        <f t="shared" si="4"/>
        <v>1</v>
      </c>
      <c r="M27" s="1">
        <f t="shared" si="5"/>
        <v>24.001971970724135</v>
      </c>
      <c r="N27" s="1">
        <f t="shared" si="8"/>
        <v>16.314100642246213</v>
      </c>
      <c r="O27" s="1">
        <f t="shared" si="6"/>
        <v>12.139960470285219</v>
      </c>
      <c r="P27" s="1">
        <f t="shared" si="7"/>
        <v>9.3063161929874418</v>
      </c>
    </row>
    <row r="28" spans="1:16" x14ac:dyDescent="0.2">
      <c r="A28" t="s">
        <v>25</v>
      </c>
      <c r="B28">
        <v>69279.334040499802</v>
      </c>
      <c r="C28">
        <v>14300</v>
      </c>
      <c r="D28">
        <v>31641</v>
      </c>
      <c r="E28">
        <v>14300</v>
      </c>
      <c r="F28">
        <v>30927.302791828199</v>
      </c>
      <c r="G28">
        <v>415.16461159219301</v>
      </c>
      <c r="H28">
        <v>713.69720817171697</v>
      </c>
      <c r="I28">
        <f t="shared" si="1"/>
        <v>14715.164611592192</v>
      </c>
      <c r="J28">
        <f t="shared" si="2"/>
        <v>31640.999999999916</v>
      </c>
      <c r="K28" s="1">
        <f t="shared" si="3"/>
        <v>24.546013562936512</v>
      </c>
      <c r="L28" t="b">
        <f t="shared" si="4"/>
        <v>1</v>
      </c>
      <c r="M28" s="1">
        <f t="shared" si="5"/>
        <v>25.258645464124914</v>
      </c>
      <c r="N28" s="1">
        <f t="shared" si="8"/>
        <v>24.688909212111788</v>
      </c>
      <c r="O28" s="1">
        <f t="shared" si="6"/>
        <v>19.624091688695195</v>
      </c>
      <c r="P28" s="1">
        <f t="shared" si="7"/>
        <v>0.71263190118840214</v>
      </c>
    </row>
    <row r="29" spans="1:16" x14ac:dyDescent="0.2">
      <c r="A29" t="s">
        <v>119</v>
      </c>
      <c r="B29">
        <v>81478.418092515305</v>
      </c>
      <c r="C29">
        <v>40000</v>
      </c>
      <c r="D29">
        <v>120362</v>
      </c>
      <c r="E29">
        <v>40000</v>
      </c>
      <c r="F29">
        <v>96366.250047031397</v>
      </c>
      <c r="G29">
        <v>10592.620524801399</v>
      </c>
      <c r="H29">
        <v>23995.749952968501</v>
      </c>
      <c r="I29">
        <f t="shared" si="1"/>
        <v>50592.620524801401</v>
      </c>
      <c r="J29">
        <f t="shared" si="2"/>
        <v>120361.9999999999</v>
      </c>
      <c r="K29" s="1">
        <f t="shared" si="3"/>
        <v>27.158020666598922</v>
      </c>
      <c r="L29" t="b">
        <f t="shared" si="4"/>
        <v>1</v>
      </c>
      <c r="M29" s="1">
        <f t="shared" si="5"/>
        <v>34.349885844748862</v>
      </c>
      <c r="N29" s="1">
        <f t="shared" si="8"/>
        <v>27.501783689221288</v>
      </c>
      <c r="O29" s="1">
        <f t="shared" si="6"/>
        <v>25.859897990279173</v>
      </c>
      <c r="P29" s="1">
        <f t="shared" si="7"/>
        <v>7.1918651781499392</v>
      </c>
    </row>
    <row r="31" spans="1:16" x14ac:dyDescent="0.2">
      <c r="A31" t="s">
        <v>27</v>
      </c>
      <c r="B31">
        <f>SUM(B2:B29)</f>
        <v>1363820.202275679</v>
      </c>
      <c r="C31">
        <f t="shared" ref="C31:J31" si="9">SUM(C2:C29)</f>
        <v>320067</v>
      </c>
      <c r="D31">
        <f t="shared" si="9"/>
        <v>777745</v>
      </c>
      <c r="E31">
        <f t="shared" si="9"/>
        <v>319876.99999999988</v>
      </c>
      <c r="F31">
        <f t="shared" si="9"/>
        <v>592054.79191653628</v>
      </c>
      <c r="G31">
        <f t="shared" si="9"/>
        <v>149344.38891657229</v>
      </c>
      <c r="H31">
        <f t="shared" si="9"/>
        <v>173580.69359786023</v>
      </c>
      <c r="I31">
        <f t="shared" si="9"/>
        <v>469221.38891657221</v>
      </c>
      <c r="J31">
        <f>SUM(J2:J29)</f>
        <v>765635.48551439657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opLeftCell="E1" workbookViewId="0">
      <selection activeCell="K1" sqref="K1:O2"/>
    </sheetView>
  </sheetViews>
  <sheetFormatPr baseColWidth="10" defaultRowHeight="16" x14ac:dyDescent="0.2"/>
  <cols>
    <col min="1" max="1" width="19.33203125" customWidth="1"/>
    <col min="2" max="2" width="12.83203125" customWidth="1"/>
    <col min="6" max="6" width="19.5" customWidth="1"/>
    <col min="7" max="7" width="15.1640625" customWidth="1"/>
    <col min="8" max="8" width="18.6640625" customWidth="1"/>
  </cols>
  <sheetData>
    <row r="1" spans="1:15" x14ac:dyDescent="0.2">
      <c r="B1" t="s">
        <v>100</v>
      </c>
      <c r="C1" t="s">
        <v>101</v>
      </c>
      <c r="D1" t="s">
        <v>102</v>
      </c>
      <c r="F1" t="s">
        <v>104</v>
      </c>
      <c r="G1" t="s">
        <v>103</v>
      </c>
      <c r="H1" t="s">
        <v>104</v>
      </c>
      <c r="I1" t="s">
        <v>105</v>
      </c>
      <c r="J1" t="s">
        <v>106</v>
      </c>
      <c r="K1" t="s">
        <v>107</v>
      </c>
      <c r="M1" t="s">
        <v>108</v>
      </c>
      <c r="N1" t="s">
        <v>109</v>
      </c>
      <c r="O1" t="s">
        <v>110</v>
      </c>
    </row>
    <row r="2" spans="1:15" x14ac:dyDescent="0.2">
      <c r="A2" t="s">
        <v>0</v>
      </c>
      <c r="B2" t="s">
        <v>73</v>
      </c>
      <c r="C2">
        <v>5800</v>
      </c>
      <c r="D2">
        <v>12194</v>
      </c>
      <c r="E2">
        <v>5800</v>
      </c>
      <c r="F2">
        <v>8990.8359482869892</v>
      </c>
      <c r="G2">
        <v>3897.8669265850299</v>
      </c>
      <c r="H2">
        <v>4575.0659492433097</v>
      </c>
      <c r="I2" s="1">
        <f>G2+E2</f>
        <v>9697.8669265850294</v>
      </c>
      <c r="J2">
        <f>H2+F2</f>
        <v>13565.901897530299</v>
      </c>
      <c r="K2" s="1">
        <f>J2/(I2*8.76)%</f>
        <v>15.968655270252917</v>
      </c>
      <c r="M2" s="1">
        <f>D2/(C2*8.76)%</f>
        <v>24.000157455518817</v>
      </c>
      <c r="N2" s="1">
        <f>F2/(E2*8.76)%</f>
        <v>17.69570923533103</v>
      </c>
      <c r="O2" s="1">
        <f>H2/(G2*8.76)%</f>
        <v>13.398810484343565</v>
      </c>
    </row>
    <row r="3" spans="1:15" x14ac:dyDescent="0.2">
      <c r="A3" t="s">
        <v>1</v>
      </c>
      <c r="B3" t="s">
        <v>74</v>
      </c>
      <c r="C3">
        <v>6300</v>
      </c>
      <c r="D3">
        <v>17976</v>
      </c>
      <c r="E3">
        <v>6300</v>
      </c>
      <c r="F3">
        <v>14665.0653608171</v>
      </c>
      <c r="G3">
        <v>2495.0142095533902</v>
      </c>
      <c r="H3">
        <v>3979.3132262162599</v>
      </c>
      <c r="I3" s="1">
        <f t="shared" ref="I3:I29" si="0">G3+E3</f>
        <v>8795.0142095533902</v>
      </c>
      <c r="J3">
        <f t="shared" ref="J3:J29" si="1">H3+F3</f>
        <v>18644.37858703336</v>
      </c>
      <c r="K3" s="1">
        <f t="shared" ref="K3:K29" si="2">J3/(I3*8.76)%</f>
        <v>24.199548394920157</v>
      </c>
      <c r="M3" s="1">
        <f t="shared" ref="M3:M29" si="3">D3/(C3*8.76)%</f>
        <v>32.572298325722983</v>
      </c>
      <c r="N3" s="1">
        <f t="shared" ref="N3:N29" si="4">F3/(E3*8.76)%</f>
        <v>26.572924115418388</v>
      </c>
      <c r="O3" s="1">
        <f t="shared" ref="O3:O29" si="5">H3/(G3*8.76)%</f>
        <v>18.206689924661053</v>
      </c>
    </row>
    <row r="4" spans="1:15" x14ac:dyDescent="0.2">
      <c r="A4" t="s">
        <v>2</v>
      </c>
      <c r="B4" t="s">
        <v>75</v>
      </c>
      <c r="C4">
        <v>1220</v>
      </c>
      <c r="D4">
        <v>2565</v>
      </c>
      <c r="E4">
        <v>1220</v>
      </c>
      <c r="F4">
        <v>1585.6191821995601</v>
      </c>
      <c r="G4">
        <v>1122.4531248901999</v>
      </c>
      <c r="H4">
        <v>1109.2267695126</v>
      </c>
      <c r="I4" s="1">
        <f t="shared" si="0"/>
        <v>2342.4531248901999</v>
      </c>
      <c r="J4">
        <f t="shared" si="1"/>
        <v>2694.8459517121601</v>
      </c>
      <c r="K4" s="1">
        <f t="shared" si="2"/>
        <v>13.13284834333313</v>
      </c>
      <c r="M4" s="1">
        <f t="shared" si="3"/>
        <v>24.000673703121496</v>
      </c>
      <c r="N4" s="1">
        <f t="shared" si="4"/>
        <v>14.836619340889666</v>
      </c>
      <c r="O4" s="1">
        <f t="shared" si="5"/>
        <v>11.281010996252551</v>
      </c>
    </row>
    <row r="5" spans="1:15" x14ac:dyDescent="0.2">
      <c r="A5" t="s">
        <v>3</v>
      </c>
      <c r="B5" t="s">
        <v>76</v>
      </c>
      <c r="C5">
        <v>1800</v>
      </c>
      <c r="D5">
        <v>3784</v>
      </c>
      <c r="E5">
        <v>1800</v>
      </c>
      <c r="F5">
        <v>2450.2834033461099</v>
      </c>
      <c r="G5">
        <v>1515.6296351354499</v>
      </c>
      <c r="H5">
        <v>1453.64145483108</v>
      </c>
      <c r="I5" s="1">
        <f t="shared" si="0"/>
        <v>3315.6296351354499</v>
      </c>
      <c r="J5">
        <f t="shared" si="1"/>
        <v>3903.9248581771899</v>
      </c>
      <c r="K5" s="1">
        <f t="shared" si="2"/>
        <v>13.440992259823407</v>
      </c>
      <c r="M5" s="1">
        <f t="shared" si="3"/>
        <v>23.997970573313037</v>
      </c>
      <c r="N5" s="1">
        <f t="shared" si="4"/>
        <v>15.539595404275177</v>
      </c>
      <c r="O5" s="1">
        <f t="shared" si="5"/>
        <v>10.948638209438535</v>
      </c>
    </row>
    <row r="6" spans="1:15" x14ac:dyDescent="0.2">
      <c r="A6" t="s">
        <v>4</v>
      </c>
      <c r="B6" t="s">
        <v>77</v>
      </c>
      <c r="C6">
        <v>483</v>
      </c>
      <c r="D6">
        <v>1016</v>
      </c>
      <c r="E6">
        <v>483</v>
      </c>
      <c r="F6">
        <v>958.80739604995995</v>
      </c>
      <c r="G6">
        <v>246.45391738513101</v>
      </c>
      <c r="H6">
        <v>474.368102200941</v>
      </c>
      <c r="I6" s="1">
        <f t="shared" si="0"/>
        <v>729.45391738513104</v>
      </c>
      <c r="J6">
        <f t="shared" si="1"/>
        <v>1433.175498250901</v>
      </c>
      <c r="K6" s="1">
        <f t="shared" si="2"/>
        <v>22.428354284424618</v>
      </c>
      <c r="M6" s="1">
        <f t="shared" si="3"/>
        <v>24.012781606587442</v>
      </c>
      <c r="N6" s="1">
        <f t="shared" si="4"/>
        <v>22.661055712724881</v>
      </c>
      <c r="O6" s="1">
        <f t="shared" si="5"/>
        <v>21.97230639092172</v>
      </c>
    </row>
    <row r="7" spans="1:15" x14ac:dyDescent="0.2">
      <c r="A7" t="s">
        <v>63</v>
      </c>
      <c r="B7" t="s">
        <v>78</v>
      </c>
      <c r="C7">
        <v>2200</v>
      </c>
      <c r="D7">
        <v>4625</v>
      </c>
      <c r="E7">
        <v>2200</v>
      </c>
      <c r="F7">
        <v>5114.2600959932197</v>
      </c>
      <c r="G7">
        <v>0</v>
      </c>
      <c r="H7">
        <v>0</v>
      </c>
      <c r="I7" s="1">
        <f t="shared" si="0"/>
        <v>2200</v>
      </c>
      <c r="J7">
        <f t="shared" si="1"/>
        <v>5114.2600959932197</v>
      </c>
      <c r="K7" s="1">
        <f t="shared" si="2"/>
        <v>26.537256620969384</v>
      </c>
      <c r="M7" s="1">
        <f t="shared" si="3"/>
        <v>23.99854711498547</v>
      </c>
      <c r="N7" s="1">
        <f t="shared" si="4"/>
        <v>26.537256620969384</v>
      </c>
      <c r="O7" s="1" t="e">
        <f t="shared" si="5"/>
        <v>#DIV/0!</v>
      </c>
    </row>
    <row r="8" spans="1:15" x14ac:dyDescent="0.2">
      <c r="A8" t="s">
        <v>5</v>
      </c>
      <c r="B8" t="s">
        <v>79</v>
      </c>
      <c r="C8">
        <v>8130</v>
      </c>
      <c r="D8">
        <v>22659</v>
      </c>
      <c r="E8">
        <v>8130</v>
      </c>
      <c r="F8">
        <v>29674.670812656299</v>
      </c>
      <c r="G8">
        <v>0</v>
      </c>
      <c r="H8">
        <v>0</v>
      </c>
      <c r="I8" s="1">
        <f t="shared" si="0"/>
        <v>8130</v>
      </c>
      <c r="J8">
        <f t="shared" si="1"/>
        <v>29674.670812656299</v>
      </c>
      <c r="K8" s="1">
        <f t="shared" si="2"/>
        <v>41.666906508753726</v>
      </c>
      <c r="M8" s="1">
        <f t="shared" si="3"/>
        <v>31.816037338455576</v>
      </c>
      <c r="N8" s="1">
        <f t="shared" si="4"/>
        <v>41.666906508753726</v>
      </c>
      <c r="O8" s="1" t="e">
        <f t="shared" si="5"/>
        <v>#DIV/0!</v>
      </c>
    </row>
    <row r="9" spans="1:15" x14ac:dyDescent="0.2">
      <c r="A9" t="s">
        <v>6</v>
      </c>
      <c r="B9" t="s">
        <v>80</v>
      </c>
      <c r="C9">
        <v>1183</v>
      </c>
      <c r="D9">
        <v>3669</v>
      </c>
      <c r="E9">
        <v>1183</v>
      </c>
      <c r="F9">
        <v>6335.7956384867703</v>
      </c>
      <c r="G9">
        <v>0</v>
      </c>
      <c r="H9">
        <v>0</v>
      </c>
      <c r="I9" s="1">
        <f t="shared" si="0"/>
        <v>1183</v>
      </c>
      <c r="J9">
        <f t="shared" si="1"/>
        <v>6335.7956384867703</v>
      </c>
      <c r="K9" s="1">
        <f t="shared" si="2"/>
        <v>61.138152349366891</v>
      </c>
      <c r="M9" s="1">
        <f t="shared" si="3"/>
        <v>35.404532243309909</v>
      </c>
      <c r="N9" s="1">
        <f t="shared" si="4"/>
        <v>61.138152349366891</v>
      </c>
      <c r="O9" s="1" t="e">
        <f t="shared" si="5"/>
        <v>#DIV/0!</v>
      </c>
    </row>
    <row r="10" spans="1:15" x14ac:dyDescent="0.2">
      <c r="A10" t="s">
        <v>7</v>
      </c>
      <c r="B10" t="s">
        <v>81</v>
      </c>
      <c r="C10">
        <v>8526</v>
      </c>
      <c r="D10">
        <v>17966</v>
      </c>
      <c r="E10">
        <v>8525.9999999999909</v>
      </c>
      <c r="F10">
        <v>28448.9237354137</v>
      </c>
      <c r="G10">
        <v>0</v>
      </c>
      <c r="H10">
        <v>0</v>
      </c>
      <c r="I10" s="1">
        <f t="shared" si="0"/>
        <v>8525.9999999999909</v>
      </c>
      <c r="J10">
        <f t="shared" si="1"/>
        <v>28448.9237354137</v>
      </c>
      <c r="K10" s="1">
        <f t="shared" si="2"/>
        <v>38.090476586007838</v>
      </c>
      <c r="M10" s="1">
        <f t="shared" si="3"/>
        <v>24.054811658563601</v>
      </c>
      <c r="N10" s="1">
        <f t="shared" si="4"/>
        <v>38.090476586007838</v>
      </c>
      <c r="O10" s="1" t="e">
        <f t="shared" si="5"/>
        <v>#DIV/0!</v>
      </c>
    </row>
    <row r="11" spans="1:15" x14ac:dyDescent="0.2">
      <c r="A11" t="s">
        <v>8</v>
      </c>
      <c r="B11" t="s">
        <v>82</v>
      </c>
      <c r="C11">
        <v>35250</v>
      </c>
      <c r="D11">
        <v>88301</v>
      </c>
      <c r="E11">
        <v>35250</v>
      </c>
      <c r="F11">
        <v>98336.525839410402</v>
      </c>
      <c r="G11">
        <v>0</v>
      </c>
      <c r="H11">
        <v>0</v>
      </c>
      <c r="I11" s="1">
        <f t="shared" si="0"/>
        <v>35250</v>
      </c>
      <c r="J11">
        <f t="shared" si="1"/>
        <v>98336.525839410402</v>
      </c>
      <c r="K11" s="1">
        <f t="shared" si="2"/>
        <v>31.845761144923863</v>
      </c>
      <c r="M11" s="1">
        <f t="shared" si="3"/>
        <v>28.595809449787883</v>
      </c>
      <c r="N11" s="1">
        <f t="shared" si="4"/>
        <v>31.845761144923863</v>
      </c>
      <c r="O11" s="1" t="e">
        <f t="shared" si="5"/>
        <v>#DIV/0!</v>
      </c>
    </row>
    <row r="12" spans="1:15" x14ac:dyDescent="0.2">
      <c r="A12" t="s">
        <v>9</v>
      </c>
      <c r="B12" t="s">
        <v>83</v>
      </c>
      <c r="C12">
        <v>80000</v>
      </c>
      <c r="D12">
        <v>195786</v>
      </c>
      <c r="E12">
        <v>80000</v>
      </c>
      <c r="F12">
        <v>171722.23816205299</v>
      </c>
      <c r="G12">
        <v>17405.365169578901</v>
      </c>
      <c r="H12">
        <v>25233.679359532602</v>
      </c>
      <c r="I12" s="1">
        <f t="shared" si="0"/>
        <v>97405.365169578901</v>
      </c>
      <c r="J12">
        <f t="shared" si="1"/>
        <v>196955.91752158559</v>
      </c>
      <c r="K12" s="1">
        <f t="shared" si="2"/>
        <v>23.082457716110945</v>
      </c>
      <c r="M12" s="1">
        <f t="shared" si="3"/>
        <v>27.9375</v>
      </c>
      <c r="N12" s="1">
        <f t="shared" si="4"/>
        <v>24.503744029973316</v>
      </c>
      <c r="O12" s="1">
        <f t="shared" si="5"/>
        <v>16.549822290126336</v>
      </c>
    </row>
    <row r="13" spans="1:15" x14ac:dyDescent="0.2">
      <c r="A13" t="s">
        <v>10</v>
      </c>
      <c r="B13" t="s">
        <v>84</v>
      </c>
      <c r="C13">
        <v>9000</v>
      </c>
      <c r="D13">
        <v>18922</v>
      </c>
      <c r="E13">
        <v>9000</v>
      </c>
      <c r="F13">
        <v>17832.9732574017</v>
      </c>
      <c r="G13">
        <v>1196.8530553809401</v>
      </c>
      <c r="H13">
        <v>1989.61148536612</v>
      </c>
      <c r="I13" s="1">
        <f t="shared" si="0"/>
        <v>10196.85305538094</v>
      </c>
      <c r="J13">
        <f t="shared" si="1"/>
        <v>19822.58474276782</v>
      </c>
      <c r="K13" s="1">
        <f t="shared" si="2"/>
        <v>22.191671560778719</v>
      </c>
      <c r="M13" s="1">
        <f t="shared" si="3"/>
        <v>24.00050735667174</v>
      </c>
      <c r="N13" s="1">
        <f t="shared" si="4"/>
        <v>22.619194897769788</v>
      </c>
      <c r="O13" s="1">
        <f t="shared" si="5"/>
        <v>18.976815722277323</v>
      </c>
    </row>
    <row r="14" spans="1:15" x14ac:dyDescent="0.2">
      <c r="A14" t="s">
        <v>11</v>
      </c>
      <c r="B14" t="s">
        <v>85</v>
      </c>
      <c r="C14">
        <v>973</v>
      </c>
      <c r="D14">
        <v>2045</v>
      </c>
      <c r="E14">
        <v>973</v>
      </c>
      <c r="F14">
        <v>1402.29404078269</v>
      </c>
      <c r="G14">
        <v>1965.4912648893101</v>
      </c>
      <c r="H14">
        <v>1833.6666388989299</v>
      </c>
      <c r="I14" s="1">
        <f t="shared" si="0"/>
        <v>2938.4912648893101</v>
      </c>
      <c r="J14">
        <f t="shared" si="1"/>
        <v>3235.9606796816197</v>
      </c>
      <c r="K14" s="1">
        <f t="shared" si="2"/>
        <v>12.571141813047358</v>
      </c>
      <c r="M14" s="1">
        <f t="shared" si="3"/>
        <v>23.992547644858675</v>
      </c>
      <c r="N14" s="1">
        <f t="shared" si="4"/>
        <v>16.452130359696863</v>
      </c>
      <c r="O14" s="1">
        <f t="shared" si="5"/>
        <v>10.649890915957959</v>
      </c>
    </row>
    <row r="15" spans="1:15" x14ac:dyDescent="0.2">
      <c r="A15" t="s">
        <v>12</v>
      </c>
      <c r="B15" t="s">
        <v>86</v>
      </c>
      <c r="C15">
        <v>7692</v>
      </c>
      <c r="D15">
        <v>17433</v>
      </c>
      <c r="E15">
        <v>7692</v>
      </c>
      <c r="F15">
        <v>32426.036635750901</v>
      </c>
      <c r="G15">
        <v>0</v>
      </c>
      <c r="H15">
        <v>0</v>
      </c>
      <c r="I15" s="1">
        <f t="shared" si="0"/>
        <v>7692</v>
      </c>
      <c r="J15">
        <f t="shared" si="1"/>
        <v>32426.036635750901</v>
      </c>
      <c r="K15" s="1">
        <f t="shared" si="2"/>
        <v>48.122755534052608</v>
      </c>
      <c r="M15" s="1">
        <f t="shared" si="3"/>
        <v>25.871925287970424</v>
      </c>
      <c r="N15" s="1">
        <f t="shared" si="4"/>
        <v>48.122755534052608</v>
      </c>
      <c r="O15" s="1" t="e">
        <f t="shared" si="5"/>
        <v>#DIV/0!</v>
      </c>
    </row>
    <row r="16" spans="1:15" x14ac:dyDescent="0.2">
      <c r="A16" t="s">
        <v>13</v>
      </c>
      <c r="B16" t="s">
        <v>87</v>
      </c>
      <c r="C16">
        <v>13600</v>
      </c>
      <c r="D16">
        <v>28593</v>
      </c>
      <c r="E16">
        <v>13600</v>
      </c>
      <c r="F16">
        <v>24999.833495240899</v>
      </c>
      <c r="G16">
        <v>3802.1250529210101</v>
      </c>
      <c r="H16">
        <v>5351.1381036699804</v>
      </c>
      <c r="I16" s="1">
        <f t="shared" si="0"/>
        <v>17402.125052921008</v>
      </c>
      <c r="J16">
        <f t="shared" si="1"/>
        <v>30350.971598910881</v>
      </c>
      <c r="K16" s="1">
        <f t="shared" si="2"/>
        <v>19.909768345689674</v>
      </c>
      <c r="M16" s="1">
        <f t="shared" si="3"/>
        <v>24.000302175664789</v>
      </c>
      <c r="N16" s="1">
        <f t="shared" si="4"/>
        <v>20.984281405486922</v>
      </c>
      <c r="O16" s="1">
        <f t="shared" si="5"/>
        <v>16.066292023937503</v>
      </c>
    </row>
    <row r="17" spans="1:15" x14ac:dyDescent="0.2">
      <c r="A17" t="s">
        <v>14</v>
      </c>
      <c r="B17" t="s">
        <v>88</v>
      </c>
      <c r="C17">
        <v>308</v>
      </c>
      <c r="D17">
        <v>647</v>
      </c>
      <c r="E17">
        <v>308</v>
      </c>
      <c r="F17">
        <v>1401.204449268</v>
      </c>
      <c r="G17">
        <v>0</v>
      </c>
      <c r="H17">
        <v>0</v>
      </c>
      <c r="I17" s="1">
        <f t="shared" si="0"/>
        <v>308</v>
      </c>
      <c r="J17">
        <f t="shared" si="1"/>
        <v>1401.204449268</v>
      </c>
      <c r="K17" s="1">
        <f t="shared" si="2"/>
        <v>51.933391495730298</v>
      </c>
      <c r="M17" s="1">
        <f t="shared" si="3"/>
        <v>23.980015418371583</v>
      </c>
      <c r="N17" s="1">
        <f t="shared" si="4"/>
        <v>51.933391495730298</v>
      </c>
      <c r="O17" s="1" t="e">
        <f t="shared" si="5"/>
        <v>#DIV/0!</v>
      </c>
    </row>
    <row r="18" spans="1:15" x14ac:dyDescent="0.2">
      <c r="A18" t="s">
        <v>15</v>
      </c>
      <c r="B18" t="s">
        <v>89</v>
      </c>
      <c r="C18">
        <v>1110</v>
      </c>
      <c r="D18">
        <v>2334</v>
      </c>
      <c r="E18">
        <v>1110</v>
      </c>
      <c r="F18">
        <v>3579.4237067355598</v>
      </c>
      <c r="G18">
        <v>0</v>
      </c>
      <c r="H18">
        <v>0</v>
      </c>
      <c r="I18" s="1">
        <f t="shared" si="0"/>
        <v>1110</v>
      </c>
      <c r="J18">
        <f t="shared" si="1"/>
        <v>3579.4237067355598</v>
      </c>
      <c r="K18" s="1">
        <f t="shared" si="2"/>
        <v>36.811712809407624</v>
      </c>
      <c r="M18" s="1">
        <f t="shared" si="3"/>
        <v>24.003455510304825</v>
      </c>
      <c r="N18" s="1">
        <f t="shared" si="4"/>
        <v>36.811712809407624</v>
      </c>
      <c r="O18" s="1" t="e">
        <f t="shared" si="5"/>
        <v>#DIV/0!</v>
      </c>
    </row>
    <row r="19" spans="1:15" x14ac:dyDescent="0.2">
      <c r="A19" t="s">
        <v>16</v>
      </c>
      <c r="B19" t="s">
        <v>90</v>
      </c>
      <c r="C19">
        <v>141</v>
      </c>
      <c r="D19">
        <v>296</v>
      </c>
      <c r="E19">
        <v>141</v>
      </c>
      <c r="F19">
        <v>151.631112562504</v>
      </c>
      <c r="G19">
        <v>1374.0173866216601</v>
      </c>
      <c r="H19">
        <v>1057.55790600772</v>
      </c>
      <c r="I19" s="1">
        <f t="shared" si="0"/>
        <v>1515.0173866216601</v>
      </c>
      <c r="J19">
        <f t="shared" si="1"/>
        <v>1209.1890185702241</v>
      </c>
      <c r="K19" s="1">
        <f t="shared" si="2"/>
        <v>9.1111347837595744</v>
      </c>
      <c r="M19" s="1">
        <f t="shared" si="3"/>
        <v>23.964506622623787</v>
      </c>
      <c r="N19" s="1">
        <f t="shared" si="4"/>
        <v>12.276232436486284</v>
      </c>
      <c r="O19" s="1">
        <f t="shared" si="5"/>
        <v>8.7863362962151434</v>
      </c>
    </row>
    <row r="20" spans="1:15" x14ac:dyDescent="0.2">
      <c r="A20" t="s">
        <v>17</v>
      </c>
      <c r="B20" t="s">
        <v>53</v>
      </c>
      <c r="C20">
        <v>49</v>
      </c>
      <c r="D20">
        <v>102</v>
      </c>
      <c r="E20">
        <v>0</v>
      </c>
      <c r="F20">
        <v>0</v>
      </c>
      <c r="G20">
        <v>0</v>
      </c>
      <c r="H20">
        <v>0</v>
      </c>
      <c r="I20" s="1">
        <f t="shared" si="0"/>
        <v>0</v>
      </c>
      <c r="J20">
        <f t="shared" si="1"/>
        <v>0</v>
      </c>
      <c r="K20" s="1" t="e">
        <f t="shared" si="2"/>
        <v>#DIV/0!</v>
      </c>
      <c r="M20" s="1">
        <f t="shared" si="3"/>
        <v>23.762929829466035</v>
      </c>
      <c r="N20" s="1" t="e">
        <f t="shared" si="4"/>
        <v>#DIV/0!</v>
      </c>
      <c r="O20" s="1" t="e">
        <f t="shared" si="5"/>
        <v>#DIV/0!</v>
      </c>
    </row>
    <row r="21" spans="1:15" x14ac:dyDescent="0.2">
      <c r="A21" t="s">
        <v>18</v>
      </c>
      <c r="B21" t="s">
        <v>91</v>
      </c>
      <c r="C21">
        <v>12567</v>
      </c>
      <c r="D21">
        <v>36670</v>
      </c>
      <c r="E21">
        <v>12567</v>
      </c>
      <c r="F21">
        <v>30044.9891918213</v>
      </c>
      <c r="G21">
        <v>3836.2165400737099</v>
      </c>
      <c r="H21">
        <v>6935.1651845950701</v>
      </c>
      <c r="I21" s="1">
        <f t="shared" si="0"/>
        <v>16403.21654007371</v>
      </c>
      <c r="J21">
        <f t="shared" si="1"/>
        <v>36980.154376416373</v>
      </c>
      <c r="K21" s="1">
        <f t="shared" si="2"/>
        <v>25.735676900807547</v>
      </c>
      <c r="M21" s="1">
        <f t="shared" si="3"/>
        <v>33.310042646301667</v>
      </c>
      <c r="N21" s="1">
        <f t="shared" si="4"/>
        <v>27.292060847756751</v>
      </c>
      <c r="O21" s="1">
        <f t="shared" si="5"/>
        <v>20.637143786997751</v>
      </c>
    </row>
    <row r="22" spans="1:15" x14ac:dyDescent="0.2">
      <c r="A22" t="s">
        <v>19</v>
      </c>
      <c r="B22" t="s">
        <v>92</v>
      </c>
      <c r="C22">
        <v>13150</v>
      </c>
      <c r="D22">
        <v>29775</v>
      </c>
      <c r="E22">
        <v>13150</v>
      </c>
      <c r="F22">
        <v>41708.637948019801</v>
      </c>
      <c r="G22">
        <v>0</v>
      </c>
      <c r="H22">
        <v>0</v>
      </c>
      <c r="I22" s="1">
        <f t="shared" si="0"/>
        <v>13150</v>
      </c>
      <c r="J22">
        <f t="shared" si="1"/>
        <v>41708.637948019801</v>
      </c>
      <c r="K22" s="1">
        <f t="shared" si="2"/>
        <v>36.207300682344389</v>
      </c>
      <c r="M22" s="1">
        <f t="shared" si="3"/>
        <v>25.847700401062554</v>
      </c>
      <c r="N22" s="1">
        <f t="shared" si="4"/>
        <v>36.207300682344389</v>
      </c>
      <c r="O22" s="1" t="e">
        <f t="shared" si="5"/>
        <v>#DIV/0!</v>
      </c>
    </row>
    <row r="23" spans="1:15" x14ac:dyDescent="0.2">
      <c r="A23" t="s">
        <v>20</v>
      </c>
      <c r="B23" t="s">
        <v>93</v>
      </c>
      <c r="C23">
        <v>6400</v>
      </c>
      <c r="D23">
        <v>13498</v>
      </c>
      <c r="E23">
        <v>6400</v>
      </c>
      <c r="F23">
        <v>12651.845468641501</v>
      </c>
      <c r="G23">
        <v>709.117414742797</v>
      </c>
      <c r="H23">
        <v>867.74237932634401</v>
      </c>
      <c r="I23" s="1">
        <f t="shared" si="0"/>
        <v>7109.1174147427973</v>
      </c>
      <c r="J23">
        <f t="shared" si="1"/>
        <v>13519.587847967845</v>
      </c>
      <c r="K23" s="1">
        <f t="shared" si="2"/>
        <v>21.70919195840694</v>
      </c>
      <c r="M23" s="1">
        <f t="shared" si="3"/>
        <v>24.076055936073061</v>
      </c>
      <c r="N23" s="1">
        <f t="shared" si="4"/>
        <v>22.566790576201306</v>
      </c>
      <c r="O23" s="1">
        <f t="shared" si="5"/>
        <v>13.969104012781306</v>
      </c>
    </row>
    <row r="24" spans="1:15" x14ac:dyDescent="0.2">
      <c r="A24" t="s">
        <v>21</v>
      </c>
      <c r="B24" t="s">
        <v>94</v>
      </c>
      <c r="C24">
        <v>5000</v>
      </c>
      <c r="D24">
        <v>10512</v>
      </c>
      <c r="E24">
        <v>5000</v>
      </c>
      <c r="F24">
        <v>5980.2419861885701</v>
      </c>
      <c r="G24">
        <v>5193.5862020312697</v>
      </c>
      <c r="H24">
        <v>4876.1866848128402</v>
      </c>
      <c r="I24" s="1">
        <f t="shared" si="0"/>
        <v>10193.586202031271</v>
      </c>
      <c r="J24">
        <f t="shared" si="1"/>
        <v>10856.428671001409</v>
      </c>
      <c r="K24" s="1">
        <f t="shared" si="2"/>
        <v>12.157824703454793</v>
      </c>
      <c r="M24" s="1">
        <f t="shared" si="3"/>
        <v>24</v>
      </c>
      <c r="N24" s="1">
        <f t="shared" si="4"/>
        <v>13.653520516412261</v>
      </c>
      <c r="O24" s="1">
        <f t="shared" si="5"/>
        <v>10.717879591566135</v>
      </c>
    </row>
    <row r="25" spans="1:15" x14ac:dyDescent="0.2">
      <c r="A25" t="s">
        <v>22</v>
      </c>
      <c r="B25" t="s">
        <v>95</v>
      </c>
      <c r="C25">
        <v>331</v>
      </c>
      <c r="D25">
        <v>696</v>
      </c>
      <c r="E25">
        <v>331</v>
      </c>
      <c r="F25">
        <v>581.37441939537302</v>
      </c>
      <c r="G25">
        <v>203.80876791268099</v>
      </c>
      <c r="H25">
        <v>308.87584453383198</v>
      </c>
      <c r="I25" s="1">
        <f t="shared" si="0"/>
        <v>534.80876791268099</v>
      </c>
      <c r="J25">
        <f t="shared" si="1"/>
        <v>890.25026392920495</v>
      </c>
      <c r="K25" s="1">
        <f t="shared" si="2"/>
        <v>19.002445089730568</v>
      </c>
      <c r="M25" s="1">
        <f t="shared" si="3"/>
        <v>24.003641931879319</v>
      </c>
      <c r="N25" s="1">
        <f t="shared" si="4"/>
        <v>20.050435907357429</v>
      </c>
      <c r="O25" s="1">
        <f t="shared" si="5"/>
        <v>17.300433129268161</v>
      </c>
    </row>
    <row r="26" spans="1:15" x14ac:dyDescent="0.2">
      <c r="A26" t="s">
        <v>23</v>
      </c>
      <c r="B26" t="s">
        <v>96</v>
      </c>
      <c r="C26">
        <v>49</v>
      </c>
      <c r="D26">
        <v>103</v>
      </c>
      <c r="E26">
        <v>49</v>
      </c>
      <c r="F26">
        <v>53.3191971672181</v>
      </c>
      <c r="G26">
        <v>216.65634376378401</v>
      </c>
      <c r="H26">
        <v>224.84386850466501</v>
      </c>
      <c r="I26" s="1">
        <f t="shared" si="0"/>
        <v>265.65634376378398</v>
      </c>
      <c r="J26">
        <f t="shared" si="1"/>
        <v>278.16306567188309</v>
      </c>
      <c r="K26" s="1">
        <f t="shared" si="2"/>
        <v>11.952951760983643</v>
      </c>
      <c r="M26" s="1">
        <f t="shared" si="3"/>
        <v>23.995899729754917</v>
      </c>
      <c r="N26" s="1">
        <f t="shared" si="4"/>
        <v>12.421768047530078</v>
      </c>
      <c r="O26" s="1">
        <f t="shared" si="5"/>
        <v>11.846922102946852</v>
      </c>
    </row>
    <row r="27" spans="1:15" x14ac:dyDescent="0.2">
      <c r="A27" t="s">
        <v>24</v>
      </c>
      <c r="B27" t="s">
        <v>97</v>
      </c>
      <c r="C27">
        <v>44505</v>
      </c>
      <c r="D27">
        <v>93575</v>
      </c>
      <c r="E27">
        <v>44505</v>
      </c>
      <c r="F27">
        <v>67686.682824219795</v>
      </c>
      <c r="G27">
        <v>29734.022090450799</v>
      </c>
      <c r="H27">
        <v>26752.292772038501</v>
      </c>
      <c r="I27" s="1">
        <f t="shared" si="0"/>
        <v>74239.022090450802</v>
      </c>
      <c r="J27">
        <f t="shared" si="1"/>
        <v>94438.9755962583</v>
      </c>
      <c r="K27" s="1">
        <f t="shared" si="2"/>
        <v>14.521615012125157</v>
      </c>
      <c r="M27" s="1">
        <f t="shared" si="3"/>
        <v>24.001971970724135</v>
      </c>
      <c r="N27" s="1">
        <f t="shared" si="4"/>
        <v>17.361622911442353</v>
      </c>
      <c r="O27" s="1">
        <f t="shared" si="5"/>
        <v>10.270775647890476</v>
      </c>
    </row>
    <row r="28" spans="1:15" x14ac:dyDescent="0.2">
      <c r="A28" t="s">
        <v>25</v>
      </c>
      <c r="B28" t="s">
        <v>98</v>
      </c>
      <c r="C28">
        <v>14300</v>
      </c>
      <c r="D28">
        <v>31641</v>
      </c>
      <c r="E28">
        <v>14300</v>
      </c>
      <c r="F28">
        <v>52232.178525625102</v>
      </c>
      <c r="G28">
        <v>0</v>
      </c>
      <c r="H28">
        <v>0</v>
      </c>
      <c r="I28" s="1">
        <f t="shared" si="0"/>
        <v>14300</v>
      </c>
      <c r="J28">
        <f t="shared" si="1"/>
        <v>52232.178525625102</v>
      </c>
      <c r="K28" s="1">
        <f t="shared" si="2"/>
        <v>41.696345854986987</v>
      </c>
      <c r="M28" s="1">
        <f t="shared" si="3"/>
        <v>25.258645464124914</v>
      </c>
      <c r="N28" s="1">
        <f t="shared" si="4"/>
        <v>41.696345854986987</v>
      </c>
      <c r="O28" s="1" t="e">
        <f t="shared" si="5"/>
        <v>#DIV/0!</v>
      </c>
    </row>
    <row r="29" spans="1:15" x14ac:dyDescent="0.2">
      <c r="A29" t="s">
        <v>64</v>
      </c>
      <c r="B29" t="s">
        <v>99</v>
      </c>
      <c r="C29">
        <v>40000</v>
      </c>
      <c r="D29">
        <v>120362</v>
      </c>
      <c r="E29">
        <v>40000</v>
      </c>
      <c r="F29">
        <v>147569.22058608901</v>
      </c>
      <c r="G29">
        <v>0</v>
      </c>
      <c r="H29">
        <v>0</v>
      </c>
      <c r="I29" s="1">
        <f t="shared" si="0"/>
        <v>40000</v>
      </c>
      <c r="J29">
        <f t="shared" si="1"/>
        <v>147569.22058608901</v>
      </c>
      <c r="K29" s="1">
        <f t="shared" si="2"/>
        <v>42.114503591920382</v>
      </c>
      <c r="M29" s="1">
        <f t="shared" si="3"/>
        <v>34.349885844748862</v>
      </c>
      <c r="N29" s="1">
        <f t="shared" si="4"/>
        <v>42.114503591920382</v>
      </c>
      <c r="O29" s="1" t="e">
        <f t="shared" si="5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Feuil2</vt:lpstr>
      <vt:lpstr>Grid 0.75</vt:lpstr>
      <vt:lpstr>Feuil3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2016-04-14T13:54:09Z</dcterms:created>
  <dcterms:modified xsi:type="dcterms:W3CDTF">2017-02-20T14:57:33Z</dcterms:modified>
</cp:coreProperties>
</file>