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60" windowWidth="16380" windowHeight="8130"/>
  </bookViews>
  <sheets>
    <sheet name=" Ranking" sheetId="7" r:id="rId1"/>
    <sheet name="Vendas" sheetId="5" r:id="rId2"/>
    <sheet name="Agendas" sheetId="8" r:id="rId3"/>
  </sheets>
  <definedNames>
    <definedName name="_xlnm._FilterDatabase" localSheetId="0" hidden="1">' Ranking'!$C$1:$E$121</definedName>
    <definedName name="_xlnm._FilterDatabase" localSheetId="1" hidden="1">Vendas!$A$1:$W$130</definedName>
  </definedNames>
  <calcPr calcId="145621"/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10" i="7"/>
  <c r="N11" i="7"/>
  <c r="N13" i="7"/>
  <c r="N14" i="7"/>
  <c r="N15" i="7"/>
  <c r="N16" i="7"/>
  <c r="N17" i="7"/>
  <c r="N18" i="7"/>
  <c r="N19" i="7"/>
  <c r="N21" i="7"/>
  <c r="N22" i="7"/>
  <c r="N23" i="7"/>
  <c r="N25" i="7"/>
  <c r="N26" i="7"/>
  <c r="N28" i="7"/>
  <c r="N30" i="7"/>
  <c r="N31" i="7"/>
  <c r="N32" i="7"/>
  <c r="N33" i="7"/>
  <c r="N34" i="7"/>
  <c r="N35" i="7"/>
  <c r="N37" i="7"/>
  <c r="N38" i="7"/>
  <c r="N39" i="7"/>
  <c r="N40" i="7"/>
  <c r="N41" i="7"/>
  <c r="N42" i="7"/>
  <c r="N43" i="7"/>
  <c r="N44" i="7"/>
  <c r="N45" i="7"/>
  <c r="N46" i="7"/>
  <c r="N47" i="7"/>
  <c r="N48" i="7"/>
  <c r="N50" i="7"/>
  <c r="N51" i="7"/>
  <c r="N52" i="7"/>
  <c r="N53" i="7"/>
  <c r="N54" i="7"/>
  <c r="N55" i="7"/>
  <c r="N56" i="7"/>
  <c r="N58" i="7"/>
  <c r="N59" i="7"/>
  <c r="N60" i="7"/>
  <c r="N61" i="7"/>
  <c r="N62" i="7"/>
  <c r="N63" i="7"/>
  <c r="N64" i="7"/>
  <c r="N65" i="7"/>
  <c r="N66" i="7"/>
  <c r="N67" i="7"/>
  <c r="N68" i="7"/>
  <c r="N69" i="7"/>
  <c r="N71" i="7"/>
  <c r="N72" i="7"/>
  <c r="N75" i="7"/>
  <c r="N76" i="7"/>
  <c r="N77" i="7"/>
  <c r="N78" i="7"/>
  <c r="N80" i="7"/>
  <c r="N81" i="7"/>
  <c r="N82" i="7"/>
  <c r="N84" i="7"/>
  <c r="N85" i="7"/>
  <c r="N86" i="7"/>
  <c r="N87" i="7"/>
  <c r="N88" i="7"/>
  <c r="N89" i="7"/>
  <c r="N90" i="7"/>
  <c r="N91" i="7"/>
  <c r="N92" i="7"/>
  <c r="N93" i="7"/>
  <c r="N95" i="7"/>
  <c r="N96" i="7"/>
  <c r="N97" i="7"/>
  <c r="N98" i="7"/>
  <c r="N99" i="7"/>
  <c r="N100" i="7"/>
  <c r="N102" i="7"/>
  <c r="N103" i="7"/>
  <c r="N104" i="7"/>
  <c r="N106" i="7"/>
  <c r="N108" i="7"/>
  <c r="N109" i="7"/>
  <c r="N110" i="7"/>
  <c r="N112" i="7"/>
  <c r="N113" i="7"/>
  <c r="N114" i="7"/>
  <c r="N115" i="7"/>
  <c r="N118" i="7"/>
  <c r="N119" i="7"/>
  <c r="N120" i="7"/>
  <c r="N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2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2" i="8"/>
  <c r="E12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2" i="8"/>
  <c r="J6" i="7" l="1"/>
  <c r="K6" i="7" s="1"/>
  <c r="F119" i="7"/>
  <c r="G119" i="7" s="1"/>
  <c r="F6" i="7"/>
  <c r="G6" i="7" s="1"/>
  <c r="F60" i="7"/>
  <c r="G60" i="7" s="1"/>
  <c r="F25" i="7"/>
  <c r="G25" i="7" s="1"/>
  <c r="F72" i="7"/>
  <c r="G72" i="7" s="1"/>
  <c r="F5" i="7"/>
  <c r="G5" i="7" s="1"/>
  <c r="F93" i="7"/>
  <c r="G93" i="7" s="1"/>
  <c r="F107" i="7"/>
  <c r="G107" i="7" s="1"/>
  <c r="F46" i="7"/>
  <c r="F108" i="7"/>
  <c r="G108" i="7" s="1"/>
  <c r="F29" i="7"/>
  <c r="G29" i="7" s="1"/>
  <c r="F61" i="7"/>
  <c r="G61" i="7" s="1"/>
  <c r="F56" i="7"/>
  <c r="G56" i="7" s="1"/>
  <c r="F90" i="7"/>
  <c r="G90" i="7" s="1"/>
  <c r="F116" i="7"/>
  <c r="G116" i="7" s="1"/>
  <c r="F89" i="7"/>
  <c r="G89" i="7" s="1"/>
  <c r="F99" i="7"/>
  <c r="G99" i="7" s="1"/>
  <c r="H59" i="7"/>
  <c r="I59" i="7" s="1"/>
  <c r="H105" i="7"/>
  <c r="I105" i="7" s="1"/>
  <c r="H53" i="7"/>
  <c r="I53" i="7" s="1"/>
  <c r="H104" i="7"/>
  <c r="I104" i="7" s="1"/>
  <c r="H96" i="7"/>
  <c r="I96" i="7" s="1"/>
  <c r="H42" i="7"/>
  <c r="I42" i="7" s="1"/>
  <c r="H109" i="7"/>
  <c r="I109" i="7" s="1"/>
  <c r="H38" i="7"/>
  <c r="I38" i="7" s="1"/>
  <c r="H81" i="7"/>
  <c r="I81" i="7" s="1"/>
  <c r="H107" i="7"/>
  <c r="I107" i="7" s="1"/>
  <c r="H93" i="7"/>
  <c r="I93" i="7" s="1"/>
  <c r="H5" i="7"/>
  <c r="I5" i="7" s="1"/>
  <c r="H72" i="7"/>
  <c r="I72" i="7" s="1"/>
  <c r="H60" i="7"/>
  <c r="I60" i="7" s="1"/>
  <c r="H119" i="7"/>
  <c r="I119" i="7" s="1"/>
  <c r="J59" i="7"/>
  <c r="K59" i="7" s="1"/>
  <c r="J105" i="7"/>
  <c r="K105" i="7" s="1"/>
  <c r="J53" i="7"/>
  <c r="K53" i="7" s="1"/>
  <c r="J104" i="7"/>
  <c r="K104" i="7" s="1"/>
  <c r="J96" i="7"/>
  <c r="K96" i="7" s="1"/>
  <c r="J42" i="7"/>
  <c r="K42" i="7" s="1"/>
  <c r="J109" i="7"/>
  <c r="K109" i="7" s="1"/>
  <c r="J38" i="7"/>
  <c r="K38" i="7" s="1"/>
  <c r="J81" i="7"/>
  <c r="J43" i="7"/>
  <c r="K43" i="7" s="1"/>
  <c r="J76" i="7"/>
  <c r="K76" i="7" s="1"/>
  <c r="J66" i="7"/>
  <c r="K66" i="7" s="1"/>
  <c r="J120" i="7"/>
  <c r="K120" i="7" s="1"/>
  <c r="J12" i="7"/>
  <c r="K12" i="7" s="1"/>
  <c r="F47" i="7"/>
  <c r="G47" i="7" s="1"/>
  <c r="F22" i="7"/>
  <c r="G22" i="7" s="1"/>
  <c r="F85" i="7"/>
  <c r="G85" i="7" s="1"/>
  <c r="F94" i="7"/>
  <c r="G94" i="7" s="1"/>
  <c r="F84" i="7"/>
  <c r="G84" i="7" s="1"/>
  <c r="F106" i="7"/>
  <c r="G106" i="7" s="1"/>
  <c r="F68" i="7"/>
  <c r="G68" i="7" s="1"/>
  <c r="F35" i="7"/>
  <c r="G35" i="7" s="1"/>
  <c r="F50" i="7"/>
  <c r="G50" i="7" s="1"/>
  <c r="F33" i="7"/>
  <c r="G33" i="7" s="1"/>
  <c r="F44" i="7"/>
  <c r="G44" i="7" s="1"/>
  <c r="F65" i="7"/>
  <c r="G65" i="7" s="1"/>
  <c r="F102" i="7"/>
  <c r="G102" i="7" s="1"/>
  <c r="F49" i="7"/>
  <c r="G49" i="7" s="1"/>
  <c r="F91" i="7"/>
  <c r="G91" i="7" s="1"/>
  <c r="F10" i="7"/>
  <c r="G10" i="7" s="1"/>
  <c r="F75" i="7"/>
  <c r="G75" i="7" s="1"/>
  <c r="F111" i="7"/>
  <c r="G111" i="7" s="1"/>
  <c r="H95" i="7"/>
  <c r="I95" i="7" s="1"/>
  <c r="H19" i="7"/>
  <c r="I19" i="7" s="1"/>
  <c r="H114" i="7"/>
  <c r="I114" i="7" s="1"/>
  <c r="H101" i="7"/>
  <c r="I101" i="7" s="1"/>
  <c r="H7" i="7"/>
  <c r="I7" i="7" s="1"/>
  <c r="H79" i="7"/>
  <c r="I79" i="7" s="1"/>
  <c r="H37" i="7"/>
  <c r="I37" i="7" s="1"/>
  <c r="H26" i="7"/>
  <c r="I26" i="7" s="1"/>
  <c r="H67" i="7"/>
  <c r="I67" i="7" s="1"/>
  <c r="H110" i="7"/>
  <c r="I110" i="7" s="1"/>
  <c r="H71" i="7"/>
  <c r="I71" i="7" s="1"/>
  <c r="H84" i="7"/>
  <c r="I84" i="7" s="1"/>
  <c r="H85" i="7"/>
  <c r="I85" i="7" s="1"/>
  <c r="H47" i="7"/>
  <c r="I47" i="7" s="1"/>
  <c r="J95" i="7"/>
  <c r="K95" i="7" s="1"/>
  <c r="J19" i="7"/>
  <c r="K19" i="7" s="1"/>
  <c r="J114" i="7"/>
  <c r="K114" i="7" s="1"/>
  <c r="J101" i="7"/>
  <c r="K101" i="7" s="1"/>
  <c r="J7" i="7"/>
  <c r="K7" i="7" s="1"/>
  <c r="J79" i="7"/>
  <c r="K79" i="7" s="1"/>
  <c r="J37" i="7"/>
  <c r="K37" i="7" s="1"/>
  <c r="J26" i="7"/>
  <c r="K26" i="7" s="1"/>
  <c r="J113" i="7"/>
  <c r="K113" i="7" s="1"/>
  <c r="J13" i="7"/>
  <c r="J16" i="7"/>
  <c r="K16" i="7" s="1"/>
  <c r="J64" i="7"/>
  <c r="K64" i="7" s="1"/>
  <c r="J25" i="7"/>
  <c r="K25" i="7" s="1"/>
  <c r="J119" i="7"/>
  <c r="K119" i="7" s="1"/>
  <c r="J47" i="7"/>
  <c r="J22" i="7"/>
  <c r="J85" i="7"/>
  <c r="K85" i="7" s="1"/>
  <c r="J94" i="7"/>
  <c r="J84" i="7"/>
  <c r="J21" i="7"/>
  <c r="L21" i="7" s="1"/>
  <c r="M21" i="7" s="1"/>
  <c r="J71" i="7"/>
  <c r="K71" i="7" s="1"/>
  <c r="J78" i="7"/>
  <c r="J110" i="7"/>
  <c r="J48" i="7"/>
  <c r="K48" i="7" s="1"/>
  <c r="J67" i="7"/>
  <c r="K67" i="7" s="1"/>
  <c r="J34" i="7"/>
  <c r="K34" i="7" s="1"/>
  <c r="J27" i="7"/>
  <c r="K27" i="7" s="1"/>
  <c r="J3" i="7"/>
  <c r="K3" i="7" s="1"/>
  <c r="J92" i="7"/>
  <c r="K92" i="7" s="1"/>
  <c r="J17" i="7"/>
  <c r="J73" i="7"/>
  <c r="J117" i="7"/>
  <c r="K117" i="7" s="1"/>
  <c r="J58" i="7"/>
  <c r="K58" i="7" s="1"/>
  <c r="J82" i="7"/>
  <c r="J100" i="7"/>
  <c r="J88" i="7"/>
  <c r="J52" i="7"/>
  <c r="K52" i="7" s="1"/>
  <c r="J98" i="7"/>
  <c r="K98" i="7" s="1"/>
  <c r="J86" i="7"/>
  <c r="K86" i="7" s="1"/>
  <c r="J45" i="7"/>
  <c r="K45" i="7" s="1"/>
  <c r="J103" i="7"/>
  <c r="K103" i="7" s="1"/>
  <c r="J30" i="7"/>
  <c r="K30" i="7" s="1"/>
  <c r="J112" i="7"/>
  <c r="J32" i="7"/>
  <c r="K32" i="7" s="1"/>
  <c r="H31" i="7"/>
  <c r="I31" i="7" s="1"/>
  <c r="H36" i="7"/>
  <c r="I36" i="7" s="1"/>
  <c r="H28" i="7"/>
  <c r="I28" i="7" s="1"/>
  <c r="H11" i="7"/>
  <c r="I11" i="7" s="1"/>
  <c r="H9" i="7"/>
  <c r="I9" i="7" s="1"/>
  <c r="H62" i="7"/>
  <c r="I62" i="7" s="1"/>
  <c r="H80" i="7"/>
  <c r="I80" i="7" s="1"/>
  <c r="H83" i="7"/>
  <c r="I83" i="7" s="1"/>
  <c r="H97" i="7"/>
  <c r="I97" i="7" s="1"/>
  <c r="H23" i="7"/>
  <c r="I23" i="7" s="1"/>
  <c r="H20" i="7"/>
  <c r="I20" i="7" s="1"/>
  <c r="H57" i="7"/>
  <c r="I57" i="7" s="1"/>
  <c r="H27" i="7"/>
  <c r="I27" i="7" s="1"/>
  <c r="H3" i="7"/>
  <c r="I3" i="7" s="1"/>
  <c r="H92" i="7"/>
  <c r="I92" i="7" s="1"/>
  <c r="H17" i="7"/>
  <c r="I17" i="7" s="1"/>
  <c r="H73" i="7"/>
  <c r="I73" i="7" s="1"/>
  <c r="H117" i="7"/>
  <c r="I117" i="7" s="1"/>
  <c r="H58" i="7"/>
  <c r="I58" i="7" s="1"/>
  <c r="H82" i="7"/>
  <c r="I82" i="7" s="1"/>
  <c r="H100" i="7"/>
  <c r="I100" i="7" s="1"/>
  <c r="H88" i="7"/>
  <c r="I88" i="7" s="1"/>
  <c r="H52" i="7"/>
  <c r="I52" i="7" s="1"/>
  <c r="H98" i="7"/>
  <c r="I98" i="7" s="1"/>
  <c r="H86" i="7"/>
  <c r="I86" i="7" s="1"/>
  <c r="H45" i="7"/>
  <c r="I45" i="7" s="1"/>
  <c r="H103" i="7"/>
  <c r="I103" i="7" s="1"/>
  <c r="H30" i="7"/>
  <c r="I30" i="7" s="1"/>
  <c r="H112" i="7"/>
  <c r="I112" i="7" s="1"/>
  <c r="H32" i="7"/>
  <c r="I32" i="7" s="1"/>
  <c r="F55" i="7"/>
  <c r="G55" i="7" s="1"/>
  <c r="F41" i="7"/>
  <c r="G41" i="7" s="1"/>
  <c r="F74" i="7"/>
  <c r="G74" i="7" s="1"/>
  <c r="F15" i="7"/>
  <c r="G15" i="7" s="1"/>
  <c r="F70" i="7"/>
  <c r="G70" i="7" s="1"/>
  <c r="F87" i="7"/>
  <c r="G87" i="7" s="1"/>
  <c r="F40" i="7"/>
  <c r="G40" i="7" s="1"/>
  <c r="F8" i="7"/>
  <c r="F54" i="7"/>
  <c r="F18" i="7"/>
  <c r="F63" i="7"/>
  <c r="G63" i="7" s="1"/>
  <c r="F4" i="7"/>
  <c r="F77" i="7"/>
  <c r="F39" i="7"/>
  <c r="F115" i="7"/>
  <c r="G115" i="7" s="1"/>
  <c r="F51" i="7"/>
  <c r="F118" i="7"/>
  <c r="G118" i="7" s="1"/>
  <c r="F69" i="7"/>
  <c r="G69" i="7" s="1"/>
  <c r="F57" i="7"/>
  <c r="G57" i="7" s="1"/>
  <c r="F20" i="7"/>
  <c r="G20" i="7" s="1"/>
  <c r="F23" i="7"/>
  <c r="G23" i="7" s="1"/>
  <c r="F97" i="7"/>
  <c r="F83" i="7"/>
  <c r="G83" i="7" s="1"/>
  <c r="F80" i="7"/>
  <c r="F62" i="7"/>
  <c r="J31" i="7"/>
  <c r="K31" i="7" s="1"/>
  <c r="J36" i="7"/>
  <c r="K36" i="7" s="1"/>
  <c r="J28" i="7"/>
  <c r="K28" i="7" s="1"/>
  <c r="J11" i="7"/>
  <c r="K11" i="7" s="1"/>
  <c r="J9" i="7"/>
  <c r="K9" i="7" s="1"/>
  <c r="J62" i="7"/>
  <c r="K62" i="7" s="1"/>
  <c r="J80" i="7"/>
  <c r="K80" i="7" s="1"/>
  <c r="J83" i="7"/>
  <c r="K83" i="7" s="1"/>
  <c r="J97" i="7"/>
  <c r="K97" i="7" s="1"/>
  <c r="J23" i="7"/>
  <c r="K23" i="7" s="1"/>
  <c r="J20" i="7"/>
  <c r="K20" i="7" s="1"/>
  <c r="J57" i="7"/>
  <c r="K57" i="7" s="1"/>
  <c r="J69" i="7"/>
  <c r="K69" i="7" s="1"/>
  <c r="J118" i="7"/>
  <c r="K118" i="7" s="1"/>
  <c r="J51" i="7"/>
  <c r="K51" i="7" s="1"/>
  <c r="J115" i="7"/>
  <c r="K115" i="7" s="1"/>
  <c r="J39" i="7"/>
  <c r="K39" i="7" s="1"/>
  <c r="J77" i="7"/>
  <c r="K77" i="7" s="1"/>
  <c r="J4" i="7"/>
  <c r="K4" i="7" s="1"/>
  <c r="J63" i="7"/>
  <c r="K63" i="7" s="1"/>
  <c r="J18" i="7"/>
  <c r="K18" i="7" s="1"/>
  <c r="J54" i="7"/>
  <c r="K54" i="7" s="1"/>
  <c r="J8" i="7"/>
  <c r="K8" i="7" s="1"/>
  <c r="J40" i="7"/>
  <c r="K40" i="7" s="1"/>
  <c r="J87" i="7"/>
  <c r="L87" i="7" s="1"/>
  <c r="M87" i="7" s="1"/>
  <c r="J70" i="7"/>
  <c r="K70" i="7" s="1"/>
  <c r="J15" i="7"/>
  <c r="K15" i="7" s="1"/>
  <c r="J74" i="7"/>
  <c r="K74" i="7" s="1"/>
  <c r="J41" i="7"/>
  <c r="K41" i="7" s="1"/>
  <c r="J55" i="7"/>
  <c r="K55" i="7" s="1"/>
  <c r="H2" i="7"/>
  <c r="I2" i="7" s="1"/>
  <c r="H24" i="7"/>
  <c r="I24" i="7" s="1"/>
  <c r="H12" i="7"/>
  <c r="I12" i="7" s="1"/>
  <c r="H14" i="7"/>
  <c r="I14" i="7" s="1"/>
  <c r="H120" i="7"/>
  <c r="I120" i="7" s="1"/>
  <c r="H106" i="7"/>
  <c r="I106" i="7" s="1"/>
  <c r="H66" i="7"/>
  <c r="I66" i="7" s="1"/>
  <c r="H68" i="7"/>
  <c r="I68" i="7" s="1"/>
  <c r="H76" i="7"/>
  <c r="I76" i="7" s="1"/>
  <c r="H35" i="7"/>
  <c r="I35" i="7" s="1"/>
  <c r="H43" i="7"/>
  <c r="I43" i="7" s="1"/>
  <c r="H50" i="7"/>
  <c r="I50" i="7" s="1"/>
  <c r="H69" i="7"/>
  <c r="I69" i="7" s="1"/>
  <c r="H118" i="7"/>
  <c r="I118" i="7" s="1"/>
  <c r="H51" i="7"/>
  <c r="I51" i="7" s="1"/>
  <c r="H115" i="7"/>
  <c r="I115" i="7" s="1"/>
  <c r="H39" i="7"/>
  <c r="I39" i="7" s="1"/>
  <c r="H77" i="7"/>
  <c r="I77" i="7" s="1"/>
  <c r="H4" i="7"/>
  <c r="I4" i="7" s="1"/>
  <c r="H63" i="7"/>
  <c r="I63" i="7" s="1"/>
  <c r="H18" i="7"/>
  <c r="I18" i="7" s="1"/>
  <c r="H54" i="7"/>
  <c r="I54" i="7" s="1"/>
  <c r="H8" i="7"/>
  <c r="I8" i="7" s="1"/>
  <c r="H40" i="7"/>
  <c r="I40" i="7" s="1"/>
  <c r="H87" i="7"/>
  <c r="I87" i="7" s="1"/>
  <c r="H70" i="7"/>
  <c r="I70" i="7" s="1"/>
  <c r="H15" i="7"/>
  <c r="I15" i="7" s="1"/>
  <c r="H74" i="7"/>
  <c r="I74" i="7" s="1"/>
  <c r="H41" i="7"/>
  <c r="I41" i="7" s="1"/>
  <c r="H55" i="7"/>
  <c r="I55" i="7" s="1"/>
  <c r="F32" i="7"/>
  <c r="G32" i="7" s="1"/>
  <c r="F112" i="7"/>
  <c r="G112" i="7" s="1"/>
  <c r="F30" i="7"/>
  <c r="G30" i="7" s="1"/>
  <c r="F103" i="7"/>
  <c r="G103" i="7" s="1"/>
  <c r="F45" i="7"/>
  <c r="G45" i="7" s="1"/>
  <c r="F86" i="7"/>
  <c r="G86" i="7" s="1"/>
  <c r="F98" i="7"/>
  <c r="F52" i="7"/>
  <c r="G52" i="7" s="1"/>
  <c r="F88" i="7"/>
  <c r="G88" i="7" s="1"/>
  <c r="F100" i="7"/>
  <c r="G100" i="7" s="1"/>
  <c r="F82" i="7"/>
  <c r="G82" i="7" s="1"/>
  <c r="F58" i="7"/>
  <c r="G58" i="7" s="1"/>
  <c r="F117" i="7"/>
  <c r="G117" i="7" s="1"/>
  <c r="F73" i="7"/>
  <c r="G73" i="7" s="1"/>
  <c r="F17" i="7"/>
  <c r="G17" i="7" s="1"/>
  <c r="F92" i="7"/>
  <c r="G92" i="7" s="1"/>
  <c r="F3" i="7"/>
  <c r="G3" i="7" s="1"/>
  <c r="F27" i="7"/>
  <c r="G27" i="7" s="1"/>
  <c r="F34" i="7"/>
  <c r="F67" i="7"/>
  <c r="G67" i="7" s="1"/>
  <c r="F48" i="7"/>
  <c r="G48" i="7" s="1"/>
  <c r="F110" i="7"/>
  <c r="G110" i="7" s="1"/>
  <c r="F78" i="7"/>
  <c r="G78" i="7" s="1"/>
  <c r="F71" i="7"/>
  <c r="G71" i="7" s="1"/>
  <c r="F21" i="7"/>
  <c r="G21" i="7" s="1"/>
  <c r="J2" i="7"/>
  <c r="K2" i="7" s="1"/>
  <c r="F31" i="7"/>
  <c r="F36" i="7"/>
  <c r="F28" i="7"/>
  <c r="G28" i="7" s="1"/>
  <c r="F11" i="7"/>
  <c r="G11" i="7" s="1"/>
  <c r="F9" i="7"/>
  <c r="F64" i="7"/>
  <c r="G64" i="7" s="1"/>
  <c r="F16" i="7"/>
  <c r="G16" i="7" s="1"/>
  <c r="F13" i="7"/>
  <c r="G13" i="7" s="1"/>
  <c r="F113" i="7"/>
  <c r="F26" i="7"/>
  <c r="G26" i="7" s="1"/>
  <c r="F37" i="7"/>
  <c r="G37" i="7" s="1"/>
  <c r="F79" i="7"/>
  <c r="G79" i="7" s="1"/>
  <c r="F7" i="7"/>
  <c r="G7" i="7" s="1"/>
  <c r="F101" i="7"/>
  <c r="G101" i="7" s="1"/>
  <c r="F114" i="7"/>
  <c r="F19" i="7"/>
  <c r="G19" i="7" s="1"/>
  <c r="F95" i="7"/>
  <c r="G95" i="7" s="1"/>
  <c r="H111" i="7"/>
  <c r="I111" i="7" s="1"/>
  <c r="H75" i="7"/>
  <c r="I75" i="7" s="1"/>
  <c r="H10" i="7"/>
  <c r="I10" i="7" s="1"/>
  <c r="H91" i="7"/>
  <c r="I91" i="7" s="1"/>
  <c r="H49" i="7"/>
  <c r="I49" i="7" s="1"/>
  <c r="H102" i="7"/>
  <c r="I102" i="7" s="1"/>
  <c r="H65" i="7"/>
  <c r="I65" i="7" s="1"/>
  <c r="H44" i="7"/>
  <c r="I44" i="7" s="1"/>
  <c r="H33" i="7"/>
  <c r="I33" i="7" s="1"/>
  <c r="H113" i="7"/>
  <c r="I113" i="7" s="1"/>
  <c r="H13" i="7"/>
  <c r="I13" i="7" s="1"/>
  <c r="H16" i="7"/>
  <c r="I16" i="7" s="1"/>
  <c r="H64" i="7"/>
  <c r="I64" i="7" s="1"/>
  <c r="H25" i="7"/>
  <c r="I25" i="7" s="1"/>
  <c r="H6" i="7"/>
  <c r="I6" i="7" s="1"/>
  <c r="J111" i="7"/>
  <c r="K111" i="7" s="1"/>
  <c r="J75" i="7"/>
  <c r="K75" i="7" s="1"/>
  <c r="J10" i="7"/>
  <c r="K10" i="7" s="1"/>
  <c r="J91" i="7"/>
  <c r="L91" i="7" s="1"/>
  <c r="M91" i="7" s="1"/>
  <c r="J49" i="7"/>
  <c r="K49" i="7" s="1"/>
  <c r="J102" i="7"/>
  <c r="K102" i="7" s="1"/>
  <c r="J65" i="7"/>
  <c r="K65" i="7" s="1"/>
  <c r="J44" i="7"/>
  <c r="K44" i="7" s="1"/>
  <c r="J33" i="7"/>
  <c r="J50" i="7"/>
  <c r="K50" i="7" s="1"/>
  <c r="J35" i="7"/>
  <c r="K35" i="7" s="1"/>
  <c r="J68" i="7"/>
  <c r="K68" i="7" s="1"/>
  <c r="J106" i="7"/>
  <c r="K106" i="7" s="1"/>
  <c r="J14" i="7"/>
  <c r="K14" i="7" s="1"/>
  <c r="J24" i="7"/>
  <c r="K24" i="7" s="1"/>
  <c r="F2" i="7"/>
  <c r="G2" i="7" s="1"/>
  <c r="F24" i="7"/>
  <c r="G24" i="7" s="1"/>
  <c r="F12" i="7"/>
  <c r="G12" i="7" s="1"/>
  <c r="F14" i="7"/>
  <c r="G14" i="7" s="1"/>
  <c r="F120" i="7"/>
  <c r="G120" i="7" s="1"/>
  <c r="F66" i="7"/>
  <c r="G66" i="7" s="1"/>
  <c r="F76" i="7"/>
  <c r="G76" i="7" s="1"/>
  <c r="F43" i="7"/>
  <c r="G43" i="7" s="1"/>
  <c r="F81" i="7"/>
  <c r="G81" i="7" s="1"/>
  <c r="F38" i="7"/>
  <c r="G38" i="7" s="1"/>
  <c r="F109" i="7"/>
  <c r="G109" i="7" s="1"/>
  <c r="F42" i="7"/>
  <c r="G42" i="7" s="1"/>
  <c r="F96" i="7"/>
  <c r="G96" i="7" s="1"/>
  <c r="F104" i="7"/>
  <c r="G104" i="7" s="1"/>
  <c r="F53" i="7"/>
  <c r="F105" i="7"/>
  <c r="G105" i="7" s="1"/>
  <c r="F59" i="7"/>
  <c r="G59" i="7" s="1"/>
  <c r="H99" i="7"/>
  <c r="I99" i="7" s="1"/>
  <c r="H89" i="7"/>
  <c r="I89" i="7" s="1"/>
  <c r="H116" i="7"/>
  <c r="I116" i="7" s="1"/>
  <c r="H90" i="7"/>
  <c r="I90" i="7" s="1"/>
  <c r="H56" i="7"/>
  <c r="I56" i="7" s="1"/>
  <c r="H61" i="7"/>
  <c r="I61" i="7" s="1"/>
  <c r="H29" i="7"/>
  <c r="I29" i="7" s="1"/>
  <c r="H108" i="7"/>
  <c r="I108" i="7" s="1"/>
  <c r="H46" i="7"/>
  <c r="I46" i="7" s="1"/>
  <c r="H34" i="7"/>
  <c r="I34" i="7" s="1"/>
  <c r="H48" i="7"/>
  <c r="I48" i="7" s="1"/>
  <c r="H78" i="7"/>
  <c r="I78" i="7" s="1"/>
  <c r="H21" i="7"/>
  <c r="I21" i="7" s="1"/>
  <c r="H94" i="7"/>
  <c r="I94" i="7" s="1"/>
  <c r="H22" i="7"/>
  <c r="I22" i="7" s="1"/>
  <c r="J99" i="7"/>
  <c r="K99" i="7" s="1"/>
  <c r="J89" i="7"/>
  <c r="K89" i="7" s="1"/>
  <c r="J116" i="7"/>
  <c r="K116" i="7" s="1"/>
  <c r="J90" i="7"/>
  <c r="K90" i="7" s="1"/>
  <c r="J56" i="7"/>
  <c r="K56" i="7" s="1"/>
  <c r="J61" i="7"/>
  <c r="K61" i="7" s="1"/>
  <c r="J29" i="7"/>
  <c r="K29" i="7" s="1"/>
  <c r="J108" i="7"/>
  <c r="K108" i="7" s="1"/>
  <c r="J46" i="7"/>
  <c r="K46" i="7" s="1"/>
  <c r="J107" i="7"/>
  <c r="J93" i="7"/>
  <c r="J5" i="7"/>
  <c r="K5" i="7" s="1"/>
  <c r="J72" i="7"/>
  <c r="K72" i="7" s="1"/>
  <c r="J60" i="7"/>
  <c r="K60" i="7" s="1"/>
  <c r="L11" i="7"/>
  <c r="M11" i="7" s="1"/>
  <c r="L48" i="7"/>
  <c r="M48" i="7" s="1"/>
  <c r="L34" i="7"/>
  <c r="M34" i="7" s="1"/>
  <c r="L4" i="7"/>
  <c r="M4" i="7" s="1"/>
  <c r="L98" i="7"/>
  <c r="M98" i="7" s="1"/>
  <c r="L10" i="7"/>
  <c r="M10" i="7" s="1"/>
  <c r="L96" i="7"/>
  <c r="M96" i="7" s="1"/>
  <c r="L17" i="7"/>
  <c r="M17" i="7" s="1"/>
  <c r="L3" i="7"/>
  <c r="M3" i="7" s="1"/>
  <c r="L116" i="7"/>
  <c r="M116" i="7" s="1"/>
  <c r="L49" i="7"/>
  <c r="M49" i="7" s="1"/>
  <c r="L26" i="7"/>
  <c r="M26" i="7" s="1"/>
  <c r="L20" i="7"/>
  <c r="M20" i="7" s="1"/>
  <c r="L12" i="7"/>
  <c r="M12" i="7" s="1"/>
  <c r="L22" i="7"/>
  <c r="M22" i="7" s="1"/>
  <c r="L88" i="7"/>
  <c r="M88" i="7" s="1"/>
  <c r="L117" i="7"/>
  <c r="M117" i="7" s="1"/>
  <c r="L33" i="7"/>
  <c r="M33" i="7" s="1"/>
  <c r="L85" i="7"/>
  <c r="M85" i="7" s="1"/>
  <c r="L27" i="7"/>
  <c r="M27" i="7" s="1"/>
  <c r="L111" i="7"/>
  <c r="M111" i="7" s="1"/>
  <c r="L119" i="7"/>
  <c r="M119" i="7" s="1"/>
  <c r="L76" i="7"/>
  <c r="M76" i="7" s="1"/>
  <c r="L37" i="7"/>
  <c r="M37" i="7" s="1"/>
  <c r="L101" i="7"/>
  <c r="M101" i="7" s="1"/>
  <c r="L45" i="7"/>
  <c r="M45" i="7" s="1"/>
  <c r="K88" i="7"/>
  <c r="K82" i="7"/>
  <c r="K17" i="7"/>
  <c r="K33" i="7"/>
  <c r="K13" i="7"/>
  <c r="K110" i="7"/>
  <c r="K84" i="7"/>
  <c r="K47" i="7"/>
  <c r="L15" i="7"/>
  <c r="M15" i="7" s="1"/>
  <c r="G31" i="7"/>
  <c r="G36" i="7"/>
  <c r="G9" i="7"/>
  <c r="G62" i="7"/>
  <c r="G80" i="7"/>
  <c r="G97" i="7"/>
  <c r="G34" i="7"/>
  <c r="G113" i="7"/>
  <c r="G46" i="7"/>
  <c r="G51" i="7"/>
  <c r="G39" i="7"/>
  <c r="G77" i="7"/>
  <c r="G4" i="7"/>
  <c r="G18" i="7"/>
  <c r="G54" i="7"/>
  <c r="G8" i="7"/>
  <c r="G98" i="7"/>
  <c r="G114" i="7"/>
  <c r="G53" i="7"/>
  <c r="L32" i="7"/>
  <c r="M32" i="7" s="1"/>
  <c r="L19" i="7"/>
  <c r="M19" i="7" s="1"/>
  <c r="K100" i="7"/>
  <c r="K73" i="7"/>
  <c r="K107" i="7"/>
  <c r="K78" i="7"/>
  <c r="K94" i="7"/>
  <c r="K22" i="7"/>
  <c r="L89" i="7"/>
  <c r="M89" i="7" s="1"/>
  <c r="L99" i="7" l="1"/>
  <c r="M99" i="7" s="1"/>
  <c r="K21" i="7"/>
  <c r="L30" i="7"/>
  <c r="M30" i="7" s="1"/>
  <c r="L41" i="7"/>
  <c r="M41" i="7" s="1"/>
  <c r="K87" i="7"/>
  <c r="L7" i="7"/>
  <c r="M7" i="7" s="1"/>
  <c r="L69" i="7"/>
  <c r="M69" i="7" s="1"/>
  <c r="L72" i="7"/>
  <c r="M72" i="7" s="1"/>
  <c r="L94" i="7"/>
  <c r="M94" i="7" s="1"/>
  <c r="L52" i="7"/>
  <c r="M52" i="7" s="1"/>
  <c r="L13" i="7"/>
  <c r="M13" i="7" s="1"/>
  <c r="L65" i="7"/>
  <c r="M65" i="7" s="1"/>
  <c r="L84" i="7"/>
  <c r="M84" i="7" s="1"/>
  <c r="L109" i="7"/>
  <c r="M109" i="7" s="1"/>
  <c r="L18" i="7"/>
  <c r="M18" i="7" s="1"/>
  <c r="L8" i="7"/>
  <c r="M8" i="7" s="1"/>
  <c r="L51" i="7"/>
  <c r="M51" i="7" s="1"/>
  <c r="L83" i="7"/>
  <c r="M83" i="7" s="1"/>
  <c r="H121" i="7"/>
  <c r="I121" i="7" s="1"/>
  <c r="L93" i="7"/>
  <c r="M93" i="7" s="1"/>
  <c r="L112" i="7"/>
  <c r="M112" i="7" s="1"/>
  <c r="L100" i="7"/>
  <c r="M100" i="7" s="1"/>
  <c r="L73" i="7"/>
  <c r="M73" i="7" s="1"/>
  <c r="L81" i="7"/>
  <c r="M81" i="7" s="1"/>
  <c r="L55" i="7"/>
  <c r="M55" i="7" s="1"/>
  <c r="L92" i="7"/>
  <c r="M92" i="7" s="1"/>
  <c r="L5" i="7"/>
  <c r="M5" i="7" s="1"/>
  <c r="L58" i="7"/>
  <c r="M58" i="7" s="1"/>
  <c r="L71" i="7"/>
  <c r="M71" i="7" s="1"/>
  <c r="L47" i="7"/>
  <c r="M47" i="7" s="1"/>
  <c r="L103" i="7"/>
  <c r="M103" i="7" s="1"/>
  <c r="L115" i="7"/>
  <c r="M115" i="7" s="1"/>
  <c r="L36" i="7"/>
  <c r="M36" i="7" s="1"/>
  <c r="K91" i="7"/>
  <c r="L74" i="7"/>
  <c r="M74" i="7" s="1"/>
  <c r="L79" i="7"/>
  <c r="M79" i="7" s="1"/>
  <c r="L43" i="7"/>
  <c r="M43" i="7" s="1"/>
  <c r="L60" i="7"/>
  <c r="M60" i="7" s="1"/>
  <c r="L78" i="7"/>
  <c r="M78" i="7" s="1"/>
  <c r="L70" i="7"/>
  <c r="M70" i="7" s="1"/>
  <c r="L75" i="7"/>
  <c r="M75" i="7" s="1"/>
  <c r="L66" i="7"/>
  <c r="M66" i="7" s="1"/>
  <c r="L110" i="7"/>
  <c r="M110" i="7" s="1"/>
  <c r="L82" i="7"/>
  <c r="M82" i="7" s="1"/>
  <c r="L39" i="7"/>
  <c r="M39" i="7" s="1"/>
  <c r="L54" i="7"/>
  <c r="M54" i="7" s="1"/>
  <c r="L46" i="7"/>
  <c r="M46" i="7" s="1"/>
  <c r="L62" i="7"/>
  <c r="M62" i="7" s="1"/>
  <c r="K93" i="7"/>
  <c r="K112" i="7"/>
  <c r="L56" i="7"/>
  <c r="M56" i="7" s="1"/>
  <c r="L29" i="7"/>
  <c r="M29" i="7" s="1"/>
  <c r="L118" i="7"/>
  <c r="M118" i="7" s="1"/>
  <c r="L35" i="7"/>
  <c r="M35" i="7" s="1"/>
  <c r="L64" i="7"/>
  <c r="M64" i="7" s="1"/>
  <c r="L6" i="7"/>
  <c r="M6" i="7" s="1"/>
  <c r="L2" i="7"/>
  <c r="M2" i="7" s="1"/>
  <c r="L107" i="7"/>
  <c r="M107" i="7" s="1"/>
  <c r="L102" i="7"/>
  <c r="M102" i="7" s="1"/>
  <c r="L105" i="7"/>
  <c r="M105" i="7" s="1"/>
  <c r="L68" i="7"/>
  <c r="M68" i="7" s="1"/>
  <c r="L38" i="7"/>
  <c r="M38" i="7" s="1"/>
  <c r="L104" i="7"/>
  <c r="M104" i="7" s="1"/>
  <c r="L24" i="7"/>
  <c r="M24" i="7" s="1"/>
  <c r="L23" i="7"/>
  <c r="M23" i="7" s="1"/>
  <c r="L114" i="7"/>
  <c r="M114" i="7" s="1"/>
  <c r="L53" i="7"/>
  <c r="M53" i="7" s="1"/>
  <c r="L63" i="7"/>
  <c r="M63" i="7" s="1"/>
  <c r="L67" i="7"/>
  <c r="M67" i="7" s="1"/>
  <c r="L80" i="7"/>
  <c r="M80" i="7" s="1"/>
  <c r="L28" i="7"/>
  <c r="M28" i="7" s="1"/>
  <c r="J121" i="7"/>
  <c r="L95" i="7"/>
  <c r="M95" i="7" s="1"/>
  <c r="K81" i="7"/>
  <c r="L90" i="7"/>
  <c r="M90" i="7" s="1"/>
  <c r="L61" i="7"/>
  <c r="M61" i="7" s="1"/>
  <c r="L108" i="7"/>
  <c r="M108" i="7" s="1"/>
  <c r="L50" i="7"/>
  <c r="M50" i="7" s="1"/>
  <c r="L16" i="7"/>
  <c r="M16" i="7" s="1"/>
  <c r="L25" i="7"/>
  <c r="M25" i="7" s="1"/>
  <c r="L120" i="7"/>
  <c r="M120" i="7" s="1"/>
  <c r="L44" i="7"/>
  <c r="M44" i="7" s="1"/>
  <c r="L40" i="7"/>
  <c r="M40" i="7" s="1"/>
  <c r="L14" i="7"/>
  <c r="M14" i="7" s="1"/>
  <c r="L57" i="7"/>
  <c r="M57" i="7" s="1"/>
  <c r="L42" i="7"/>
  <c r="M42" i="7" s="1"/>
  <c r="L59" i="7"/>
  <c r="M59" i="7" s="1"/>
  <c r="L106" i="7"/>
  <c r="M106" i="7" s="1"/>
  <c r="L86" i="7"/>
  <c r="M86" i="7" s="1"/>
  <c r="L77" i="7"/>
  <c r="M77" i="7" s="1"/>
  <c r="L113" i="7"/>
  <c r="M113" i="7" s="1"/>
  <c r="L97" i="7"/>
  <c r="M97" i="7" s="1"/>
  <c r="L9" i="7"/>
  <c r="M9" i="7" s="1"/>
  <c r="L31" i="7"/>
  <c r="M31" i="7" s="1"/>
  <c r="F121" i="7"/>
  <c r="G121" i="7" s="1"/>
  <c r="L121" i="7" l="1"/>
  <c r="M121" i="7" s="1"/>
  <c r="K121" i="7"/>
</calcChain>
</file>

<file path=xl/sharedStrings.xml><?xml version="1.0" encoding="utf-8"?>
<sst xmlns="http://schemas.openxmlformats.org/spreadsheetml/2006/main" count="1188" uniqueCount="249">
  <si>
    <t>CÓD. HOST.</t>
  </si>
  <si>
    <t>DESCRIÇÃO</t>
  </si>
  <si>
    <t>KINDER OVO T-1 20G</t>
  </si>
  <si>
    <t>APARELHO PRESTOBARBA 3 MASC.C/4</t>
  </si>
  <si>
    <t>KINDER OVO C-SURPRESA T-2 40G</t>
  </si>
  <si>
    <t>APARELHO PRESTOBARBA EXCEL MASC.L4 P3</t>
  </si>
  <si>
    <t>APARELHO PRESTOBARBA EXCEL MASC.C/2</t>
  </si>
  <si>
    <t>CHOC.KINDER BUENO 43G</t>
  </si>
  <si>
    <t>CHOC.NESTLE PRESTIGIO 99G</t>
  </si>
  <si>
    <t>BOMBOM LACTA S.DE VALSA 21G</t>
  </si>
  <si>
    <t>CHICLE TRIDENT MENTA INDIV.8G</t>
  </si>
  <si>
    <t>PASTILHAS TIC-TAC LJA 16G</t>
  </si>
  <si>
    <t>CHOC.KINDER BUENO WHITE T-2 39G</t>
  </si>
  <si>
    <t>PASTILHAS TIC-TAC CEREJA/MRCJA 16G</t>
  </si>
  <si>
    <t>CHOC.KINDER LTE 50G C/4</t>
  </si>
  <si>
    <t>BOMBOM LACTA OURO BRANCO 21G</t>
  </si>
  <si>
    <t>BOMBOM FERRERO ROCHER T-3 16G</t>
  </si>
  <si>
    <t>APARELHO PRESTOBARBA 3 FEM.C/2</t>
  </si>
  <si>
    <t>CHICLE TRIDENT CONNECTION RIO INDIV.</t>
  </si>
  <si>
    <t>CHOC.NESTLE CHARGE 120G</t>
  </si>
  <si>
    <t>CHICLE TRIDENT MRGO INDIV.(01 UNI)8G</t>
  </si>
  <si>
    <t>PASTILHAS TIC-TAC HORT.16G</t>
  </si>
  <si>
    <t>PASTILHAS TIC-TAC MENTA 16G</t>
  </si>
  <si>
    <t>BOMBOM GAROTO SEREN.BCO 20G</t>
  </si>
  <si>
    <t>CONF.CHOC.80G</t>
  </si>
  <si>
    <t>CHOC.GAROTO BATON AO LTE 76G</t>
  </si>
  <si>
    <t>CHOC.GAROTO BATON 2 EM 1 76G</t>
  </si>
  <si>
    <t>CHOC.GAROTO BATON AO LTE 16G</t>
  </si>
  <si>
    <t>CHOC.KINDER DELICE 42G</t>
  </si>
  <si>
    <t>CHOC.NESTLE CHOKITO 96G</t>
  </si>
  <si>
    <t>CHICLE TRIDENT HORT.INDIV.8G</t>
  </si>
  <si>
    <t>KINDER OVO T-3 60G</t>
  </si>
  <si>
    <t>CJ.BALA MENTOS FRESH C/5</t>
  </si>
  <si>
    <t>CHICLE TRIDENT TROPICAL MIX INDIV.</t>
  </si>
  <si>
    <t>CHOC.GAROTO BATON BCO 76G</t>
  </si>
  <si>
    <t>BOMBOM LACTA S.DE VALSA TRUFA 21G</t>
  </si>
  <si>
    <t>CHOC.GAROTO BATON BCO 16G</t>
  </si>
  <si>
    <t>BOMBOM GAROTO SEREN.DE AMOR 20G</t>
  </si>
  <si>
    <t>CHICLE ADAMS CHICLETS HORT.20G</t>
  </si>
  <si>
    <t>DROP.S HALLS EXT.FORTE 37G</t>
  </si>
  <si>
    <t>PASTILHAS TIC-TAC CANELA 16G</t>
  </si>
  <si>
    <t>CHOC.GAROTO BATON COOKIE 76G</t>
  </si>
  <si>
    <t>DROP.S HALLS CHERRY 37G</t>
  </si>
  <si>
    <t>DROP.S HALLS XS CEREJA 17G INDIV.</t>
  </si>
  <si>
    <t>CONF.LAKA 80G</t>
  </si>
  <si>
    <t>BALA MENTOS FRUIT 38G</t>
  </si>
  <si>
    <t>CHICLE EVOLUT.ROLLERCOASTER CITRUS 11,2G</t>
  </si>
  <si>
    <t>CHICLE TRIDENT MELANCIA INDIV.8G</t>
  </si>
  <si>
    <t>PASTILHAS TIC-TAC EXT.FORTE 16G</t>
  </si>
  <si>
    <t>CHICLE TRIDENT CONNECTION BALI INDIV.</t>
  </si>
  <si>
    <t>CHOC.GAROTO TALENTO MINI BCO 25G</t>
  </si>
  <si>
    <t>BOMBOM GAROTO SEREN.MOUSSE 18G</t>
  </si>
  <si>
    <t>PILHA RAYOVAC COMUM PALITO AAA C/4</t>
  </si>
  <si>
    <t>PILHA PANASONIC EVOLTA ALKALINE</t>
  </si>
  <si>
    <t>PILHA PANASONIC ALKALINE PEQ. C/2</t>
  </si>
  <si>
    <t>PILHA PANASONIC COMUM GDE C/2</t>
  </si>
  <si>
    <t>DROP. S HALLS CHERRY C/3</t>
  </si>
  <si>
    <t>REVISTA ABRIL TI IT TI-S</t>
  </si>
  <si>
    <t>REVISTA ABRIL PURO SABOR-M</t>
  </si>
  <si>
    <t>REVISTA ABRIL RECEITAS E DELICIAS-M</t>
  </si>
  <si>
    <t>DROP. S HALLS EXT. FORTE C/3</t>
  </si>
  <si>
    <t>DROP. S HALLS CREAMY MRCJA TROPICAL</t>
  </si>
  <si>
    <t>CHOC. LACTA DIAM. NEGRO 70G</t>
  </si>
  <si>
    <t>CHOC. GAROTO TALENTO MINI AVELA</t>
  </si>
  <si>
    <t>REVISTA ABRILGUIA A COZINHA -M</t>
  </si>
  <si>
    <t>REVISTA ESPAÇO DA CULTURA DIVERSAS</t>
  </si>
  <si>
    <t>REVISTA ABRIL VIVA MAIS-S</t>
  </si>
  <si>
    <t xml:space="preserve">REVISTA ABRIL ANA MARIA-S </t>
  </si>
  <si>
    <t>REFRIG. FANTA LJA 500ML PET</t>
  </si>
  <si>
    <t>BOMBOM LACTA S. DE VALSA C/5</t>
  </si>
  <si>
    <t>PILHA RAYOVAC COMUM PEQ. C/4</t>
  </si>
  <si>
    <t>REFRIG. KUAT 600ML PET</t>
  </si>
  <si>
    <t>PILHA PANASONIC COMUM PEQ. C/4</t>
  </si>
  <si>
    <t>REFRIG. SPRITE 600ML PET</t>
  </si>
  <si>
    <t>CHICLE TRIDENT CANELA INDV.</t>
  </si>
  <si>
    <t>CHOC. LACTA SHOT</t>
  </si>
  <si>
    <t>BALA MENTOS TEENS 35G</t>
  </si>
  <si>
    <t>BALA MENTOS BLACK ICE DUO 38G</t>
  </si>
  <si>
    <t>CHICLE MENTOS FRESH MINT 16,5G</t>
  </si>
  <si>
    <t>CHICLE HAPPYDENT WRITE ICE-CHERRY 13,5G</t>
  </si>
  <si>
    <t>BALA MENTOS RAINBOW FTAS 38G</t>
  </si>
  <si>
    <t>BALA FRUI TELLA LTE CONDENSADO 45G</t>
  </si>
  <si>
    <t>BALA MENTOS MINT 38G</t>
  </si>
  <si>
    <t>BALA FRUI TELLA MRGO CME DE LTE 45G</t>
  </si>
  <si>
    <t>CHOC.GAROTO TALENTO AVELA 100G</t>
  </si>
  <si>
    <t>CHOC.GAROTO TALENTO CAST.100G</t>
  </si>
  <si>
    <t>CHOC.LACTA DIAM.NEGRO 70G</t>
  </si>
  <si>
    <t>CHOC.LACTA SHOT 70G</t>
  </si>
  <si>
    <t>DROP.S HALLS MENTA C/3 102G</t>
  </si>
  <si>
    <t>BIS MINI LACTA AO LEITE COPO 150G</t>
  </si>
  <si>
    <t>DROP.S HALLS EXT.FORTE C/3 102G</t>
  </si>
  <si>
    <t>DROP.S HALLS MENTHOL 37G</t>
  </si>
  <si>
    <t>DROP.S HALLS CREAMY MRCJA TROPICAL 37G</t>
  </si>
  <si>
    <t>DROP.S HALLS CREAMY MRGO SELVAGEM 37G</t>
  </si>
  <si>
    <t>CHICLE TRIDENT SPLASH MRGO INDIV.</t>
  </si>
  <si>
    <t>CHICLE EVOLUT.ROLLERCOASTER MRGO 11,2G</t>
  </si>
  <si>
    <t>BIS LACTA LAKA 140G</t>
  </si>
  <si>
    <t>CHOC.NESTLE KIT KAT 45G</t>
  </si>
  <si>
    <t>BISC.NESTLE WAFFER MINI CHOC.20G</t>
  </si>
  <si>
    <t>SALG.T.TOP TIPY.S BOLA 50G</t>
  </si>
  <si>
    <t>SALG.T.TOP HIP TOP CEBOLA 60G</t>
  </si>
  <si>
    <t>SALG.T.TOP TIPY.S LUA 50G</t>
  </si>
  <si>
    <t>BISC.TOPDAY POLVILHO QJO 100G</t>
  </si>
  <si>
    <t>BISC.TOPDAY POLVILHO ROSQUINHA 90G</t>
  </si>
  <si>
    <t>BISC.TOPDAY POLVILHO PALITO 100G</t>
  </si>
  <si>
    <t>AMEND.STA HELENA AMINDUS 60G</t>
  </si>
  <si>
    <t>AMEND.STA HELENA CROKISSIMO NAT.150G</t>
  </si>
  <si>
    <t>AMEND.STA HELENA CROKISSIMO NAT.90G</t>
  </si>
  <si>
    <t>Dep</t>
  </si>
  <si>
    <t>Departamento</t>
  </si>
  <si>
    <t>Set</t>
  </si>
  <si>
    <t>Setor</t>
  </si>
  <si>
    <t>Grp</t>
  </si>
  <si>
    <t>Grupo Familia</t>
  </si>
  <si>
    <t>Fam</t>
  </si>
  <si>
    <t>Familia</t>
  </si>
  <si>
    <t>Produto</t>
  </si>
  <si>
    <t>Descrição</t>
  </si>
  <si>
    <t>Qtd Venda</t>
  </si>
  <si>
    <t>Part.Qtde</t>
  </si>
  <si>
    <t>Vlr.Venda</t>
  </si>
  <si>
    <t>Part.Vlr</t>
  </si>
  <si>
    <t>Vlr.Rentab</t>
  </si>
  <si>
    <t>Part.Rent</t>
  </si>
  <si>
    <t>Margem</t>
  </si>
  <si>
    <t>Mrg.Proj</t>
  </si>
  <si>
    <t>Mrg.Min</t>
  </si>
  <si>
    <t>Sist</t>
  </si>
  <si>
    <t>Situação</t>
  </si>
  <si>
    <t>MERCEARIA</t>
  </si>
  <si>
    <t>A</t>
  </si>
  <si>
    <t>F</t>
  </si>
  <si>
    <t>SALGADINHOS</t>
  </si>
  <si>
    <t xml:space="preserve">SECA LEVE-BISC.BOM.SALG.MASSA </t>
  </si>
  <si>
    <t>BISCOITOS</t>
  </si>
  <si>
    <t>BISCOITO INTEGRAL</t>
  </si>
  <si>
    <t>BISC.PIRAQUE AGUA/GERGELIM 240G</t>
  </si>
  <si>
    <t>BISCOITO WAFFER</t>
  </si>
  <si>
    <t>CHOC.HERSHEY.S MAIS COOKIES CREAM 115G</t>
  </si>
  <si>
    <t>CHOC.HERSHEY.S MAIS EXTRA CREMOSO 115G</t>
  </si>
  <si>
    <t>BISCOITO POLVILHO/SEQUILHO</t>
  </si>
  <si>
    <t>PAO DE MEL</t>
  </si>
  <si>
    <t>PAO DE MEL DUSCHLLE 90G</t>
  </si>
  <si>
    <t>BOMBONIERE</t>
  </si>
  <si>
    <t>BOMBONS DIVERSOS</t>
  </si>
  <si>
    <t>BOMBOM LACTA S.DE VALSA C/5 105G</t>
  </si>
  <si>
    <t>CHOCOLATE TABLETE ATE 200G</t>
  </si>
  <si>
    <t>CHOC.GAROTO TALENTO MINI AVELA 25G</t>
  </si>
  <si>
    <t>CHOC.LACTA AVELA 170G</t>
  </si>
  <si>
    <t>CHOC.LACTA CAST/PASSAS 170G</t>
  </si>
  <si>
    <t>CHOCOLATE CANDYS</t>
  </si>
  <si>
    <t>CHOC.GAROTO BATON SM C/5 80G</t>
  </si>
  <si>
    <t>CHOC.LACTA DIAM.NEGRO 25G</t>
  </si>
  <si>
    <t>CONFEITOS/PASTILHAS</t>
  </si>
  <si>
    <t>CONF.DORI DISQUETE 80G</t>
  </si>
  <si>
    <t>CONF.DUSCHLLE UVA PASSA 60G</t>
  </si>
  <si>
    <t>JUJUBA DORI DELIKETS 100G</t>
  </si>
  <si>
    <t>PASTILHAS MENTOS POWER KISS LJA 5G</t>
  </si>
  <si>
    <t>BALAS MASTIGÁVEIS</t>
  </si>
  <si>
    <t>BALAS DE GOMA</t>
  </si>
  <si>
    <t>BALA FINI MINHOCA CITRICA 100G</t>
  </si>
  <si>
    <t>BALAS DURAS</t>
  </si>
  <si>
    <t>BALA FINI TUBINHO DOCE 80G</t>
  </si>
  <si>
    <t>DROPS</t>
  </si>
  <si>
    <t>DROP.S HALLS CHERRY C/3 102G</t>
  </si>
  <si>
    <t>CHICLETES COMUNS</t>
  </si>
  <si>
    <t>CHICLE BUBBALLO SORT.C/10 50G</t>
  </si>
  <si>
    <t>CHICLETES S/ACUCAR</t>
  </si>
  <si>
    <t>CHICLE TRIDENT CANELA INDIV. 8G</t>
  </si>
  <si>
    <t>BARRA DE CEREAL</t>
  </si>
  <si>
    <t>BARRA CER.NUTRY TRUFA 20G</t>
  </si>
  <si>
    <t>SALGADOS EXTRUSADOS QUEIJO</t>
  </si>
  <si>
    <t>SALGADOS EXTRUSADOS CEBOLA</t>
  </si>
  <si>
    <t>APERITIVOS PALITOS</t>
  </si>
  <si>
    <t>SALG.STA HELENA TROFEU BACON 50G</t>
  </si>
  <si>
    <t>AMENDOIM SALGADO</t>
  </si>
  <si>
    <t>AMEND.DORI PETTIZ CROC.NAT.150G</t>
  </si>
  <si>
    <t>AMEND.DORI PREMIUM SALG.180G</t>
  </si>
  <si>
    <t>AMEND.DORI SALG.200G</t>
  </si>
  <si>
    <t>AMEND.DORI SALG.FRITT 70G</t>
  </si>
  <si>
    <t>AMEND.STA HELENA GREL.S/PELE 60G</t>
  </si>
  <si>
    <t xml:space="preserve">PERFUMARIA/HIGIENE E BELEZA   </t>
  </si>
  <si>
    <t>BARBA E DEPILACAO</t>
  </si>
  <si>
    <t>APARELHOS DESCARTAVEIS</t>
  </si>
  <si>
    <t>APARELHOS C/REFIL</t>
  </si>
  <si>
    <t>APARELHO DEPILATORIO DESC.</t>
  </si>
  <si>
    <t xml:space="preserve">BEBIDAS FRIAS                 </t>
  </si>
  <si>
    <t xml:space="preserve">REFRIGERANTES                 </t>
  </si>
  <si>
    <t>REFRIG.PET ATE 600ML</t>
  </si>
  <si>
    <t>BEB.AQUARIUS FRESH LIMAO 510ML PET</t>
  </si>
  <si>
    <t>REFRIG.COCA-COLA 600ML PET</t>
  </si>
  <si>
    <t>REFRIG.FANTA LJA 500ML PET</t>
  </si>
  <si>
    <t>REFRIG.KUAT 600ML PET</t>
  </si>
  <si>
    <t>REFRIG.SPRITE 600ML PET</t>
  </si>
  <si>
    <t xml:space="preserve">SUCOS, XAROPES &amp; AGUAS        </t>
  </si>
  <si>
    <t>AGUA C/GAS</t>
  </si>
  <si>
    <t>AGUA MIN.VITTALEV C/GAS 510ML PET</t>
  </si>
  <si>
    <t>AGUA S/GAS</t>
  </si>
  <si>
    <t>AGUA MIN.VITTALEV 510ML PET</t>
  </si>
  <si>
    <t xml:space="preserve">BAZAR                         </t>
  </si>
  <si>
    <t xml:space="preserve">FERRAGENS &amp; FERRAMENTAS       </t>
  </si>
  <si>
    <t xml:space="preserve">ILUMINACAO                    </t>
  </si>
  <si>
    <t>PILHA COMUM</t>
  </si>
  <si>
    <t>PILHA PANASONIC COMUM PEQ.C/4</t>
  </si>
  <si>
    <t>PILHA RAYOVAC COMUM PEQ.C/4</t>
  </si>
  <si>
    <t>PILHA ALCALINA</t>
  </si>
  <si>
    <t>PILHA PANASONIC ALKALINE PEQ.C/2</t>
  </si>
  <si>
    <t>PILHA PANASONIC EVOLTA ALKALINE PAL.C/2</t>
  </si>
  <si>
    <t xml:space="preserve">PAPELARIA/VIAGEM/LIVROS       </t>
  </si>
  <si>
    <t xml:space="preserve">REVISTAS                      </t>
  </si>
  <si>
    <t>ADULTO</t>
  </si>
  <si>
    <t>REVISTA ABRIL ANA MARIA-S</t>
  </si>
  <si>
    <t>REVISTA ABRIL RECEITAS &amp; DELICIAS-M</t>
  </si>
  <si>
    <t>REVISTA ABRIL TI TI TI-S</t>
  </si>
  <si>
    <t>REVISTA ESPACO DA CULTURA DIVERSAS</t>
  </si>
  <si>
    <t>CHOC.HERSHEY.S MAIS PACOCA 115G</t>
  </si>
  <si>
    <t>QTDE DE ITENS</t>
  </si>
  <si>
    <t>FATURAMENTO 01.01/03.10</t>
  </si>
  <si>
    <t>idAgenda</t>
  </si>
  <si>
    <t>idProduto</t>
  </si>
  <si>
    <t>Total</t>
  </si>
  <si>
    <t>%</t>
  </si>
  <si>
    <t>-23-52+51</t>
  </si>
  <si>
    <t>Fornecedor</t>
  </si>
  <si>
    <t>NESTLE BRASIL LTDA</t>
  </si>
  <si>
    <t>SPAIPA S/A IND.BRAS.BEB.(CTBA)</t>
  </si>
  <si>
    <t>NUTRIMENTAL S/A IND E COM DE ALIMENTOS</t>
  </si>
  <si>
    <t>PROCTER &amp; GAMBLE INDL E COML LTDA</t>
  </si>
  <si>
    <t>LEMES E OLIVEIRA LTDA-ME</t>
  </si>
  <si>
    <t>KRAFT FOODS BRASIL LTDA</t>
  </si>
  <si>
    <t>CADBURY BRASIL COM.DE ALIMENTOS LTDA.</t>
  </si>
  <si>
    <t>CBN DIST.DE PROD.ALIM.E LOG.LTDA</t>
  </si>
  <si>
    <t>HERSHEY'S DO BRASIL LTDA</t>
  </si>
  <si>
    <t>FORCA DE VENDAS IMP.EXP.E DIS.PROD.ALIM.</t>
  </si>
  <si>
    <t>FERRERO DO BRASIL IND.DOCEIRA E ALIM.LTD</t>
  </si>
  <si>
    <t>INDUSTOP ALIMENTOS LTDA</t>
  </si>
  <si>
    <t>JOSE ANTONIO COSTA ITAPOLIS ME</t>
  </si>
  <si>
    <t>ROMANI IND.E COM.DE CHOCOLATES LTDA</t>
  </si>
  <si>
    <t>SPEEDEE DISTRIB.DE BEB.E ALIM.LTDA</t>
  </si>
  <si>
    <t xml:space="preserve">EDITORA ABRIL S.A                       </t>
  </si>
  <si>
    <t>CHOCOLATES GAROTO S/A</t>
  </si>
  <si>
    <t>DORI ALIMENTOS LTDA</t>
  </si>
  <si>
    <t>DescFornecedor</t>
  </si>
  <si>
    <t>CodFornecedor</t>
  </si>
  <si>
    <t>CodProduto</t>
  </si>
  <si>
    <t>CodForn</t>
  </si>
  <si>
    <t>vlrTotal</t>
  </si>
  <si>
    <t>OperComl</t>
  </si>
  <si>
    <t>vlr. Condição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</si>
</sst>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#,###,##0.00"/>
    <numFmt numFmtId="165" formatCode="#,##0.00_ ;[Red]\-#,##0.00\ "/>
  </numFmts>
  <fonts count="3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3"/>
      <name val="Arial"/>
      <family val="2"/>
    </font>
    <font>
      <sz val="11"/>
      <color indexed="8"/>
      <name val="Calibri"/>
      <family val="2"/>
    </font>
    <font>
      <b/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theme="1"/>
      <name val="Arial"/>
      <family val="2"/>
    </font>
    <font>
      <sz val="8"/>
      <color rgb="FF0000FF"/>
      <name val="Arial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b/>
      <sz val="8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62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21" fillId="23" borderId="4" applyNumberForma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21" fillId="0" borderId="0" applyFont="0" applyFill="0" applyBorder="0" applyAlignment="0" applyProtection="0"/>
    <xf numFmtId="0" fontId="1" fillId="0" borderId="0"/>
    <xf numFmtId="0" fontId="30" fillId="0" borderId="0"/>
  </cellStyleXfs>
  <cellXfs count="46">
    <xf numFmtId="0" fontId="0" fillId="0" borderId="0" xfId="0"/>
    <xf numFmtId="0" fontId="19" fillId="0" borderId="0" xfId="0" applyFont="1"/>
    <xf numFmtId="0" fontId="22" fillId="25" borderId="0" xfId="43" applyFont="1" applyFill="1"/>
    <xf numFmtId="0" fontId="19" fillId="0" borderId="0" xfId="43" applyFont="1"/>
    <xf numFmtId="0" fontId="23" fillId="0" borderId="0" xfId="43" applyFont="1"/>
    <xf numFmtId="0" fontId="24" fillId="0" borderId="0" xfId="43" applyFont="1"/>
    <xf numFmtId="0" fontId="18" fillId="0" borderId="0" xfId="43" applyFont="1"/>
    <xf numFmtId="164" fontId="18" fillId="0" borderId="0" xfId="43" applyNumberFormat="1" applyFont="1"/>
    <xf numFmtId="0" fontId="25" fillId="0" borderId="0" xfId="43" applyFont="1"/>
    <xf numFmtId="164" fontId="26" fillId="0" borderId="0" xfId="43" applyNumberFormat="1" applyFont="1"/>
    <xf numFmtId="164" fontId="25" fillId="0" borderId="0" xfId="43" applyNumberFormat="1" applyFont="1"/>
    <xf numFmtId="164" fontId="27" fillId="0" borderId="0" xfId="43" applyNumberFormat="1" applyFont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20" fillId="24" borderId="11" xfId="0" applyFont="1" applyFill="1" applyBorder="1" applyAlignment="1">
      <alignment horizontal="center"/>
    </xf>
    <xf numFmtId="0" fontId="20" fillId="24" borderId="12" xfId="0" applyFont="1" applyFill="1" applyBorder="1" applyAlignment="1">
      <alignment horizontal="center"/>
    </xf>
    <xf numFmtId="0" fontId="20" fillId="24" borderId="11" xfId="0" quotePrefix="1" applyFont="1" applyFill="1" applyBorder="1" applyAlignment="1">
      <alignment horizontal="center"/>
    </xf>
    <xf numFmtId="165" fontId="19" fillId="0" borderId="13" xfId="0" applyNumberFormat="1" applyFont="1" applyBorder="1"/>
    <xf numFmtId="0" fontId="20" fillId="24" borderId="17" xfId="0" applyFont="1" applyFill="1" applyBorder="1" applyAlignment="1">
      <alignment horizontal="center"/>
    </xf>
    <xf numFmtId="0" fontId="20" fillId="24" borderId="20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NumberFormat="1" applyFont="1" applyBorder="1"/>
    <xf numFmtId="165" fontId="18" fillId="0" borderId="13" xfId="42" applyNumberFormat="1" applyFont="1" applyBorder="1"/>
    <xf numFmtId="165" fontId="18" fillId="0" borderId="14" xfId="42" applyNumberFormat="1" applyFont="1" applyBorder="1"/>
    <xf numFmtId="43" fontId="28" fillId="0" borderId="18" xfId="42" applyFont="1" applyBorder="1"/>
    <xf numFmtId="165" fontId="19" fillId="0" borderId="0" xfId="0" applyNumberFormat="1" applyFont="1"/>
    <xf numFmtId="0" fontId="18" fillId="0" borderId="15" xfId="0" applyFont="1" applyBorder="1" applyAlignment="1">
      <alignment horizontal="center"/>
    </xf>
    <xf numFmtId="0" fontId="18" fillId="0" borderId="21" xfId="0" applyFont="1" applyBorder="1" applyAlignment="1">
      <alignment horizontal="left"/>
    </xf>
    <xf numFmtId="0" fontId="18" fillId="0" borderId="16" xfId="0" applyNumberFormat="1" applyFont="1" applyBorder="1"/>
    <xf numFmtId="43" fontId="28" fillId="0" borderId="19" xfId="42" applyFont="1" applyBorder="1"/>
    <xf numFmtId="165" fontId="18" fillId="0" borderId="15" xfId="42" applyNumberFormat="1" applyFont="1" applyBorder="1"/>
    <xf numFmtId="165" fontId="18" fillId="0" borderId="16" xfId="42" applyNumberFormat="1" applyFont="1" applyBorder="1"/>
    <xf numFmtId="165" fontId="19" fillId="0" borderId="15" xfId="0" applyNumberFormat="1" applyFont="1" applyBorder="1"/>
    <xf numFmtId="0" fontId="29" fillId="26" borderId="0" xfId="0" applyFont="1" applyFill="1"/>
    <xf numFmtId="0" fontId="21" fillId="27" borderId="22" xfId="44" applyFont="1" applyFill="1" applyBorder="1" applyAlignment="1">
      <alignment horizontal="center"/>
    </xf>
    <xf numFmtId="0" fontId="21" fillId="0" borderId="4" xfId="44" applyFont="1" applyFill="1" applyBorder="1" applyAlignment="1">
      <alignment horizontal="right" wrapText="1"/>
    </xf>
    <xf numFmtId="0" fontId="31" fillId="0" borderId="0" xfId="0" applyFont="1"/>
    <xf numFmtId="165" fontId="19" fillId="0" borderId="23" xfId="42" applyNumberFormat="1" applyFont="1" applyBorder="1"/>
    <xf numFmtId="165" fontId="19" fillId="0" borderId="24" xfId="42" applyNumberFormat="1" applyFont="1" applyBorder="1"/>
    <xf numFmtId="0" fontId="20" fillId="24" borderId="25" xfId="0" applyFont="1" applyFill="1" applyBorder="1" applyAlignment="1">
      <alignment horizontal="center"/>
    </xf>
    <xf numFmtId="43" fontId="18" fillId="28" borderId="26" xfId="42" applyFont="1" applyFill="1" applyBorder="1"/>
    <xf numFmtId="0" fontId="18" fillId="28" borderId="27" xfId="0" applyFont="1" applyFill="1" applyBorder="1"/>
    <xf numFmtId="43" fontId="18" fillId="28" borderId="13" xfId="42" applyFont="1" applyFill="1" applyBorder="1"/>
    <xf numFmtId="0" fontId="18" fillId="28" borderId="14" xfId="0" applyFont="1" applyFill="1" applyBorder="1"/>
    <xf numFmtId="43" fontId="18" fillId="28" borderId="15" xfId="42" applyFont="1" applyFill="1" applyBorder="1"/>
    <xf numFmtId="0" fontId="18" fillId="28" borderId="16" xfId="0" applyFont="1" applyFill="1" applyBorder="1"/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rmal 2" xfId="43"/>
    <cellStyle name="Normal_Agendas" xfId="44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 1" xfId="36" builtinId="16" customBuiltin="1"/>
    <cellStyle name="Título 1 1" xfId="37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showGridLines="0" tabSelected="1" topLeftCell="D1" workbookViewId="0">
      <pane ySplit="1" topLeftCell="A2" activePane="bottomLeft" state="frozen"/>
      <selection pane="bottomLeft" activeCell="O93" sqref="O93"/>
    </sheetView>
  </sheetViews>
  <sheetFormatPr defaultRowHeight="11.25" x14ac:dyDescent="0.2"/>
  <cols>
    <col min="1" max="1" width="1.85546875" style="36" customWidth="1"/>
    <col min="2" max="2" width="12" style="12" bestFit="1" customWidth="1"/>
    <col min="3" max="3" width="9.7109375" style="1" bestFit="1" customWidth="1"/>
    <col min="4" max="4" width="36.42578125" style="1" bestFit="1" customWidth="1"/>
    <col min="5" max="5" width="12.85546875" style="1" customWidth="1"/>
    <col min="6" max="6" width="11.140625" style="1" bestFit="1" customWidth="1"/>
    <col min="7" max="7" width="6.28515625" style="1" customWidth="1"/>
    <col min="8" max="8" width="9.140625" style="1"/>
    <col min="9" max="9" width="7.28515625" style="1" customWidth="1"/>
    <col min="10" max="10" width="9.140625" style="1"/>
    <col min="11" max="11" width="5.85546875" style="1" customWidth="1"/>
    <col min="12" max="12" width="10.5703125" style="1" bestFit="1" customWidth="1"/>
    <col min="13" max="13" width="9.140625" style="1"/>
    <col min="14" max="14" width="11.140625" style="1" customWidth="1"/>
    <col min="15" max="15" width="42.42578125" style="1" bestFit="1" customWidth="1"/>
    <col min="16" max="16384" width="9.140625" style="1"/>
  </cols>
  <sheetData>
    <row r="1" spans="1:15" ht="12" thickBot="1" x14ac:dyDescent="0.25">
      <c r="B1" s="14" t="s">
        <v>216</v>
      </c>
      <c r="C1" s="19" t="s">
        <v>0</v>
      </c>
      <c r="D1" s="15" t="s">
        <v>1</v>
      </c>
      <c r="E1" s="18" t="s">
        <v>217</v>
      </c>
      <c r="F1" s="14">
        <v>51</v>
      </c>
      <c r="G1" s="15" t="s">
        <v>221</v>
      </c>
      <c r="H1" s="14">
        <v>52</v>
      </c>
      <c r="I1" s="15" t="s">
        <v>221</v>
      </c>
      <c r="J1" s="14">
        <v>23</v>
      </c>
      <c r="K1" s="15" t="s">
        <v>221</v>
      </c>
      <c r="L1" s="16" t="s">
        <v>222</v>
      </c>
      <c r="M1" s="39" t="s">
        <v>221</v>
      </c>
      <c r="N1" s="18" t="s">
        <v>248</v>
      </c>
      <c r="O1" s="15" t="s">
        <v>223</v>
      </c>
    </row>
    <row r="2" spans="1:15" x14ac:dyDescent="0.2">
      <c r="A2" s="36">
        <f>VLOOKUP(C2,Agendas!H:I,2,FALSE)</f>
        <v>1088927</v>
      </c>
      <c r="B2" s="20">
        <v>126</v>
      </c>
      <c r="C2" s="13">
        <v>641407</v>
      </c>
      <c r="D2" s="21" t="s">
        <v>157</v>
      </c>
      <c r="E2" s="24">
        <v>4835.87</v>
      </c>
      <c r="F2" s="22">
        <f>SUMIF(Agendas!$A:$A,CONCATENATE(F$1,"_",$C2),Agendas!$D:$D)</f>
        <v>935.06870000000004</v>
      </c>
      <c r="G2" s="23">
        <f t="shared" ref="G2:G33" si="0">F2/$E2*100</f>
        <v>19.336100846383385</v>
      </c>
      <c r="H2" s="22">
        <f>SUMIF(Agendas!$A:$A,CONCATENATE(H$1,"_",$C2),Agendas!$D:$D)</f>
        <v>2766.5056</v>
      </c>
      <c r="I2" s="23">
        <f t="shared" ref="I2:I33" si="1">H2/$E2*100</f>
        <v>57.208022548166106</v>
      </c>
      <c r="J2" s="22">
        <f>SUMIF(Agendas!$A:$A,CONCATENATE(J$1,"_",$C2),Agendas!$D:$D)</f>
        <v>121.70529999999999</v>
      </c>
      <c r="K2" s="23">
        <f t="shared" ref="K2:K33" si="2">J2/$E2*100</f>
        <v>2.516719845653419</v>
      </c>
      <c r="L2" s="17">
        <f t="shared" ref="L2:L33" si="3">-J2-H2+F2</f>
        <v>-1953.1422</v>
      </c>
      <c r="M2" s="37">
        <f t="shared" ref="M2:M33" si="4">L2/$E2*100</f>
        <v>-40.388641547436137</v>
      </c>
      <c r="N2" s="40">
        <f>VLOOKUP(A2,Agendas!$Q$2:$R$14,2,FALSE)</f>
        <v>603.37</v>
      </c>
      <c r="O2" s="41" t="str">
        <f>VLOOKUP(C2,Agendas!$H$2:$K$146,4,FALSE)</f>
        <v>1088927 - SPEEDEE DISTRIB.DE BEB.E ALIM.LTDA</v>
      </c>
    </row>
    <row r="3" spans="1:15" x14ac:dyDescent="0.2">
      <c r="A3" s="36">
        <f>VLOOKUP(C3,Agendas!H:I,2,FALSE)</f>
        <v>1127924</v>
      </c>
      <c r="B3" s="20">
        <v>74</v>
      </c>
      <c r="C3" s="13">
        <v>677088</v>
      </c>
      <c r="D3" s="21" t="s">
        <v>49</v>
      </c>
      <c r="E3" s="24">
        <v>40303.29</v>
      </c>
      <c r="F3" s="22">
        <f>SUMIF(Agendas!$A:$A,CONCATENATE(F$1,"_",$C3),Agendas!$D:$D)</f>
        <v>1346.3611000000001</v>
      </c>
      <c r="G3" s="23">
        <f t="shared" si="0"/>
        <v>3.3405736851755776</v>
      </c>
      <c r="H3" s="22">
        <f>SUMIF(Agendas!$A:$A,CONCATENATE(H$1,"_",$C3),Agendas!$D:$D)</f>
        <v>13026.0381</v>
      </c>
      <c r="I3" s="23">
        <f t="shared" si="1"/>
        <v>32.32003665209465</v>
      </c>
      <c r="J3" s="22">
        <f>SUMIF(Agendas!$A:$A,CONCATENATE(J$1,"_",$C3),Agendas!$D:$D)</f>
        <v>170.56299999999999</v>
      </c>
      <c r="K3" s="23">
        <f t="shared" si="2"/>
        <v>0.42319870164445633</v>
      </c>
      <c r="L3" s="17">
        <f t="shared" si="3"/>
        <v>-11850.24</v>
      </c>
      <c r="M3" s="37">
        <f t="shared" si="4"/>
        <v>-29.402661668563535</v>
      </c>
      <c r="N3" s="42">
        <f>VLOOKUP(A3,Agendas!$Q$2:$R$14,2,FALSE)</f>
        <v>182255.35000000021</v>
      </c>
      <c r="O3" s="43" t="str">
        <f>VLOOKUP(C3,Agendas!$H$2:$K$146,4,FALSE)</f>
        <v>1127924 - KRAFT FOODS BRASIL LTDA</v>
      </c>
    </row>
    <row r="4" spans="1:15" x14ac:dyDescent="0.2">
      <c r="A4" s="36">
        <f>VLOOKUP(C4,Agendas!H:I,2,FALSE)</f>
        <v>1127924</v>
      </c>
      <c r="B4" s="20">
        <v>51</v>
      </c>
      <c r="C4" s="13">
        <v>1038785</v>
      </c>
      <c r="D4" s="21" t="s">
        <v>30</v>
      </c>
      <c r="E4" s="24">
        <v>63239.740000000005</v>
      </c>
      <c r="F4" s="22">
        <f>SUMIF(Agendas!$A:$A,CONCATENATE(F$1,"_",$C4),Agendas!$D:$D)</f>
        <v>294.90170000000001</v>
      </c>
      <c r="G4" s="23">
        <f t="shared" si="0"/>
        <v>0.46632339095638281</v>
      </c>
      <c r="H4" s="22">
        <f>SUMIF(Agendas!$A:$A,CONCATENATE(H$1,"_",$C4),Agendas!$D:$D)</f>
        <v>11299.963</v>
      </c>
      <c r="I4" s="23">
        <f t="shared" si="1"/>
        <v>17.868452653347404</v>
      </c>
      <c r="J4" s="22">
        <f>SUMIF(Agendas!$A:$A,CONCATENATE(J$1,"_",$C4),Agendas!$D:$D)</f>
        <v>71.774000000000001</v>
      </c>
      <c r="K4" s="23">
        <f t="shared" si="2"/>
        <v>0.11349509027076962</v>
      </c>
      <c r="L4" s="17">
        <f t="shared" si="3"/>
        <v>-11076.835299999999</v>
      </c>
      <c r="M4" s="37">
        <f t="shared" si="4"/>
        <v>-17.515624352661789</v>
      </c>
      <c r="N4" s="42">
        <f>VLOOKUP(A4,Agendas!$Q$2:$R$14,2,FALSE)</f>
        <v>182255.35000000021</v>
      </c>
      <c r="O4" s="43" t="str">
        <f>VLOOKUP(C4,Agendas!$H$2:$K$146,4,FALSE)</f>
        <v>1127924 - KRAFT FOODS BRASIL LTDA</v>
      </c>
    </row>
    <row r="5" spans="1:15" x14ac:dyDescent="0.2">
      <c r="A5" s="36">
        <f>VLOOKUP(C5,Agendas!H:I,2,FALSE)</f>
        <v>1088927</v>
      </c>
      <c r="B5" s="20">
        <v>101</v>
      </c>
      <c r="C5" s="13">
        <v>548636</v>
      </c>
      <c r="D5" s="21" t="s">
        <v>82</v>
      </c>
      <c r="E5" s="24">
        <v>19994.68</v>
      </c>
      <c r="F5" s="22">
        <f>SUMIF(Agendas!$A:$A,CONCATENATE(F$1,"_",$C5),Agendas!$D:$D)</f>
        <v>869.11680000000001</v>
      </c>
      <c r="G5" s="23">
        <f t="shared" si="0"/>
        <v>4.3467402329019524</v>
      </c>
      <c r="H5" s="22">
        <f>SUMIF(Agendas!$A:$A,CONCATENATE(H$1,"_",$C5),Agendas!$D:$D)</f>
        <v>3757.2564000000002</v>
      </c>
      <c r="I5" s="23">
        <f t="shared" si="1"/>
        <v>18.791280480607842</v>
      </c>
      <c r="J5" s="22">
        <f>SUMIF(Agendas!$A:$A,CONCATENATE(J$1,"_",$C5),Agendas!$D:$D)</f>
        <v>37.070700000000002</v>
      </c>
      <c r="K5" s="23">
        <f t="shared" si="2"/>
        <v>0.18540281714936174</v>
      </c>
      <c r="L5" s="17">
        <f t="shared" si="3"/>
        <v>-2925.2103000000006</v>
      </c>
      <c r="M5" s="37">
        <f t="shared" si="4"/>
        <v>-14.629943064855254</v>
      </c>
      <c r="N5" s="42">
        <f>VLOOKUP(A5,Agendas!$Q$2:$R$14,2,FALSE)</f>
        <v>603.37</v>
      </c>
      <c r="O5" s="43" t="str">
        <f>VLOOKUP(C5,Agendas!$H$2:$K$146,4,FALSE)</f>
        <v>1088927 - SPEEDEE DISTRIB.DE BEB.E ALIM.LTDA</v>
      </c>
    </row>
    <row r="6" spans="1:15" x14ac:dyDescent="0.2">
      <c r="A6" s="36">
        <f>VLOOKUP(C6,Agendas!H:I,2,FALSE)</f>
        <v>1088927</v>
      </c>
      <c r="B6" s="20">
        <v>121</v>
      </c>
      <c r="C6" s="13">
        <v>548685</v>
      </c>
      <c r="D6" s="21" t="s">
        <v>79</v>
      </c>
      <c r="E6" s="24">
        <v>7991.3399999999992</v>
      </c>
      <c r="F6" s="22">
        <f>SUMIF(Agendas!$A:$A,CONCATENATE(F$1,"_",$C6),Agendas!$D:$D)</f>
        <v>177.5513</v>
      </c>
      <c r="G6" s="23">
        <f t="shared" si="0"/>
        <v>2.2217963445429678</v>
      </c>
      <c r="H6" s="22">
        <f>SUMIF(Agendas!$A:$A,CONCATENATE(H$1,"_",$C6),Agendas!$D:$D)</f>
        <v>1210.2671</v>
      </c>
      <c r="I6" s="23">
        <f t="shared" si="1"/>
        <v>15.14473292338957</v>
      </c>
      <c r="J6" s="22">
        <f>SUMIF(Agendas!$A:$A,CONCATENATE(J$1,"_",$C6),Agendas!$D:$D)</f>
        <v>66.696299999999994</v>
      </c>
      <c r="K6" s="23">
        <f t="shared" si="2"/>
        <v>0.8346072123073226</v>
      </c>
      <c r="L6" s="17">
        <f t="shared" si="3"/>
        <v>-1099.4121</v>
      </c>
      <c r="M6" s="37">
        <f t="shared" si="4"/>
        <v>-13.757543791153925</v>
      </c>
      <c r="N6" s="42">
        <f>VLOOKUP(A6,Agendas!$Q$2:$R$14,2,FALSE)</f>
        <v>603.37</v>
      </c>
      <c r="O6" s="43" t="str">
        <f>VLOOKUP(C6,Agendas!$H$2:$K$146,4,FALSE)</f>
        <v>1088927 - SPEEDEE DISTRIB.DE BEB.E ALIM.LTDA</v>
      </c>
    </row>
    <row r="7" spans="1:15" x14ac:dyDescent="0.2">
      <c r="A7" s="36">
        <f>VLOOKUP(C7,Agendas!H:I,2,FALSE)</f>
        <v>1127924</v>
      </c>
      <c r="B7" s="20">
        <v>45</v>
      </c>
      <c r="C7" s="13">
        <v>1047679</v>
      </c>
      <c r="D7" s="21" t="s">
        <v>20</v>
      </c>
      <c r="E7" s="24">
        <v>73796.25</v>
      </c>
      <c r="F7" s="22">
        <f>SUMIF(Agendas!$A:$A,CONCATENATE(F$1,"_",$C7),Agendas!$D:$D)</f>
        <v>13089.795700000001</v>
      </c>
      <c r="G7" s="23">
        <f t="shared" si="0"/>
        <v>17.737751850534412</v>
      </c>
      <c r="H7" s="22">
        <f>SUMIF(Agendas!$A:$A,CONCATENATE(H$1,"_",$C7),Agendas!$D:$D)</f>
        <v>23008.985799999999</v>
      </c>
      <c r="I7" s="23">
        <f t="shared" si="1"/>
        <v>31.179071836306044</v>
      </c>
      <c r="J7" s="22">
        <f>SUMIF(Agendas!$A:$A,CONCATENATE(J$1,"_",$C7),Agendas!$D:$D)</f>
        <v>46.760199999999998</v>
      </c>
      <c r="K7" s="23">
        <f t="shared" si="2"/>
        <v>6.3363924318647624E-2</v>
      </c>
      <c r="L7" s="17">
        <f t="shared" si="3"/>
        <v>-9965.9502999999986</v>
      </c>
      <c r="M7" s="37">
        <f t="shared" si="4"/>
        <v>-13.504683910090282</v>
      </c>
      <c r="N7" s="42">
        <f>VLOOKUP(A7,Agendas!$Q$2:$R$14,2,FALSE)</f>
        <v>182255.35000000021</v>
      </c>
      <c r="O7" s="43" t="str">
        <f>VLOOKUP(C7,Agendas!$H$2:$K$146,4,FALSE)</f>
        <v>1127924 - KRAFT FOODS BRASIL LTDA</v>
      </c>
    </row>
    <row r="8" spans="1:15" x14ac:dyDescent="0.2">
      <c r="A8" s="36">
        <f>VLOOKUP(C8,Agendas!H:I,2,FALSE)</f>
        <v>1127924</v>
      </c>
      <c r="B8" s="20">
        <v>35</v>
      </c>
      <c r="C8" s="13">
        <v>471706</v>
      </c>
      <c r="D8" s="21" t="s">
        <v>47</v>
      </c>
      <c r="E8" s="24">
        <v>88791.790000000008</v>
      </c>
      <c r="F8" s="22">
        <f>SUMIF(Agendas!$A:$A,CONCATENATE(F$1,"_",$C8),Agendas!$D:$D)</f>
        <v>2881.6759999999999</v>
      </c>
      <c r="G8" s="23">
        <f t="shared" si="0"/>
        <v>3.2454306867785858</v>
      </c>
      <c r="H8" s="22">
        <f>SUMIF(Agendas!$A:$A,CONCATENATE(H$1,"_",$C8),Agendas!$D:$D)</f>
        <v>13276.723900000001</v>
      </c>
      <c r="I8" s="23">
        <f t="shared" si="1"/>
        <v>14.952648099559655</v>
      </c>
      <c r="J8" s="22">
        <f>SUMIF(Agendas!$A:$A,CONCATENATE(J$1,"_",$C8),Agendas!$D:$D)</f>
        <v>19.125499999999999</v>
      </c>
      <c r="K8" s="23">
        <f t="shared" si="2"/>
        <v>2.15397166787605E-2</v>
      </c>
      <c r="L8" s="17">
        <f t="shared" si="3"/>
        <v>-10414.173400000001</v>
      </c>
      <c r="M8" s="37">
        <f t="shared" si="4"/>
        <v>-11.728757129459829</v>
      </c>
      <c r="N8" s="42">
        <f>VLOOKUP(A8,Agendas!$Q$2:$R$14,2,FALSE)</f>
        <v>182255.35000000021</v>
      </c>
      <c r="O8" s="43" t="str">
        <f>VLOOKUP(C8,Agendas!$H$2:$K$146,4,FALSE)</f>
        <v>1127924 - KRAFT FOODS BRASIL LTDA</v>
      </c>
    </row>
    <row r="9" spans="1:15" x14ac:dyDescent="0.2">
      <c r="A9" s="36">
        <f>VLOOKUP(C9,Agendas!H:I,2,FALSE)</f>
        <v>1083384</v>
      </c>
      <c r="B9" s="20">
        <v>111</v>
      </c>
      <c r="C9" s="13">
        <v>190124</v>
      </c>
      <c r="D9" s="21" t="s">
        <v>152</v>
      </c>
      <c r="E9" s="24">
        <v>15616.529999999999</v>
      </c>
      <c r="F9" s="22">
        <f>SUMIF(Agendas!$A:$A,CONCATENATE(F$1,"_",$C9),Agendas!$D:$D)</f>
        <v>482.24619999999999</v>
      </c>
      <c r="G9" s="23">
        <f t="shared" si="0"/>
        <v>3.0880496499542476</v>
      </c>
      <c r="H9" s="22">
        <f>SUMIF(Agendas!$A:$A,CONCATENATE(H$1,"_",$C9),Agendas!$D:$D)</f>
        <v>2270.7017999999998</v>
      </c>
      <c r="I9" s="23">
        <f t="shared" si="1"/>
        <v>14.540373565702497</v>
      </c>
      <c r="J9" s="22">
        <f>SUMIF(Agendas!$A:$A,CONCATENATE(J$1,"_",$C9),Agendas!$D:$D)</f>
        <v>18.268999999999998</v>
      </c>
      <c r="K9" s="23">
        <f t="shared" si="2"/>
        <v>0.1169850152370597</v>
      </c>
      <c r="L9" s="17">
        <f t="shared" si="3"/>
        <v>-1806.7245999999996</v>
      </c>
      <c r="M9" s="37">
        <f t="shared" si="4"/>
        <v>-11.569308930985306</v>
      </c>
      <c r="N9" s="42">
        <v>0</v>
      </c>
      <c r="O9" s="43" t="str">
        <f>VLOOKUP(C9,Agendas!$H$2:$K$146,4,FALSE)</f>
        <v>1083384 - KRAFT FOODS BRASIL LTDA</v>
      </c>
    </row>
    <row r="10" spans="1:15" x14ac:dyDescent="0.2">
      <c r="A10" s="36">
        <f>VLOOKUP(C10,Agendas!H:I,2,FALSE)</f>
        <v>1127924</v>
      </c>
      <c r="B10" s="20">
        <v>19</v>
      </c>
      <c r="C10" s="13">
        <v>1038777</v>
      </c>
      <c r="D10" s="21" t="s">
        <v>10</v>
      </c>
      <c r="E10" s="24">
        <v>130506.36000000002</v>
      </c>
      <c r="F10" s="22">
        <f>SUMIF(Agendas!$A:$A,CONCATENATE(F$1,"_",$C10),Agendas!$D:$D)</f>
        <v>896.24480000000005</v>
      </c>
      <c r="G10" s="23">
        <f t="shared" si="0"/>
        <v>0.68674415561050051</v>
      </c>
      <c r="H10" s="22">
        <f>SUMIF(Agendas!$A:$A,CONCATENATE(H$1,"_",$C10),Agendas!$D:$D)</f>
        <v>15716.0524</v>
      </c>
      <c r="I10" s="23">
        <f t="shared" si="1"/>
        <v>12.042365138373331</v>
      </c>
      <c r="J10" s="22">
        <f>SUMIF(Agendas!$A:$A,CONCATENATE(J$1,"_",$C10),Agendas!$D:$D)</f>
        <v>37.164700000000003</v>
      </c>
      <c r="K10" s="23">
        <f t="shared" si="2"/>
        <v>2.8477309458328316E-2</v>
      </c>
      <c r="L10" s="17">
        <f t="shared" si="3"/>
        <v>-14856.972299999999</v>
      </c>
      <c r="M10" s="37">
        <f t="shared" si="4"/>
        <v>-11.384098292221159</v>
      </c>
      <c r="N10" s="42">
        <f>VLOOKUP(A10,Agendas!$Q$2:$R$14,2,FALSE)</f>
        <v>182255.35000000021</v>
      </c>
      <c r="O10" s="43" t="str">
        <f>VLOOKUP(C10,Agendas!$H$2:$K$146,4,FALSE)</f>
        <v>1127924 - KRAFT FOODS BRASIL LTDA</v>
      </c>
    </row>
    <row r="11" spans="1:15" x14ac:dyDescent="0.2">
      <c r="A11" s="36">
        <f>VLOOKUP(C11,Agendas!H:I,2,FALSE)</f>
        <v>1105582</v>
      </c>
      <c r="B11" s="20">
        <v>115</v>
      </c>
      <c r="C11" s="13">
        <v>121843</v>
      </c>
      <c r="D11" s="21" t="s">
        <v>99</v>
      </c>
      <c r="E11" s="24">
        <v>12866.43</v>
      </c>
      <c r="F11" s="22">
        <f>SUMIF(Agendas!$A:$A,CONCATENATE(F$1,"_",$C11),Agendas!$D:$D)</f>
        <v>294.08749999999998</v>
      </c>
      <c r="G11" s="23">
        <f t="shared" si="0"/>
        <v>2.2856961876759905</v>
      </c>
      <c r="H11" s="22">
        <f>SUMIF(Agendas!$A:$A,CONCATENATE(H$1,"_",$C11),Agendas!$D:$D)</f>
        <v>803.59280000000001</v>
      </c>
      <c r="I11" s="23">
        <f t="shared" si="1"/>
        <v>6.2456547775878777</v>
      </c>
      <c r="J11" s="22">
        <f>SUMIF(Agendas!$A:$A,CONCATENATE(J$1,"_",$C11),Agendas!$D:$D)</f>
        <v>896.78679999999997</v>
      </c>
      <c r="K11" s="23">
        <f t="shared" si="2"/>
        <v>6.9699738000362181</v>
      </c>
      <c r="L11" s="17">
        <f t="shared" si="3"/>
        <v>-1406.2921000000001</v>
      </c>
      <c r="M11" s="37">
        <f t="shared" si="4"/>
        <v>-10.929932389948107</v>
      </c>
      <c r="N11" s="42">
        <f>VLOOKUP(A11,Agendas!$Q$2:$R$14,2,FALSE)</f>
        <v>26647.069999999992</v>
      </c>
      <c r="O11" s="43" t="str">
        <f>VLOOKUP(C11,Agendas!$H$2:$K$146,4,FALSE)</f>
        <v>1105582 - INDUSTOP ALIMENTOS LTDA</v>
      </c>
    </row>
    <row r="12" spans="1:15" x14ac:dyDescent="0.2">
      <c r="A12" s="36">
        <f>VLOOKUP(C12,Agendas!H:I,2,FALSE)</f>
        <v>108383</v>
      </c>
      <c r="B12" s="20">
        <v>118</v>
      </c>
      <c r="C12" s="13">
        <v>484345</v>
      </c>
      <c r="D12" s="21" t="s">
        <v>58</v>
      </c>
      <c r="E12" s="24">
        <v>11046.42</v>
      </c>
      <c r="F12" s="22">
        <f>SUMIF(Agendas!$A:$A,CONCATENATE(F$1,"_",$C12),Agendas!$D:$D)</f>
        <v>68.040000000000006</v>
      </c>
      <c r="G12" s="23">
        <f t="shared" si="0"/>
        <v>0.61594616174289962</v>
      </c>
      <c r="H12" s="22">
        <f>SUMIF(Agendas!$A:$A,CONCATENATE(H$1,"_",$C12),Agendas!$D:$D)</f>
        <v>1267.9194</v>
      </c>
      <c r="I12" s="23">
        <f t="shared" si="1"/>
        <v>11.47810240783892</v>
      </c>
      <c r="J12" s="22">
        <f>SUMIF(Agendas!$A:$A,CONCATENATE(J$1,"_",$C12),Agendas!$D:$D)</f>
        <v>1.62</v>
      </c>
      <c r="K12" s="23">
        <f t="shared" si="2"/>
        <v>1.4665384803402371E-2</v>
      </c>
      <c r="L12" s="17">
        <f t="shared" si="3"/>
        <v>-1201.4993999999999</v>
      </c>
      <c r="M12" s="37">
        <f t="shared" si="4"/>
        <v>-10.876821630899421</v>
      </c>
      <c r="N12" s="42">
        <v>0</v>
      </c>
      <c r="O12" s="43" t="str">
        <f>VLOOKUP(C12,Agendas!$H$2:$K$146,4,FALSE)</f>
        <v xml:space="preserve">108383 - EDITORA ABRIL S.A                       </v>
      </c>
    </row>
    <row r="13" spans="1:15" x14ac:dyDescent="0.2">
      <c r="A13" s="36">
        <f>VLOOKUP(C13,Agendas!H:I,2,FALSE)</f>
        <v>1127924</v>
      </c>
      <c r="B13" s="20">
        <v>88</v>
      </c>
      <c r="C13" s="13">
        <v>1234228</v>
      </c>
      <c r="D13" s="21" t="s">
        <v>18</v>
      </c>
      <c r="E13" s="24">
        <v>31306.799999999999</v>
      </c>
      <c r="F13" s="22">
        <f>SUMIF(Agendas!$A:$A,CONCATENATE(F$1,"_",$C13),Agendas!$D:$D)</f>
        <v>132.45849999999999</v>
      </c>
      <c r="G13" s="23">
        <f t="shared" si="0"/>
        <v>0.42309817675393202</v>
      </c>
      <c r="H13" s="22">
        <f>SUMIF(Agendas!$A:$A,CONCATENATE(H$1,"_",$C13),Agendas!$D:$D)</f>
        <v>3369.5264999999999</v>
      </c>
      <c r="I13" s="23">
        <f t="shared" si="1"/>
        <v>10.762922112767834</v>
      </c>
      <c r="J13" s="22">
        <f>SUMIF(Agendas!$A:$A,CONCATENATE(J$1,"_",$C13),Agendas!$D:$D)</f>
        <v>43.548000000000002</v>
      </c>
      <c r="K13" s="23">
        <f t="shared" si="2"/>
        <v>0.13910077043964889</v>
      </c>
      <c r="L13" s="17">
        <f t="shared" si="3"/>
        <v>-3280.6159999999995</v>
      </c>
      <c r="M13" s="37">
        <f t="shared" si="4"/>
        <v>-10.478924706453549</v>
      </c>
      <c r="N13" s="42">
        <f>VLOOKUP(A13,Agendas!$Q$2:$R$14,2,FALSE)</f>
        <v>182255.35000000021</v>
      </c>
      <c r="O13" s="43" t="str">
        <f>VLOOKUP(C13,Agendas!$H$2:$K$146,4,FALSE)</f>
        <v>1127924 - KRAFT FOODS BRASIL LTDA</v>
      </c>
    </row>
    <row r="14" spans="1:15" x14ac:dyDescent="0.2">
      <c r="A14" s="36">
        <f>VLOOKUP(C14,Agendas!H:I,2,FALSE)</f>
        <v>1105582</v>
      </c>
      <c r="B14" s="20">
        <v>114</v>
      </c>
      <c r="C14" s="13">
        <v>122394</v>
      </c>
      <c r="D14" s="21" t="s">
        <v>101</v>
      </c>
      <c r="E14" s="24">
        <v>13043.289999999999</v>
      </c>
      <c r="F14" s="22">
        <f>SUMIF(Agendas!$A:$A,CONCATENATE(F$1,"_",$C14),Agendas!$D:$D)</f>
        <v>502.2921</v>
      </c>
      <c r="G14" s="23">
        <f t="shared" si="0"/>
        <v>3.8509616822136135</v>
      </c>
      <c r="H14" s="22">
        <f>SUMIF(Agendas!$A:$A,CONCATENATE(H$1,"_",$C14),Agendas!$D:$D)</f>
        <v>610.14139999999998</v>
      </c>
      <c r="I14" s="23">
        <f t="shared" si="1"/>
        <v>4.6778182498434058</v>
      </c>
      <c r="J14" s="22">
        <f>SUMIF(Agendas!$A:$A,CONCATENATE(J$1,"_",$C14),Agendas!$D:$D)</f>
        <v>1216.2670000000001</v>
      </c>
      <c r="K14" s="23">
        <f t="shared" si="2"/>
        <v>9.3248482553098206</v>
      </c>
      <c r="L14" s="17">
        <f t="shared" si="3"/>
        <v>-1324.1163000000001</v>
      </c>
      <c r="M14" s="37">
        <f t="shared" si="4"/>
        <v>-10.151704822939612</v>
      </c>
      <c r="N14" s="42">
        <f>VLOOKUP(A14,Agendas!$Q$2:$R$14,2,FALSE)</f>
        <v>26647.069999999992</v>
      </c>
      <c r="O14" s="43" t="str">
        <f>VLOOKUP(C14,Agendas!$H$2:$K$146,4,FALSE)</f>
        <v>1105582 - INDUSTOP ALIMENTOS LTDA</v>
      </c>
    </row>
    <row r="15" spans="1:15" x14ac:dyDescent="0.2">
      <c r="A15" s="36">
        <f>VLOOKUP(C15,Agendas!H:I,2,FALSE)</f>
        <v>1114607</v>
      </c>
      <c r="B15" s="20">
        <v>15</v>
      </c>
      <c r="C15" s="13">
        <v>1096791</v>
      </c>
      <c r="D15" s="21" t="s">
        <v>14</v>
      </c>
      <c r="E15" s="24">
        <v>139407.76999999999</v>
      </c>
      <c r="F15" s="22">
        <f>SUMIF(Agendas!$A:$A,CONCATENATE(F$1,"_",$C15),Agendas!$D:$D)</f>
        <v>3001.6491999999998</v>
      </c>
      <c r="G15" s="23">
        <f t="shared" si="0"/>
        <v>2.1531434008305275</v>
      </c>
      <c r="H15" s="22">
        <f>SUMIF(Agendas!$A:$A,CONCATENATE(H$1,"_",$C15),Agendas!$D:$D)</f>
        <v>15708.038200000001</v>
      </c>
      <c r="I15" s="23">
        <f t="shared" si="1"/>
        <v>11.267692037538511</v>
      </c>
      <c r="J15" s="22">
        <f>SUMIF(Agendas!$A:$A,CONCATENATE(J$1,"_",$C15),Agendas!$D:$D)</f>
        <v>562.22389999999996</v>
      </c>
      <c r="K15" s="23">
        <f t="shared" si="2"/>
        <v>0.40329452224936957</v>
      </c>
      <c r="L15" s="17">
        <f t="shared" si="3"/>
        <v>-13268.6129</v>
      </c>
      <c r="M15" s="37">
        <f t="shared" si="4"/>
        <v>-9.5178431589573531</v>
      </c>
      <c r="N15" s="42">
        <f>VLOOKUP(A15,Agendas!$Q$2:$R$14,2,FALSE)</f>
        <v>40532.399999999972</v>
      </c>
      <c r="O15" s="43" t="str">
        <f>VLOOKUP(C15,Agendas!$H$2:$K$146,4,FALSE)</f>
        <v>1114607 - FERRERO DO BRASIL IND.DOCEIRA E ALIM.LTD</v>
      </c>
    </row>
    <row r="16" spans="1:15" x14ac:dyDescent="0.2">
      <c r="A16" s="36">
        <f>VLOOKUP(C16,Agendas!H:I,2,FALSE)</f>
        <v>1078215</v>
      </c>
      <c r="B16" s="20">
        <v>97</v>
      </c>
      <c r="C16" s="13">
        <v>548750</v>
      </c>
      <c r="D16" s="21" t="s">
        <v>50</v>
      </c>
      <c r="E16" s="24">
        <v>23559.22</v>
      </c>
      <c r="F16" s="22">
        <f>SUMIF(Agendas!$A:$A,CONCATENATE(F$1,"_",$C16),Agendas!$D:$D)</f>
        <v>496.66719999999998</v>
      </c>
      <c r="G16" s="23">
        <f t="shared" si="0"/>
        <v>2.1081648713327521</v>
      </c>
      <c r="H16" s="22">
        <f>SUMIF(Agendas!$A:$A,CONCATENATE(H$1,"_",$C16),Agendas!$D:$D)</f>
        <v>2698.4744999999998</v>
      </c>
      <c r="I16" s="23">
        <f t="shared" si="1"/>
        <v>11.454006117350234</v>
      </c>
      <c r="J16" s="22">
        <f>SUMIF(Agendas!$A:$A,CONCATENATE(J$1,"_",$C16),Agendas!$D:$D)</f>
        <v>8.0036000000000005</v>
      </c>
      <c r="K16" s="23">
        <f t="shared" si="2"/>
        <v>3.3972262239581788E-2</v>
      </c>
      <c r="L16" s="17">
        <f t="shared" si="3"/>
        <v>-2209.8108999999999</v>
      </c>
      <c r="M16" s="37">
        <f t="shared" si="4"/>
        <v>-9.3798135082570635</v>
      </c>
      <c r="N16" s="42">
        <f>VLOOKUP(A16,Agendas!$Q$2:$R$14,2,FALSE)</f>
        <v>238508.86000000004</v>
      </c>
      <c r="O16" s="43" t="str">
        <f>VLOOKUP(C16,Agendas!$H$2:$K$146,4,FALSE)</f>
        <v>1078215 - CHOCOLATES GAROTO S/A</v>
      </c>
    </row>
    <row r="17" spans="1:15" x14ac:dyDescent="0.2">
      <c r="A17" s="36">
        <f>VLOOKUP(C17,Agendas!H:I,2,FALSE)</f>
        <v>1127759</v>
      </c>
      <c r="B17" s="20">
        <v>64</v>
      </c>
      <c r="C17" s="13">
        <v>1038793</v>
      </c>
      <c r="D17" s="21" t="s">
        <v>74</v>
      </c>
      <c r="E17" s="24">
        <v>50345.279999999999</v>
      </c>
      <c r="F17" s="22">
        <f>SUMIF(Agendas!$A:$A,CONCATENATE(F$1,"_",$C17),Agendas!$D:$D)</f>
        <v>1236.8063999999999</v>
      </c>
      <c r="G17" s="23">
        <f t="shared" si="0"/>
        <v>2.4566481703945238</v>
      </c>
      <c r="H17" s="22">
        <f>SUMIF(Agendas!$A:$A,CONCATENATE(H$1,"_",$C17),Agendas!$D:$D)</f>
        <v>5572.3604999999998</v>
      </c>
      <c r="I17" s="23">
        <f t="shared" si="1"/>
        <v>11.068287831550446</v>
      </c>
      <c r="J17" s="22">
        <f>SUMIF(Agendas!$A:$A,CONCATENATE(J$1,"_",$C17),Agendas!$D:$D)</f>
        <v>34.636099999999999</v>
      </c>
      <c r="K17" s="23">
        <f t="shared" si="2"/>
        <v>6.8797114645106752E-2</v>
      </c>
      <c r="L17" s="17">
        <f t="shared" si="3"/>
        <v>-4370.1901999999991</v>
      </c>
      <c r="M17" s="37">
        <f t="shared" si="4"/>
        <v>-8.6804367758010272</v>
      </c>
      <c r="N17" s="42">
        <f>VLOOKUP(A17,Agendas!$Q$2:$R$14,2,FALSE)</f>
        <v>28267.19</v>
      </c>
      <c r="O17" s="43" t="str">
        <f>VLOOKUP(C17,Agendas!$H$2:$K$146,4,FALSE)</f>
        <v>1127759 - CADBURY BRASIL COM.DE ALIMENTOS LTDA.</v>
      </c>
    </row>
    <row r="18" spans="1:15" x14ac:dyDescent="0.2">
      <c r="A18" s="36">
        <f>VLOOKUP(C18,Agendas!H:I,2,FALSE)</f>
        <v>1078215</v>
      </c>
      <c r="B18" s="20">
        <v>43</v>
      </c>
      <c r="C18" s="13">
        <v>548784</v>
      </c>
      <c r="D18" s="21" t="s">
        <v>36</v>
      </c>
      <c r="E18" s="24">
        <v>76708.22</v>
      </c>
      <c r="F18" s="22">
        <f>SUMIF(Agendas!$A:$A,CONCATENATE(F$1,"_",$C18),Agendas!$D:$D)</f>
        <v>719.74379999999996</v>
      </c>
      <c r="G18" s="23">
        <f t="shared" si="0"/>
        <v>0.9382877089313244</v>
      </c>
      <c r="H18" s="22">
        <f>SUMIF(Agendas!$A:$A,CONCATENATE(H$1,"_",$C18),Agendas!$D:$D)</f>
        <v>7237.7559000000001</v>
      </c>
      <c r="I18" s="23">
        <f t="shared" si="1"/>
        <v>9.435437166968546</v>
      </c>
      <c r="J18" s="22">
        <f>SUMIF(Agendas!$A:$A,CONCATENATE(J$1,"_",$C18),Agendas!$D:$D)</f>
        <v>11.0046</v>
      </c>
      <c r="K18" s="23">
        <f t="shared" si="2"/>
        <v>1.4346050527570578E-2</v>
      </c>
      <c r="L18" s="17">
        <f t="shared" si="3"/>
        <v>-6529.0167000000001</v>
      </c>
      <c r="M18" s="37">
        <f t="shared" si="4"/>
        <v>-8.5114955085647921</v>
      </c>
      <c r="N18" s="42">
        <f>VLOOKUP(A18,Agendas!$Q$2:$R$14,2,FALSE)</f>
        <v>238508.86000000004</v>
      </c>
      <c r="O18" s="43" t="str">
        <f>VLOOKUP(C18,Agendas!$H$2:$K$146,4,FALSE)</f>
        <v>1078215 - CHOCOLATES GAROTO S/A</v>
      </c>
    </row>
    <row r="19" spans="1:15" x14ac:dyDescent="0.2">
      <c r="A19" s="36">
        <f>VLOOKUP(C19,Agendas!H:I,2,FALSE)</f>
        <v>1114607</v>
      </c>
      <c r="B19" s="20">
        <v>17</v>
      </c>
      <c r="C19" s="13">
        <v>118192</v>
      </c>
      <c r="D19" s="21" t="s">
        <v>16</v>
      </c>
      <c r="E19" s="24">
        <v>131900.1</v>
      </c>
      <c r="F19" s="22">
        <f>SUMIF(Agendas!$A:$A,CONCATENATE(F$1,"_",$C19),Agendas!$D:$D)</f>
        <v>59.055900000000001</v>
      </c>
      <c r="G19" s="23">
        <f t="shared" si="0"/>
        <v>4.4773203356176378E-2</v>
      </c>
      <c r="H19" s="22">
        <f>SUMIF(Agendas!$A:$A,CONCATENATE(H$1,"_",$C19),Agendas!$D:$D)</f>
        <v>10854.9913</v>
      </c>
      <c r="I19" s="23">
        <f t="shared" si="1"/>
        <v>8.229706649198901</v>
      </c>
      <c r="J19" s="22">
        <f>SUMIF(Agendas!$A:$A,CONCATENATE(J$1,"_",$C19),Agendas!$D:$D)</f>
        <v>165.5196</v>
      </c>
      <c r="K19" s="23">
        <f t="shared" si="2"/>
        <v>0.12548860842410278</v>
      </c>
      <c r="L19" s="17">
        <f t="shared" si="3"/>
        <v>-10961.455</v>
      </c>
      <c r="M19" s="37">
        <f t="shared" si="4"/>
        <v>-8.3104220542668283</v>
      </c>
      <c r="N19" s="42">
        <f>VLOOKUP(A19,Agendas!$Q$2:$R$14,2,FALSE)</f>
        <v>40532.399999999972</v>
      </c>
      <c r="O19" s="43" t="str">
        <f>VLOOKUP(C19,Agendas!$H$2:$K$146,4,FALSE)</f>
        <v>1114607 - FERRERO DO BRASIL IND.DOCEIRA E ALIM.LTD</v>
      </c>
    </row>
    <row r="20" spans="1:15" x14ac:dyDescent="0.2">
      <c r="A20" s="36">
        <f>VLOOKUP(C20,Agendas!H:I,2,FALSE)</f>
        <v>1083384</v>
      </c>
      <c r="B20" s="20">
        <v>86</v>
      </c>
      <c r="C20" s="13">
        <v>607465</v>
      </c>
      <c r="D20" s="21" t="s">
        <v>62</v>
      </c>
      <c r="E20" s="24">
        <v>32130.909999999996</v>
      </c>
      <c r="F20" s="22">
        <f>SUMIF(Agendas!$A:$A,CONCATENATE(F$1,"_",$C20),Agendas!$D:$D)</f>
        <v>277.27839999999998</v>
      </c>
      <c r="G20" s="23">
        <f t="shared" si="0"/>
        <v>0.86296466548877704</v>
      </c>
      <c r="H20" s="22">
        <f>SUMIF(Agendas!$A:$A,CONCATENATE(H$1,"_",$C20),Agendas!$D:$D)</f>
        <v>2832.6496000000002</v>
      </c>
      <c r="I20" s="23">
        <f t="shared" si="1"/>
        <v>8.8159644404718094</v>
      </c>
      <c r="J20" s="22">
        <f>SUMIF(Agendas!$A:$A,CONCATENATE(J$1,"_",$C20),Agendas!$D:$D)</f>
        <v>52.134799999999998</v>
      </c>
      <c r="K20" s="23">
        <f t="shared" si="2"/>
        <v>0.16225746485238049</v>
      </c>
      <c r="L20" s="17">
        <f t="shared" si="3"/>
        <v>-2607.5059999999999</v>
      </c>
      <c r="M20" s="37">
        <f t="shared" si="4"/>
        <v>-8.1152572398354117</v>
      </c>
      <c r="N20" s="42">
        <v>0</v>
      </c>
      <c r="O20" s="43" t="str">
        <f>VLOOKUP(C20,Agendas!$H$2:$K$146,4,FALSE)</f>
        <v>1083384 - KRAFT FOODS BRASIL LTDA</v>
      </c>
    </row>
    <row r="21" spans="1:15" x14ac:dyDescent="0.2">
      <c r="A21" s="36">
        <f>VLOOKUP(C21,Agendas!H:I,2,FALSE)</f>
        <v>1127924</v>
      </c>
      <c r="B21" s="20">
        <v>108</v>
      </c>
      <c r="C21" s="13">
        <v>500272</v>
      </c>
      <c r="D21" s="21" t="s">
        <v>94</v>
      </c>
      <c r="E21" s="24">
        <v>17499.05</v>
      </c>
      <c r="F21" s="22">
        <f>SUMIF(Agendas!$A:$A,CONCATENATE(F$1,"_",$C21),Agendas!$D:$D)</f>
        <v>503.91300000000001</v>
      </c>
      <c r="G21" s="23">
        <f t="shared" si="0"/>
        <v>2.8796591814984245</v>
      </c>
      <c r="H21" s="22">
        <f>SUMIF(Agendas!$A:$A,CONCATENATE(H$1,"_",$C21),Agendas!$D:$D)</f>
        <v>1766.4192</v>
      </c>
      <c r="I21" s="23">
        <f t="shared" si="1"/>
        <v>10.094371980193211</v>
      </c>
      <c r="J21" s="22">
        <f>SUMIF(Agendas!$A:$A,CONCATENATE(J$1,"_",$C21),Agendas!$D:$D)</f>
        <v>109.3057</v>
      </c>
      <c r="K21" s="23">
        <f t="shared" si="2"/>
        <v>0.62463790891505544</v>
      </c>
      <c r="L21" s="17">
        <f t="shared" si="3"/>
        <v>-1371.8119000000002</v>
      </c>
      <c r="M21" s="37">
        <f t="shared" si="4"/>
        <v>-7.8393507076098432</v>
      </c>
      <c r="N21" s="42">
        <f>VLOOKUP(A21,Agendas!$Q$2:$R$14,2,FALSE)</f>
        <v>182255.35000000021</v>
      </c>
      <c r="O21" s="43" t="str">
        <f>VLOOKUP(C21,Agendas!$H$2:$K$146,4,FALSE)</f>
        <v>1127924 - KRAFT FOODS BRASIL LTDA</v>
      </c>
    </row>
    <row r="22" spans="1:15" x14ac:dyDescent="0.2">
      <c r="A22" s="36">
        <f>VLOOKUP(C22,Agendas!H:I,2,FALSE)</f>
        <v>1125258</v>
      </c>
      <c r="B22" s="20">
        <v>124</v>
      </c>
      <c r="C22" s="13">
        <v>695122</v>
      </c>
      <c r="D22" s="21" t="s">
        <v>53</v>
      </c>
      <c r="E22" s="24">
        <v>6444</v>
      </c>
      <c r="F22" s="22">
        <f>SUMIF(Agendas!$A:$A,CONCATENATE(F$1,"_",$C22),Agendas!$D:$D)</f>
        <v>759.63440000000003</v>
      </c>
      <c r="G22" s="23">
        <f t="shared" si="0"/>
        <v>11.788243327126009</v>
      </c>
      <c r="H22" s="22">
        <f>SUMIF(Agendas!$A:$A,CONCATENATE(H$1,"_",$C22),Agendas!$D:$D)</f>
        <v>1204.5758000000001</v>
      </c>
      <c r="I22" s="23">
        <f t="shared" si="1"/>
        <v>18.692982619491001</v>
      </c>
      <c r="J22" s="22">
        <f>SUMIF(Agendas!$A:$A,CONCATENATE(J$1,"_",$C22),Agendas!$D:$D)</f>
        <v>44.460900000000002</v>
      </c>
      <c r="K22" s="23">
        <f t="shared" si="2"/>
        <v>0.68995810055865925</v>
      </c>
      <c r="L22" s="17">
        <f t="shared" si="3"/>
        <v>-489.40230000000008</v>
      </c>
      <c r="M22" s="37">
        <f t="shared" si="4"/>
        <v>-7.594697392923651</v>
      </c>
      <c r="N22" s="42">
        <f>VLOOKUP(A22,Agendas!$Q$2:$R$14,2,FALSE)</f>
        <v>724.01</v>
      </c>
      <c r="O22" s="43" t="str">
        <f>VLOOKUP(C22,Agendas!$H$2:$K$146,4,FALSE)</f>
        <v>1125258 - CBN DIST.DE PROD.ALIM.E LOG.LTDA</v>
      </c>
    </row>
    <row r="23" spans="1:15" x14ac:dyDescent="0.2">
      <c r="A23" s="36">
        <f>VLOOKUP(C23,Agendas!H:I,2,FALSE)</f>
        <v>1088927</v>
      </c>
      <c r="B23" s="20">
        <v>90</v>
      </c>
      <c r="C23" s="13">
        <v>1233378</v>
      </c>
      <c r="D23" s="21" t="s">
        <v>32</v>
      </c>
      <c r="E23" s="24">
        <v>29791.55</v>
      </c>
      <c r="F23" s="22">
        <f>SUMIF(Agendas!$A:$A,CONCATENATE(F$1,"_",$C23),Agendas!$D:$D)</f>
        <v>264.92079999999999</v>
      </c>
      <c r="G23" s="23">
        <f t="shared" si="0"/>
        <v>0.88924812572692591</v>
      </c>
      <c r="H23" s="22">
        <f>SUMIF(Agendas!$A:$A,CONCATENATE(H$1,"_",$C23),Agendas!$D:$D)</f>
        <v>2359.3746000000001</v>
      </c>
      <c r="I23" s="23">
        <f t="shared" si="1"/>
        <v>7.9196100907807754</v>
      </c>
      <c r="J23" s="22">
        <f>SUMIF(Agendas!$A:$A,CONCATENATE(J$1,"_",$C23),Agendas!$D:$D)</f>
        <v>36.927799999999998</v>
      </c>
      <c r="K23" s="23">
        <f t="shared" si="2"/>
        <v>0.12395393995948516</v>
      </c>
      <c r="L23" s="17">
        <f t="shared" si="3"/>
        <v>-2131.3816000000002</v>
      </c>
      <c r="M23" s="37">
        <f t="shared" si="4"/>
        <v>-7.1543159050133349</v>
      </c>
      <c r="N23" s="42">
        <f>VLOOKUP(A23,Agendas!$Q$2:$R$14,2,FALSE)</f>
        <v>603.37</v>
      </c>
      <c r="O23" s="43" t="str">
        <f>VLOOKUP(C23,Agendas!$H$2:$K$146,4,FALSE)</f>
        <v>1088927 - SPEEDEE DISTRIB.DE BEB.E ALIM.LTDA</v>
      </c>
    </row>
    <row r="24" spans="1:15" x14ac:dyDescent="0.2">
      <c r="A24" s="36">
        <f>VLOOKUP(C24,Agendas!H:I,2,FALSE)</f>
        <v>1096160</v>
      </c>
      <c r="B24" s="20">
        <v>122</v>
      </c>
      <c r="C24" s="13">
        <v>1156991</v>
      </c>
      <c r="D24" s="21" t="s">
        <v>65</v>
      </c>
      <c r="E24" s="24">
        <v>7719.7</v>
      </c>
      <c r="F24" s="22">
        <f>SUMIF(Agendas!$A:$A,CONCATENATE(F$1,"_",$C24),Agendas!$D:$D)</f>
        <v>135.92580000000001</v>
      </c>
      <c r="G24" s="23">
        <f t="shared" si="0"/>
        <v>1.7607653147143025</v>
      </c>
      <c r="H24" s="22">
        <f>SUMIF(Agendas!$A:$A,CONCATENATE(H$1,"_",$C24),Agendas!$D:$D)</f>
        <v>681.53700000000003</v>
      </c>
      <c r="I24" s="23">
        <f t="shared" si="1"/>
        <v>8.8285425599440401</v>
      </c>
      <c r="J24" s="22">
        <f>SUMIF(Agendas!$A:$A,CONCATENATE(J$1,"_",$C24),Agendas!$D:$D)</f>
        <v>1.42</v>
      </c>
      <c r="K24" s="23">
        <f t="shared" si="2"/>
        <v>1.8394497195486872E-2</v>
      </c>
      <c r="L24" s="17">
        <f t="shared" si="3"/>
        <v>-547.03120000000001</v>
      </c>
      <c r="M24" s="37">
        <f t="shared" si="4"/>
        <v>-7.0861717424252237</v>
      </c>
      <c r="N24" s="42">
        <v>0</v>
      </c>
      <c r="O24" s="43" t="str">
        <f>VLOOKUP(C24,Agendas!$H$2:$K$146,4,FALSE)</f>
        <v>1096160 - JOSE ANTONIO COSTA ITAPOLIS ME</v>
      </c>
    </row>
    <row r="25" spans="1:15" x14ac:dyDescent="0.2">
      <c r="A25" s="36">
        <f>VLOOKUP(C25,Agendas!H:I,2,FALSE)</f>
        <v>1095649</v>
      </c>
      <c r="B25" s="20">
        <v>113</v>
      </c>
      <c r="C25" s="13">
        <v>567727</v>
      </c>
      <c r="D25" s="21" t="s">
        <v>155</v>
      </c>
      <c r="E25" s="24">
        <v>13334.23</v>
      </c>
      <c r="F25" s="22">
        <f>SUMIF(Agendas!$A:$A,CONCATENATE(F$1,"_",$C25),Agendas!$D:$D)</f>
        <v>200.97280000000001</v>
      </c>
      <c r="G25" s="23">
        <f t="shared" si="0"/>
        <v>1.507194641160382</v>
      </c>
      <c r="H25" s="22">
        <f>SUMIF(Agendas!$A:$A,CONCATENATE(H$1,"_",$C25),Agendas!$D:$D)</f>
        <v>1079.2574</v>
      </c>
      <c r="I25" s="23">
        <f t="shared" si="1"/>
        <v>8.0938861861539806</v>
      </c>
      <c r="J25" s="22">
        <f>SUMIF(Agendas!$A:$A,CONCATENATE(J$1,"_",$C25),Agendas!$D:$D)</f>
        <v>54.553699999999999</v>
      </c>
      <c r="K25" s="23">
        <f t="shared" si="2"/>
        <v>0.40912523632785697</v>
      </c>
      <c r="L25" s="17">
        <f t="shared" si="3"/>
        <v>-932.83829999999989</v>
      </c>
      <c r="M25" s="37">
        <f t="shared" si="4"/>
        <v>-6.9958167813214551</v>
      </c>
      <c r="N25" s="42">
        <f>VLOOKUP(A25,Agendas!$Q$2:$R$14,2,FALSE)</f>
        <v>6328.83</v>
      </c>
      <c r="O25" s="43" t="str">
        <f>VLOOKUP(C25,Agendas!$H$2:$K$146,4,FALSE)</f>
        <v>1095649 - ROMANI IND.E COM.DE CHOCOLATES LTDA</v>
      </c>
    </row>
    <row r="26" spans="1:15" x14ac:dyDescent="0.2">
      <c r="A26" s="36">
        <f>VLOOKUP(C26,Agendas!H:I,2,FALSE)</f>
        <v>1114607</v>
      </c>
      <c r="B26" s="20">
        <v>70</v>
      </c>
      <c r="C26" s="13">
        <v>1236587</v>
      </c>
      <c r="D26" s="21" t="s">
        <v>21</v>
      </c>
      <c r="E26" s="24">
        <v>43349.14</v>
      </c>
      <c r="F26" s="22">
        <f>SUMIF(Agendas!$A:$A,CONCATENATE(F$1,"_",$C26),Agendas!$D:$D)</f>
        <v>298.60750000000002</v>
      </c>
      <c r="G26" s="23">
        <f t="shared" si="0"/>
        <v>0.68884296205184237</v>
      </c>
      <c r="H26" s="22">
        <f>SUMIF(Agendas!$A:$A,CONCATENATE(H$1,"_",$C26),Agendas!$D:$D)</f>
        <v>3096.9733999999999</v>
      </c>
      <c r="I26" s="23">
        <f t="shared" si="1"/>
        <v>7.144255687656087</v>
      </c>
      <c r="J26" s="22">
        <f>SUMIF(Agendas!$A:$A,CONCATENATE(J$1,"_",$C26),Agendas!$D:$D)</f>
        <v>3.4502000000000002</v>
      </c>
      <c r="K26" s="23">
        <f t="shared" si="2"/>
        <v>7.9590967663949047E-3</v>
      </c>
      <c r="L26" s="17">
        <f t="shared" si="3"/>
        <v>-2801.8161</v>
      </c>
      <c r="M26" s="37">
        <f t="shared" si="4"/>
        <v>-6.4633718223706396</v>
      </c>
      <c r="N26" s="42">
        <f>VLOOKUP(A26,Agendas!$Q$2:$R$14,2,FALSE)</f>
        <v>40532.399999999972</v>
      </c>
      <c r="O26" s="43" t="str">
        <f>VLOOKUP(C26,Agendas!$H$2:$K$146,4,FALSE)</f>
        <v>1114607 - FERRERO DO BRASIL IND.DOCEIRA E ALIM.LTD</v>
      </c>
    </row>
    <row r="27" spans="1:15" x14ac:dyDescent="0.2">
      <c r="A27" s="36">
        <f>VLOOKUP(C27,Agendas!H:I,2,FALSE)</f>
        <v>1083384</v>
      </c>
      <c r="B27" s="20">
        <v>78</v>
      </c>
      <c r="C27" s="13">
        <v>607440</v>
      </c>
      <c r="D27" s="21" t="s">
        <v>75</v>
      </c>
      <c r="E27" s="24">
        <v>35301.229999999996</v>
      </c>
      <c r="F27" s="22">
        <f>SUMIF(Agendas!$A:$A,CONCATENATE(F$1,"_",$C27),Agendas!$D:$D)</f>
        <v>283.3236</v>
      </c>
      <c r="G27" s="23">
        <f t="shared" si="0"/>
        <v>0.80258846504781856</v>
      </c>
      <c r="H27" s="22">
        <f>SUMIF(Agendas!$A:$A,CONCATENATE(H$1,"_",$C27),Agendas!$D:$D)</f>
        <v>2414.9175</v>
      </c>
      <c r="I27" s="23">
        <f t="shared" si="1"/>
        <v>6.8408876971142369</v>
      </c>
      <c r="J27" s="22">
        <f>SUMIF(Agendas!$A:$A,CONCATENATE(J$1,"_",$C27),Agendas!$D:$D)</f>
        <v>49.8476</v>
      </c>
      <c r="K27" s="23">
        <f t="shared" si="2"/>
        <v>0.1412064112213654</v>
      </c>
      <c r="L27" s="17">
        <f t="shared" si="3"/>
        <v>-2181.4414999999999</v>
      </c>
      <c r="M27" s="37">
        <f t="shared" si="4"/>
        <v>-6.1795056432877837</v>
      </c>
      <c r="N27" s="42">
        <v>0</v>
      </c>
      <c r="O27" s="43" t="str">
        <f>VLOOKUP(C27,Agendas!$H$2:$K$146,4,FALSE)</f>
        <v>1083384 - KRAFT FOODS BRASIL LTDA</v>
      </c>
    </row>
    <row r="28" spans="1:15" x14ac:dyDescent="0.2">
      <c r="A28" s="36">
        <f>VLOOKUP(C28,Agendas!H:I,2,FALSE)</f>
        <v>100811</v>
      </c>
      <c r="B28" s="20">
        <v>119</v>
      </c>
      <c r="C28" s="13">
        <v>389129</v>
      </c>
      <c r="D28" s="21" t="s">
        <v>154</v>
      </c>
      <c r="E28" s="24">
        <v>9676.09</v>
      </c>
      <c r="F28" s="22">
        <f>SUMIF(Agendas!$A:$A,CONCATENATE(F$1,"_",$C28),Agendas!$D:$D)</f>
        <v>43.558199999999999</v>
      </c>
      <c r="G28" s="23">
        <f t="shared" si="0"/>
        <v>0.45016323742338071</v>
      </c>
      <c r="H28" s="22">
        <f>SUMIF(Agendas!$A:$A,CONCATENATE(H$1,"_",$C28),Agendas!$D:$D)</f>
        <v>595.57259999999997</v>
      </c>
      <c r="I28" s="23">
        <f t="shared" si="1"/>
        <v>6.155095704980007</v>
      </c>
      <c r="J28" s="22">
        <f>SUMIF(Agendas!$A:$A,CONCATENATE(J$1,"_",$C28),Agendas!$D:$D)</f>
        <v>33.810699999999997</v>
      </c>
      <c r="K28" s="23">
        <f t="shared" si="2"/>
        <v>0.34942523271280029</v>
      </c>
      <c r="L28" s="17">
        <f t="shared" si="3"/>
        <v>-585.82510000000002</v>
      </c>
      <c r="M28" s="37">
        <f t="shared" si="4"/>
        <v>-6.0543577002694269</v>
      </c>
      <c r="N28" s="42">
        <f>VLOOKUP(A28,Agendas!$Q$2:$R$14,2,FALSE)</f>
        <v>3560.19</v>
      </c>
      <c r="O28" s="43" t="str">
        <f>VLOOKUP(C28,Agendas!$H$2:$K$146,4,FALSE)</f>
        <v>100811 - DORI ALIMENTOS LTDA</v>
      </c>
    </row>
    <row r="29" spans="1:15" x14ac:dyDescent="0.2">
      <c r="A29" s="36">
        <f>VLOOKUP(C29,Agendas!H:I,2,FALSE)</f>
        <v>1083384</v>
      </c>
      <c r="B29" s="20">
        <v>57</v>
      </c>
      <c r="C29" s="13">
        <v>1105840</v>
      </c>
      <c r="D29" s="21" t="s">
        <v>44</v>
      </c>
      <c r="E29" s="24">
        <v>55466.469999999994</v>
      </c>
      <c r="F29" s="22">
        <f>SUMIF(Agendas!$A:$A,CONCATENATE(F$1,"_",$C29),Agendas!$D:$D)</f>
        <v>483.19319999999999</v>
      </c>
      <c r="G29" s="23">
        <f t="shared" si="0"/>
        <v>0.87114467533268314</v>
      </c>
      <c r="H29" s="22">
        <f>SUMIF(Agendas!$A:$A,CONCATENATE(H$1,"_",$C29),Agendas!$D:$D)</f>
        <v>3628.6642999999999</v>
      </c>
      <c r="I29" s="23">
        <f t="shared" si="1"/>
        <v>6.5420862369644226</v>
      </c>
      <c r="J29" s="22">
        <f>SUMIF(Agendas!$A:$A,CONCATENATE(J$1,"_",$C29),Agendas!$D:$D)</f>
        <v>203.84950000000001</v>
      </c>
      <c r="K29" s="23">
        <f t="shared" si="2"/>
        <v>0.36751843050405053</v>
      </c>
      <c r="L29" s="17">
        <f t="shared" si="3"/>
        <v>-3349.3205999999996</v>
      </c>
      <c r="M29" s="37">
        <f t="shared" si="4"/>
        <v>-6.0384599921357891</v>
      </c>
      <c r="N29" s="42">
        <v>0</v>
      </c>
      <c r="O29" s="43" t="str">
        <f>VLOOKUP(C29,Agendas!$H$2:$K$146,4,FALSE)</f>
        <v>1083384 - KRAFT FOODS BRASIL LTDA</v>
      </c>
    </row>
    <row r="30" spans="1:15" x14ac:dyDescent="0.2">
      <c r="A30" s="36">
        <f>VLOOKUP(C30,Agendas!H:I,2,FALSE)</f>
        <v>1078215</v>
      </c>
      <c r="B30" s="20">
        <v>12</v>
      </c>
      <c r="C30" s="13">
        <v>1116862</v>
      </c>
      <c r="D30" s="21" t="s">
        <v>27</v>
      </c>
      <c r="E30" s="24">
        <v>151664.06</v>
      </c>
      <c r="F30" s="22">
        <f>SUMIF(Agendas!$A:$A,CONCATENATE(F$1,"_",$C30),Agendas!$D:$D)</f>
        <v>542.66800000000001</v>
      </c>
      <c r="G30" s="23">
        <f t="shared" si="0"/>
        <v>0.35780922652340968</v>
      </c>
      <c r="H30" s="22">
        <f>SUMIF(Agendas!$A:$A,CONCATENATE(H$1,"_",$C30),Agendas!$D:$D)</f>
        <v>9404.4066000000003</v>
      </c>
      <c r="I30" s="23">
        <f t="shared" si="1"/>
        <v>6.2008142205872643</v>
      </c>
      <c r="J30" s="22">
        <f>SUMIF(Agendas!$A:$A,CONCATENATE(J$1,"_",$C30),Agendas!$D:$D)</f>
        <v>15.799200000000001</v>
      </c>
      <c r="K30" s="23">
        <f t="shared" si="2"/>
        <v>1.0417233984109354E-2</v>
      </c>
      <c r="L30" s="17">
        <f t="shared" si="3"/>
        <v>-8877.5378000000001</v>
      </c>
      <c r="M30" s="37">
        <f t="shared" si="4"/>
        <v>-5.8534222280479637</v>
      </c>
      <c r="N30" s="42">
        <f>VLOOKUP(A30,Agendas!$Q$2:$R$14,2,FALSE)</f>
        <v>238508.86000000004</v>
      </c>
      <c r="O30" s="43" t="str">
        <f>VLOOKUP(C30,Agendas!$H$2:$K$146,4,FALSE)</f>
        <v>1078215 - CHOCOLATES GAROTO S/A</v>
      </c>
    </row>
    <row r="31" spans="1:15" x14ac:dyDescent="0.2">
      <c r="A31" s="36">
        <f>VLOOKUP(C31,Agendas!H:I,2,FALSE)</f>
        <v>1088927</v>
      </c>
      <c r="B31" s="20">
        <v>127</v>
      </c>
      <c r="C31" s="13">
        <v>1244532</v>
      </c>
      <c r="D31" s="21" t="s">
        <v>78</v>
      </c>
      <c r="E31" s="24">
        <v>3158.79</v>
      </c>
      <c r="F31" s="22">
        <f>SUMIF(Agendas!$A:$A,CONCATENATE(F$1,"_",$C31),Agendas!$D:$D)</f>
        <v>3.7328000000000001</v>
      </c>
      <c r="G31" s="23">
        <f t="shared" si="0"/>
        <v>0.11817183161906934</v>
      </c>
      <c r="H31" s="22">
        <f>SUMIF(Agendas!$A:$A,CONCATENATE(H$1,"_",$C31),Agendas!$D:$D)</f>
        <v>185.11199999999999</v>
      </c>
      <c r="I31" s="23">
        <f t="shared" si="1"/>
        <v>5.8602186280189565</v>
      </c>
      <c r="J31" s="22">
        <f>SUMIF(Agendas!$A:$A,CONCATENATE(J$1,"_",$C31),Agendas!$D:$D)</f>
        <v>0.93320000000000003</v>
      </c>
      <c r="K31" s="23">
        <f t="shared" si="2"/>
        <v>2.9542957904767336E-2</v>
      </c>
      <c r="L31" s="17">
        <f t="shared" si="3"/>
        <v>-182.3124</v>
      </c>
      <c r="M31" s="37">
        <f t="shared" si="4"/>
        <v>-5.7715897543046548</v>
      </c>
      <c r="N31" s="42">
        <f>VLOOKUP(A31,Agendas!$Q$2:$R$14,2,FALSE)</f>
        <v>603.37</v>
      </c>
      <c r="O31" s="43" t="str">
        <f>VLOOKUP(C31,Agendas!$H$2:$K$146,4,FALSE)</f>
        <v>1088927 - SPEEDEE DISTRIB.DE BEB.E ALIM.LTDA</v>
      </c>
    </row>
    <row r="32" spans="1:15" x14ac:dyDescent="0.2">
      <c r="A32" s="36">
        <f>VLOOKUP(C32,Agendas!H:I,2,FALSE)</f>
        <v>1114607</v>
      </c>
      <c r="B32" s="20">
        <v>4</v>
      </c>
      <c r="C32" s="13">
        <v>227358</v>
      </c>
      <c r="D32" s="21" t="s">
        <v>7</v>
      </c>
      <c r="E32" s="24">
        <v>334855.14</v>
      </c>
      <c r="F32" s="22">
        <f>SUMIF(Agendas!$A:$A,CONCATENATE(F$1,"_",$C32),Agendas!$D:$D)</f>
        <v>2230.7703999999999</v>
      </c>
      <c r="G32" s="23">
        <f t="shared" si="0"/>
        <v>0.66618968429154168</v>
      </c>
      <c r="H32" s="22">
        <f>SUMIF(Agendas!$A:$A,CONCATENATE(H$1,"_",$C32),Agendas!$D:$D)</f>
        <v>20980.542600000001</v>
      </c>
      <c r="I32" s="23">
        <f t="shared" si="1"/>
        <v>6.2655578767582902</v>
      </c>
      <c r="J32" s="22">
        <f>SUMIF(Agendas!$A:$A,CONCATENATE(J$1,"_",$C32),Agendas!$D:$D)</f>
        <v>538.91300000000001</v>
      </c>
      <c r="K32" s="23">
        <f t="shared" si="2"/>
        <v>0.16093914520768593</v>
      </c>
      <c r="L32" s="17">
        <f t="shared" si="3"/>
        <v>-19288.6852</v>
      </c>
      <c r="M32" s="37">
        <f t="shared" si="4"/>
        <v>-5.7603073376744343</v>
      </c>
      <c r="N32" s="42">
        <f>VLOOKUP(A32,Agendas!$Q$2:$R$14,2,FALSE)</f>
        <v>40532.399999999972</v>
      </c>
      <c r="O32" s="43" t="str">
        <f>VLOOKUP(C32,Agendas!$H$2:$K$146,4,FALSE)</f>
        <v>1114607 - FERRERO DO BRASIL IND.DOCEIRA E ALIM.LTD</v>
      </c>
    </row>
    <row r="33" spans="1:15" x14ac:dyDescent="0.2">
      <c r="A33" s="36">
        <f>VLOOKUP(C33,Agendas!H:I,2,FALSE)</f>
        <v>99260</v>
      </c>
      <c r="B33" s="20">
        <v>72</v>
      </c>
      <c r="C33" s="13">
        <v>624304</v>
      </c>
      <c r="D33" s="21" t="s">
        <v>29</v>
      </c>
      <c r="E33" s="24">
        <v>40817.81</v>
      </c>
      <c r="F33" s="22">
        <f>SUMIF(Agendas!$A:$A,CONCATENATE(F$1,"_",$C33),Agendas!$D:$D)</f>
        <v>379.63060000000002</v>
      </c>
      <c r="G33" s="23">
        <f t="shared" si="0"/>
        <v>0.93006116692688823</v>
      </c>
      <c r="H33" s="22">
        <f>SUMIF(Agendas!$A:$A,CONCATENATE(H$1,"_",$C33),Agendas!$D:$D)</f>
        <v>1618.0338999999999</v>
      </c>
      <c r="I33" s="23">
        <f t="shared" si="1"/>
        <v>3.9640389820031992</v>
      </c>
      <c r="J33" s="22">
        <f>SUMIF(Agendas!$A:$A,CONCATENATE(J$1,"_",$C33),Agendas!$D:$D)</f>
        <v>1098.6507999999999</v>
      </c>
      <c r="K33" s="23">
        <f t="shared" si="2"/>
        <v>2.6915966339203399</v>
      </c>
      <c r="L33" s="17">
        <f t="shared" si="3"/>
        <v>-2337.0540999999998</v>
      </c>
      <c r="M33" s="37">
        <f t="shared" si="4"/>
        <v>-5.7255744489966514</v>
      </c>
      <c r="N33" s="42">
        <f>VLOOKUP(A33,Agendas!$Q$2:$R$14,2,FALSE)</f>
        <v>985433.16000000155</v>
      </c>
      <c r="O33" s="43" t="str">
        <f>VLOOKUP(C33,Agendas!$H$2:$K$146,4,FALSE)</f>
        <v>99260 - NESTLE BRASIL LTDA</v>
      </c>
    </row>
    <row r="34" spans="1:15" x14ac:dyDescent="0.2">
      <c r="A34" s="36">
        <f>VLOOKUP(C34,Agendas!H:I,2,FALSE)</f>
        <v>1078215</v>
      </c>
      <c r="B34" s="20">
        <v>83</v>
      </c>
      <c r="C34" s="13">
        <v>641373</v>
      </c>
      <c r="D34" s="21" t="s">
        <v>51</v>
      </c>
      <c r="E34" s="24">
        <v>33353.159999999996</v>
      </c>
      <c r="F34" s="22">
        <f>SUMIF(Agendas!$A:$A,CONCATENATE(F$1,"_",$C34),Agendas!$D:$D)</f>
        <v>839.61040000000003</v>
      </c>
      <c r="G34" s="23">
        <f t="shared" ref="G34:G65" si="5">F34/$E34*100</f>
        <v>2.5173338898023458</v>
      </c>
      <c r="H34" s="22">
        <f>SUMIF(Agendas!$A:$A,CONCATENATE(H$1,"_",$C34),Agendas!$D:$D)</f>
        <v>2735.6880000000001</v>
      </c>
      <c r="I34" s="23">
        <f t="shared" ref="I34:I65" si="6">H34/$E34*100</f>
        <v>8.2021853401596747</v>
      </c>
      <c r="J34" s="22">
        <f>SUMIF(Agendas!$A:$A,CONCATENATE(J$1,"_",$C34),Agendas!$D:$D)</f>
        <v>5.0199999999999996</v>
      </c>
      <c r="K34" s="23">
        <f t="shared" ref="K34:K65" si="7">J34/$E34*100</f>
        <v>1.5051047636865591E-2</v>
      </c>
      <c r="L34" s="17">
        <f t="shared" ref="L34:L65" si="8">-J34-H34+F34</f>
        <v>-1901.0976000000001</v>
      </c>
      <c r="M34" s="37">
        <f t="shared" ref="M34:M65" si="9">L34/$E34*100</f>
        <v>-5.6999024979941932</v>
      </c>
      <c r="N34" s="42">
        <f>VLOOKUP(A34,Agendas!$Q$2:$R$14,2,FALSE)</f>
        <v>238508.86000000004</v>
      </c>
      <c r="O34" s="43" t="str">
        <f>VLOOKUP(C34,Agendas!$H$2:$K$146,4,FALSE)</f>
        <v>1078215 - CHOCOLATES GAROTO S/A</v>
      </c>
    </row>
    <row r="35" spans="1:15" x14ac:dyDescent="0.2">
      <c r="A35" s="36">
        <f>VLOOKUP(C35,Agendas!H:I,2,FALSE)</f>
        <v>1078215</v>
      </c>
      <c r="B35" s="20">
        <v>89</v>
      </c>
      <c r="C35" s="13">
        <v>548768</v>
      </c>
      <c r="D35" s="21" t="s">
        <v>63</v>
      </c>
      <c r="E35" s="24">
        <v>31009.590000000004</v>
      </c>
      <c r="F35" s="22">
        <f>SUMIF(Agendas!$A:$A,CONCATENATE(F$1,"_",$C35),Agendas!$D:$D)</f>
        <v>812.50300000000004</v>
      </c>
      <c r="G35" s="23">
        <f t="shared" si="5"/>
        <v>2.6201668580590711</v>
      </c>
      <c r="H35" s="22">
        <f>SUMIF(Agendas!$A:$A,CONCATENATE(H$1,"_",$C35),Agendas!$D:$D)</f>
        <v>2547.48</v>
      </c>
      <c r="I35" s="23">
        <f t="shared" si="6"/>
        <v>8.2151360272741414</v>
      </c>
      <c r="J35" s="22">
        <f>SUMIF(Agendas!$A:$A,CONCATENATE(J$1,"_",$C35),Agendas!$D:$D)</f>
        <v>8.5601000000000003</v>
      </c>
      <c r="K35" s="23">
        <f t="shared" si="7"/>
        <v>2.7604686163215958E-2</v>
      </c>
      <c r="L35" s="17">
        <f t="shared" si="8"/>
        <v>-1743.5371</v>
      </c>
      <c r="M35" s="37">
        <f t="shared" si="9"/>
        <v>-5.6225738553782874</v>
      </c>
      <c r="N35" s="42">
        <f>VLOOKUP(A35,Agendas!$Q$2:$R$14,2,FALSE)</f>
        <v>238508.86000000004</v>
      </c>
      <c r="O35" s="43" t="str">
        <f>VLOOKUP(C35,Agendas!$H$2:$K$146,4,FALSE)</f>
        <v>1078215 - CHOCOLATES GAROTO S/A</v>
      </c>
    </row>
    <row r="36" spans="1:15" x14ac:dyDescent="0.2">
      <c r="A36" s="36">
        <f>VLOOKUP(C36,Agendas!H:I,2,FALSE)</f>
        <v>1118002</v>
      </c>
      <c r="B36" s="20">
        <v>123</v>
      </c>
      <c r="C36" s="13">
        <v>548693</v>
      </c>
      <c r="D36" s="21" t="s">
        <v>81</v>
      </c>
      <c r="E36" s="24">
        <v>7475.33</v>
      </c>
      <c r="F36" s="22">
        <f>SUMIF(Agendas!$A:$A,CONCATENATE(F$1,"_",$C36),Agendas!$D:$D)</f>
        <v>426.72980000000001</v>
      </c>
      <c r="G36" s="23">
        <f t="shared" si="5"/>
        <v>5.708507851827278</v>
      </c>
      <c r="H36" s="22">
        <f>SUMIF(Agendas!$A:$A,CONCATENATE(H$1,"_",$C36),Agendas!$D:$D)</f>
        <v>831.1155</v>
      </c>
      <c r="I36" s="23">
        <f t="shared" si="6"/>
        <v>11.118111173687316</v>
      </c>
      <c r="J36" s="22">
        <f>SUMIF(Agendas!$A:$A,CONCATENATE(J$1,"_",$C36),Agendas!$D:$D)</f>
        <v>0.70350000000000001</v>
      </c>
      <c r="K36" s="23">
        <f t="shared" si="7"/>
        <v>9.410955770514479E-3</v>
      </c>
      <c r="L36" s="17">
        <f t="shared" si="8"/>
        <v>-405.08919999999995</v>
      </c>
      <c r="M36" s="37">
        <f t="shared" si="9"/>
        <v>-5.4190142776305521</v>
      </c>
      <c r="N36" s="42">
        <v>0</v>
      </c>
      <c r="O36" s="43" t="str">
        <f>VLOOKUP(C36,Agendas!$H$2:$K$146,4,FALSE)</f>
        <v>1118002 - FORCA DE VENDAS IMP.EXP.E DIS.PROD.ALIM.</v>
      </c>
    </row>
    <row r="37" spans="1:15" x14ac:dyDescent="0.2">
      <c r="A37" s="36">
        <f>VLOOKUP(C37,Agendas!H:I,2,FALSE)</f>
        <v>1114607</v>
      </c>
      <c r="B37" s="20">
        <v>61</v>
      </c>
      <c r="C37" s="13">
        <v>680835</v>
      </c>
      <c r="D37" s="21" t="s">
        <v>28</v>
      </c>
      <c r="E37" s="24">
        <v>52466.86</v>
      </c>
      <c r="F37" s="22">
        <f>SUMIF(Agendas!$A:$A,CONCATENATE(F$1,"_",$C37),Agendas!$D:$D)</f>
        <v>1016.1083</v>
      </c>
      <c r="G37" s="23">
        <f t="shared" si="5"/>
        <v>1.9366668788641059</v>
      </c>
      <c r="H37" s="22">
        <f>SUMIF(Agendas!$A:$A,CONCATENATE(H$1,"_",$C37),Agendas!$D:$D)</f>
        <v>3680.8018999999999</v>
      </c>
      <c r="I37" s="23">
        <f t="shared" si="6"/>
        <v>7.0154796761231752</v>
      </c>
      <c r="J37" s="22">
        <f>SUMIF(Agendas!$A:$A,CONCATENATE(J$1,"_",$C37),Agendas!$D:$D)</f>
        <v>129.29310000000001</v>
      </c>
      <c r="K37" s="23">
        <f t="shared" si="7"/>
        <v>0.24642812624959834</v>
      </c>
      <c r="L37" s="17">
        <f t="shared" si="8"/>
        <v>-2793.9866999999999</v>
      </c>
      <c r="M37" s="37">
        <f t="shared" si="9"/>
        <v>-5.3252409235086677</v>
      </c>
      <c r="N37" s="42">
        <f>VLOOKUP(A37,Agendas!$Q$2:$R$14,2,FALSE)</f>
        <v>40532.399999999972</v>
      </c>
      <c r="O37" s="43" t="str">
        <f>VLOOKUP(C37,Agendas!$H$2:$K$146,4,FALSE)</f>
        <v>1114607 - FERRERO DO BRASIL IND.DOCEIRA E ALIM.LTD</v>
      </c>
    </row>
    <row r="38" spans="1:15" x14ac:dyDescent="0.2">
      <c r="A38" s="36">
        <f>VLOOKUP(C38,Agendas!H:I,2,FALSE)</f>
        <v>1078215</v>
      </c>
      <c r="B38" s="20">
        <v>66</v>
      </c>
      <c r="C38" s="13">
        <v>118621</v>
      </c>
      <c r="D38" s="21" t="s">
        <v>84</v>
      </c>
      <c r="E38" s="24">
        <v>47620.67</v>
      </c>
      <c r="F38" s="22">
        <f>SUMIF(Agendas!$A:$A,CONCATENATE(F$1,"_",$C38),Agendas!$D:$D)</f>
        <v>1202.2655999999999</v>
      </c>
      <c r="G38" s="23">
        <f t="shared" si="5"/>
        <v>2.5246717444336668</v>
      </c>
      <c r="H38" s="22">
        <f>SUMIF(Agendas!$A:$A,CONCATENATE(H$1,"_",$C38),Agendas!$D:$D)</f>
        <v>3681.5985999999998</v>
      </c>
      <c r="I38" s="23">
        <f t="shared" si="6"/>
        <v>7.7310936616389476</v>
      </c>
      <c r="J38" s="22">
        <f>SUMIF(Agendas!$A:$A,CONCATENATE(J$1,"_",$C38),Agendas!$D:$D)</f>
        <v>29.131599999999999</v>
      </c>
      <c r="K38" s="23">
        <f t="shared" si="7"/>
        <v>6.1174275792423759E-2</v>
      </c>
      <c r="L38" s="17">
        <f t="shared" si="8"/>
        <v>-2508.4646000000002</v>
      </c>
      <c r="M38" s="37">
        <f t="shared" si="9"/>
        <v>-5.2675961929977051</v>
      </c>
      <c r="N38" s="42">
        <f>VLOOKUP(A38,Agendas!$Q$2:$R$14,2,FALSE)</f>
        <v>238508.86000000004</v>
      </c>
      <c r="O38" s="43" t="str">
        <f>VLOOKUP(C38,Agendas!$H$2:$K$146,4,FALSE)</f>
        <v>1078215 - CHOCOLATES GAROTO S/A</v>
      </c>
    </row>
    <row r="39" spans="1:15" x14ac:dyDescent="0.2">
      <c r="A39" s="36">
        <f>VLOOKUP(C39,Agendas!H:I,2,FALSE)</f>
        <v>1078215</v>
      </c>
      <c r="B39" s="20">
        <v>59</v>
      </c>
      <c r="C39" s="13">
        <v>118613</v>
      </c>
      <c r="D39" s="21" t="s">
        <v>85</v>
      </c>
      <c r="E39" s="24">
        <v>54917.7</v>
      </c>
      <c r="F39" s="22">
        <f>SUMIF(Agendas!$A:$A,CONCATENATE(F$1,"_",$C39),Agendas!$D:$D)</f>
        <v>619.66570000000002</v>
      </c>
      <c r="G39" s="23">
        <f t="shared" si="5"/>
        <v>1.1283533359918572</v>
      </c>
      <c r="H39" s="22">
        <f>SUMIF(Agendas!$A:$A,CONCATENATE(H$1,"_",$C39),Agendas!$D:$D)</f>
        <v>3248.4508999999998</v>
      </c>
      <c r="I39" s="23">
        <f t="shared" si="6"/>
        <v>5.9151255424025404</v>
      </c>
      <c r="J39" s="22">
        <f>SUMIF(Agendas!$A:$A,CONCATENATE(J$1,"_",$C39),Agendas!$D:$D)</f>
        <v>51.741399999999999</v>
      </c>
      <c r="K39" s="23">
        <f t="shared" si="7"/>
        <v>9.4216254504467592E-2</v>
      </c>
      <c r="L39" s="17">
        <f t="shared" si="8"/>
        <v>-2680.5265999999997</v>
      </c>
      <c r="M39" s="37">
        <f t="shared" si="9"/>
        <v>-4.8809884609151508</v>
      </c>
      <c r="N39" s="42">
        <f>VLOOKUP(A39,Agendas!$Q$2:$R$14,2,FALSE)</f>
        <v>238508.86000000004</v>
      </c>
      <c r="O39" s="43" t="str">
        <f>VLOOKUP(C39,Agendas!$H$2:$K$146,4,FALSE)</f>
        <v>1078215 - CHOCOLATES GAROTO S/A</v>
      </c>
    </row>
    <row r="40" spans="1:15" x14ac:dyDescent="0.2">
      <c r="A40" s="36">
        <f>VLOOKUP(C40,Agendas!H:I,2,FALSE)</f>
        <v>99260</v>
      </c>
      <c r="B40" s="20">
        <v>30</v>
      </c>
      <c r="C40" s="13">
        <v>624320</v>
      </c>
      <c r="D40" s="21" t="s">
        <v>8</v>
      </c>
      <c r="E40" s="24">
        <v>96605.819999999992</v>
      </c>
      <c r="F40" s="22">
        <f>SUMIF(Agendas!$A:$A,CONCATENATE(F$1,"_",$C40),Agendas!$D:$D)</f>
        <v>246.9102</v>
      </c>
      <c r="G40" s="23">
        <f t="shared" si="5"/>
        <v>0.25558522250522797</v>
      </c>
      <c r="H40" s="22">
        <f>SUMIF(Agendas!$A:$A,CONCATENATE(H$1,"_",$C40),Agendas!$D:$D)</f>
        <v>3980.1358</v>
      </c>
      <c r="I40" s="23">
        <f t="shared" si="6"/>
        <v>4.1199751733384176</v>
      </c>
      <c r="J40" s="22">
        <f>SUMIF(Agendas!$A:$A,CONCATENATE(J$1,"_",$C40),Agendas!$D:$D)</f>
        <v>897.12400000000002</v>
      </c>
      <c r="K40" s="23">
        <f t="shared" si="7"/>
        <v>0.92864384361107855</v>
      </c>
      <c r="L40" s="17">
        <f t="shared" si="8"/>
        <v>-4630.3495999999996</v>
      </c>
      <c r="M40" s="37">
        <f t="shared" si="9"/>
        <v>-4.7930337944442689</v>
      </c>
      <c r="N40" s="42">
        <f>VLOOKUP(A40,Agendas!$Q$2:$R$14,2,FALSE)</f>
        <v>985433.16000000155</v>
      </c>
      <c r="O40" s="43" t="str">
        <f>VLOOKUP(C40,Agendas!$H$2:$K$146,4,FALSE)</f>
        <v>99260 - NESTLE BRASIL LTDA</v>
      </c>
    </row>
    <row r="41" spans="1:15" x14ac:dyDescent="0.2">
      <c r="A41" s="36">
        <f>VLOOKUP(C41,Agendas!H:I,2,FALSE)</f>
        <v>1114607</v>
      </c>
      <c r="B41" s="20">
        <v>7</v>
      </c>
      <c r="C41" s="13">
        <v>216176</v>
      </c>
      <c r="D41" s="21" t="s">
        <v>31</v>
      </c>
      <c r="E41" s="24">
        <v>208609.71000000002</v>
      </c>
      <c r="F41" s="22">
        <f>SUMIF(Agendas!$A:$A,CONCATENATE(F$1,"_",$C41),Agendas!$D:$D)</f>
        <v>2060.3141999999998</v>
      </c>
      <c r="G41" s="23">
        <f t="shared" si="5"/>
        <v>0.98764060407351106</v>
      </c>
      <c r="H41" s="22">
        <f>SUMIF(Agendas!$A:$A,CONCATENATE(H$1,"_",$C41),Agendas!$D:$D)</f>
        <v>10505.761399999999</v>
      </c>
      <c r="I41" s="23">
        <f t="shared" si="6"/>
        <v>5.0360845619314638</v>
      </c>
      <c r="J41" s="22">
        <f>SUMIF(Agendas!$A:$A,CONCATENATE(J$1,"_",$C41),Agendas!$D:$D)</f>
        <v>825.87099999999998</v>
      </c>
      <c r="K41" s="23">
        <f t="shared" si="7"/>
        <v>0.39589288533117656</v>
      </c>
      <c r="L41" s="17">
        <f t="shared" si="8"/>
        <v>-9271.3181999999979</v>
      </c>
      <c r="M41" s="37">
        <f t="shared" si="9"/>
        <v>-4.444336843189129</v>
      </c>
      <c r="N41" s="42">
        <f>VLOOKUP(A41,Agendas!$Q$2:$R$14,2,FALSE)</f>
        <v>40532.399999999972</v>
      </c>
      <c r="O41" s="43" t="str">
        <f>VLOOKUP(C41,Agendas!$H$2:$K$146,4,FALSE)</f>
        <v>1114607 - FERRERO DO BRASIL IND.DOCEIRA E ALIM.LTD</v>
      </c>
    </row>
    <row r="42" spans="1:15" x14ac:dyDescent="0.2">
      <c r="A42" s="36">
        <f>VLOOKUP(C42,Agendas!H:I,2,FALSE)</f>
        <v>1127924</v>
      </c>
      <c r="B42" s="20">
        <v>50</v>
      </c>
      <c r="C42" s="13">
        <v>1055169</v>
      </c>
      <c r="D42" s="21" t="s">
        <v>39</v>
      </c>
      <c r="E42" s="24">
        <v>63480.55</v>
      </c>
      <c r="F42" s="22">
        <f>SUMIF(Agendas!$A:$A,CONCATENATE(F$1,"_",$C42),Agendas!$D:$D)</f>
        <v>1306.5244</v>
      </c>
      <c r="G42" s="23">
        <f t="shared" si="5"/>
        <v>2.0581491496214195</v>
      </c>
      <c r="H42" s="22">
        <f>SUMIF(Agendas!$A:$A,CONCATENATE(H$1,"_",$C42),Agendas!$D:$D)</f>
        <v>4114.5843000000004</v>
      </c>
      <c r="I42" s="23">
        <f t="shared" si="6"/>
        <v>6.4816456379158653</v>
      </c>
      <c r="J42" s="22">
        <f>SUMIF(Agendas!$A:$A,CONCATENATE(J$1,"_",$C42),Agendas!$D:$D)</f>
        <v>7.7908999999999997</v>
      </c>
      <c r="K42" s="23">
        <f t="shared" si="7"/>
        <v>1.2272893035740869E-2</v>
      </c>
      <c r="L42" s="17">
        <f t="shared" si="8"/>
        <v>-2815.8508000000002</v>
      </c>
      <c r="M42" s="37">
        <f t="shared" si="9"/>
        <v>-4.4357693813301866</v>
      </c>
      <c r="N42" s="42">
        <f>VLOOKUP(A42,Agendas!$Q$2:$R$14,2,FALSE)</f>
        <v>182255.35000000021</v>
      </c>
      <c r="O42" s="43" t="str">
        <f>VLOOKUP(C42,Agendas!$H$2:$K$146,4,FALSE)</f>
        <v>1127924 - KRAFT FOODS BRASIL LTDA</v>
      </c>
    </row>
    <row r="43" spans="1:15" x14ac:dyDescent="0.2">
      <c r="A43" s="36">
        <f>VLOOKUP(C43,Agendas!H:I,2,FALSE)</f>
        <v>1088927</v>
      </c>
      <c r="B43" s="20">
        <v>85</v>
      </c>
      <c r="C43" s="13">
        <v>548644</v>
      </c>
      <c r="D43" s="21" t="s">
        <v>45</v>
      </c>
      <c r="E43" s="24">
        <v>32209.629999999997</v>
      </c>
      <c r="F43" s="22">
        <f>SUMIF(Agendas!$A:$A,CONCATENATE(F$1,"_",$C43),Agendas!$D:$D)</f>
        <v>1468.9991</v>
      </c>
      <c r="G43" s="23">
        <f t="shared" si="5"/>
        <v>4.5607450318429619</v>
      </c>
      <c r="H43" s="22">
        <f>SUMIF(Agendas!$A:$A,CONCATENATE(H$1,"_",$C43),Agendas!$D:$D)</f>
        <v>2782.4061000000002</v>
      </c>
      <c r="I43" s="23">
        <f t="shared" si="6"/>
        <v>8.6384292523695567</v>
      </c>
      <c r="J43" s="22">
        <f>SUMIF(Agendas!$A:$A,CONCATENATE(J$1,"_",$C43),Agendas!$D:$D)</f>
        <v>48.8354</v>
      </c>
      <c r="K43" s="23">
        <f t="shared" si="7"/>
        <v>0.1516173889610033</v>
      </c>
      <c r="L43" s="17">
        <f t="shared" si="8"/>
        <v>-1362.2424000000001</v>
      </c>
      <c r="M43" s="37">
        <f t="shared" si="9"/>
        <v>-4.2293016094875977</v>
      </c>
      <c r="N43" s="42">
        <f>VLOOKUP(A43,Agendas!$Q$2:$R$14,2,FALSE)</f>
        <v>603.37</v>
      </c>
      <c r="O43" s="43" t="str">
        <f>VLOOKUP(C43,Agendas!$H$2:$K$146,4,FALSE)</f>
        <v>1088927 - SPEEDEE DISTRIB.DE BEB.E ALIM.LTDA</v>
      </c>
    </row>
    <row r="44" spans="1:15" x14ac:dyDescent="0.2">
      <c r="A44" s="36">
        <f>VLOOKUP(C44,Agendas!H:I,2,FALSE)</f>
        <v>1127924</v>
      </c>
      <c r="B44" s="20">
        <v>62</v>
      </c>
      <c r="C44" s="13">
        <v>590349</v>
      </c>
      <c r="D44" s="21" t="s">
        <v>38</v>
      </c>
      <c r="E44" s="24">
        <v>51501.97</v>
      </c>
      <c r="F44" s="22">
        <f>SUMIF(Agendas!$A:$A,CONCATENATE(F$1,"_",$C44),Agendas!$D:$D)</f>
        <v>1205.8200999999999</v>
      </c>
      <c r="G44" s="23">
        <f t="shared" si="5"/>
        <v>2.3413086916869394</v>
      </c>
      <c r="H44" s="22">
        <f>SUMIF(Agendas!$A:$A,CONCATENATE(H$1,"_",$C44),Agendas!$D:$D)</f>
        <v>3353.46</v>
      </c>
      <c r="I44" s="23">
        <f t="shared" si="6"/>
        <v>6.5113237415966809</v>
      </c>
      <c r="J44" s="22">
        <f>SUMIF(Agendas!$A:$A,CONCATENATE(J$1,"_",$C44),Agendas!$D:$D)</f>
        <v>6.2793000000000001</v>
      </c>
      <c r="K44" s="23">
        <f t="shared" si="7"/>
        <v>1.2192349147032627E-2</v>
      </c>
      <c r="L44" s="17">
        <f t="shared" si="8"/>
        <v>-2153.9192000000003</v>
      </c>
      <c r="M44" s="37">
        <f t="shared" si="9"/>
        <v>-4.1822073990567743</v>
      </c>
      <c r="N44" s="42">
        <f>VLOOKUP(A44,Agendas!$Q$2:$R$14,2,FALSE)</f>
        <v>182255.35000000021</v>
      </c>
      <c r="O44" s="43" t="str">
        <f>VLOOKUP(C44,Agendas!$H$2:$K$146,4,FALSE)</f>
        <v>1127924 - KRAFT FOODS BRASIL LTDA</v>
      </c>
    </row>
    <row r="45" spans="1:15" x14ac:dyDescent="0.2">
      <c r="A45" s="36">
        <f>VLOOKUP(C45,Agendas!H:I,2,FALSE)</f>
        <v>1114607</v>
      </c>
      <c r="B45" s="20">
        <v>21</v>
      </c>
      <c r="C45" s="13">
        <v>703184</v>
      </c>
      <c r="D45" s="21" t="s">
        <v>11</v>
      </c>
      <c r="E45" s="24">
        <v>124456.18000000001</v>
      </c>
      <c r="F45" s="22">
        <f>SUMIF(Agendas!$A:$A,CONCATENATE(F$1,"_",$C45),Agendas!$D:$D)</f>
        <v>1503.9698000000001</v>
      </c>
      <c r="G45" s="23">
        <f t="shared" si="5"/>
        <v>1.2084332011475847</v>
      </c>
      <c r="H45" s="22">
        <f>SUMIF(Agendas!$A:$A,CONCATENATE(H$1,"_",$C45),Agendas!$D:$D)</f>
        <v>6358.9188999999997</v>
      </c>
      <c r="I45" s="23">
        <f t="shared" si="6"/>
        <v>5.1093637133969558</v>
      </c>
      <c r="J45" s="22">
        <f>SUMIF(Agendas!$A:$A,CONCATENATE(J$1,"_",$C45),Agendas!$D:$D)</f>
        <v>34.748100000000001</v>
      </c>
      <c r="K45" s="23">
        <f t="shared" si="7"/>
        <v>2.7919947406388337E-2</v>
      </c>
      <c r="L45" s="17">
        <f t="shared" si="8"/>
        <v>-4889.6971999999996</v>
      </c>
      <c r="M45" s="37">
        <f t="shared" si="9"/>
        <v>-3.9288504596557599</v>
      </c>
      <c r="N45" s="42">
        <f>VLOOKUP(A45,Agendas!$Q$2:$R$14,2,FALSE)</f>
        <v>40532.399999999972</v>
      </c>
      <c r="O45" s="43" t="str">
        <f>VLOOKUP(C45,Agendas!$H$2:$K$146,4,FALSE)</f>
        <v>1114607 - FERRERO DO BRASIL IND.DOCEIRA E ALIM.LTD</v>
      </c>
    </row>
    <row r="46" spans="1:15" x14ac:dyDescent="0.2">
      <c r="A46" s="36">
        <f>VLOOKUP(C46,Agendas!H:I,2,FALSE)</f>
        <v>1127759</v>
      </c>
      <c r="B46" s="20">
        <v>75</v>
      </c>
      <c r="C46" s="13">
        <v>1207372</v>
      </c>
      <c r="D46" s="21" t="s">
        <v>43</v>
      </c>
      <c r="E46" s="24">
        <v>39682.740000000005</v>
      </c>
      <c r="F46" s="22">
        <f>SUMIF(Agendas!$A:$A,CONCATENATE(F$1,"_",$C46),Agendas!$D:$D)</f>
        <v>469.23700000000002</v>
      </c>
      <c r="G46" s="23">
        <f t="shared" si="5"/>
        <v>1.1824712708850245</v>
      </c>
      <c r="H46" s="22">
        <f>SUMIF(Agendas!$A:$A,CONCATENATE(H$1,"_",$C46),Agendas!$D:$D)</f>
        <v>2002.2968000000001</v>
      </c>
      <c r="I46" s="23">
        <f t="shared" si="6"/>
        <v>5.0457624649910766</v>
      </c>
      <c r="J46" s="22">
        <f>SUMIF(Agendas!$A:$A,CONCATENATE(J$1,"_",$C46),Agendas!$D:$D)</f>
        <v>15.6113</v>
      </c>
      <c r="K46" s="23">
        <f t="shared" si="7"/>
        <v>3.934027741027963E-2</v>
      </c>
      <c r="L46" s="17">
        <f t="shared" si="8"/>
        <v>-1548.6711</v>
      </c>
      <c r="M46" s="37">
        <f t="shared" si="9"/>
        <v>-3.9026314715163308</v>
      </c>
      <c r="N46" s="42">
        <f>VLOOKUP(A46,Agendas!$Q$2:$R$14,2,FALSE)</f>
        <v>28267.19</v>
      </c>
      <c r="O46" s="43" t="str">
        <f>VLOOKUP(C46,Agendas!$H$2:$K$146,4,FALSE)</f>
        <v>1127759 - CADBURY BRASIL COM.DE ALIMENTOS LTDA.</v>
      </c>
    </row>
    <row r="47" spans="1:15" x14ac:dyDescent="0.2">
      <c r="A47" s="36">
        <f>VLOOKUP(C47,Agendas!H:I,2,FALSE)</f>
        <v>100811</v>
      </c>
      <c r="B47" s="20">
        <v>128</v>
      </c>
      <c r="C47" s="13">
        <v>121975</v>
      </c>
      <c r="D47" s="21" t="s">
        <v>179</v>
      </c>
      <c r="E47" s="24">
        <v>2944.68</v>
      </c>
      <c r="F47" s="22">
        <f>SUMIF(Agendas!$A:$A,CONCATENATE(F$1,"_",$C47),Agendas!$D:$D)</f>
        <v>56.033099999999997</v>
      </c>
      <c r="G47" s="23">
        <f t="shared" si="5"/>
        <v>1.9028587146990505</v>
      </c>
      <c r="H47" s="22">
        <f>SUMIF(Agendas!$A:$A,CONCATENATE(H$1,"_",$C47),Agendas!$D:$D)</f>
        <v>141.78819999999999</v>
      </c>
      <c r="I47" s="23">
        <f t="shared" si="6"/>
        <v>4.8150630968390455</v>
      </c>
      <c r="J47" s="22">
        <f>SUMIF(Agendas!$A:$A,CONCATENATE(J$1,"_",$C47),Agendas!$D:$D)</f>
        <v>24.9725</v>
      </c>
      <c r="K47" s="23">
        <f t="shared" si="7"/>
        <v>0.8480547971256639</v>
      </c>
      <c r="L47" s="17">
        <f t="shared" si="8"/>
        <v>-110.7276</v>
      </c>
      <c r="M47" s="37">
        <f t="shared" si="9"/>
        <v>-3.7602591792656592</v>
      </c>
      <c r="N47" s="42">
        <f>VLOOKUP(A47,Agendas!$Q$2:$R$14,2,FALSE)</f>
        <v>3560.19</v>
      </c>
      <c r="O47" s="43" t="str">
        <f>VLOOKUP(C47,Agendas!$H$2:$K$146,4,FALSE)</f>
        <v>100811 - DORI ALIMENTOS LTDA</v>
      </c>
    </row>
    <row r="48" spans="1:15" x14ac:dyDescent="0.2">
      <c r="A48" s="36">
        <f>VLOOKUP(C48,Agendas!H:I,2,FALSE)</f>
        <v>1088927</v>
      </c>
      <c r="B48" s="20">
        <v>91</v>
      </c>
      <c r="C48" s="13">
        <v>946723</v>
      </c>
      <c r="D48" s="21" t="s">
        <v>80</v>
      </c>
      <c r="E48" s="24">
        <v>28484.909999999996</v>
      </c>
      <c r="F48" s="22">
        <f>SUMIF(Agendas!$A:$A,CONCATENATE(F$1,"_",$C48),Agendas!$D:$D)</f>
        <v>1437.1956</v>
      </c>
      <c r="G48" s="23">
        <f t="shared" si="5"/>
        <v>5.0454630188405032</v>
      </c>
      <c r="H48" s="22">
        <f>SUMIF(Agendas!$A:$A,CONCATENATE(H$1,"_",$C48),Agendas!$D:$D)</f>
        <v>2417.6102999999998</v>
      </c>
      <c r="I48" s="23">
        <f t="shared" si="6"/>
        <v>8.4873369794743958</v>
      </c>
      <c r="J48" s="22">
        <f>SUMIF(Agendas!$A:$A,CONCATENATE(J$1,"_",$C48),Agendas!$D:$D)</f>
        <v>26.031400000000001</v>
      </c>
      <c r="K48" s="23">
        <f t="shared" si="7"/>
        <v>9.1386632430995943E-2</v>
      </c>
      <c r="L48" s="17">
        <f t="shared" si="8"/>
        <v>-1006.4460999999997</v>
      </c>
      <c r="M48" s="37">
        <f t="shared" si="9"/>
        <v>-3.5332605930648886</v>
      </c>
      <c r="N48" s="42">
        <f>VLOOKUP(A48,Agendas!$Q$2:$R$14,2,FALSE)</f>
        <v>603.37</v>
      </c>
      <c r="O48" s="43" t="str">
        <f>VLOOKUP(C48,Agendas!$H$2:$K$146,4,FALSE)</f>
        <v>1088927 - SPEEDEE DISTRIB.DE BEB.E ALIM.LTDA</v>
      </c>
    </row>
    <row r="49" spans="1:15" x14ac:dyDescent="0.2">
      <c r="A49" s="36">
        <f>VLOOKUP(C49,Agendas!H:I,2,FALSE)</f>
        <v>1083384</v>
      </c>
      <c r="B49" s="20">
        <v>38</v>
      </c>
      <c r="C49" s="13">
        <v>1105832</v>
      </c>
      <c r="D49" s="21" t="s">
        <v>24</v>
      </c>
      <c r="E49" s="24">
        <v>86552.34</v>
      </c>
      <c r="F49" s="22">
        <f>SUMIF(Agendas!$A:$A,CONCATENATE(F$1,"_",$C49),Agendas!$D:$D)</f>
        <v>592.28179999999998</v>
      </c>
      <c r="G49" s="23">
        <f t="shared" si="5"/>
        <v>0.68430478020582697</v>
      </c>
      <c r="H49" s="22">
        <f>SUMIF(Agendas!$A:$A,CONCATENATE(H$1,"_",$C49),Agendas!$D:$D)</f>
        <v>3366.6561000000002</v>
      </c>
      <c r="I49" s="23">
        <f t="shared" si="6"/>
        <v>3.8897343503364561</v>
      </c>
      <c r="J49" s="22">
        <f>SUMIF(Agendas!$A:$A,CONCATENATE(J$1,"_",$C49),Agendas!$D:$D)</f>
        <v>227.6986</v>
      </c>
      <c r="K49" s="23">
        <f t="shared" si="7"/>
        <v>0.26307619181641995</v>
      </c>
      <c r="L49" s="17">
        <f t="shared" si="8"/>
        <v>-3002.0729000000001</v>
      </c>
      <c r="M49" s="37">
        <f t="shared" si="9"/>
        <v>-3.4685057619470485</v>
      </c>
      <c r="N49" s="42">
        <v>0</v>
      </c>
      <c r="O49" s="43" t="str">
        <f>VLOOKUP(C49,Agendas!$H$2:$K$146,4,FALSE)</f>
        <v>1083384 - KRAFT FOODS BRASIL LTDA</v>
      </c>
    </row>
    <row r="50" spans="1:15" x14ac:dyDescent="0.2">
      <c r="A50" s="36">
        <f>VLOOKUP(C50,Agendas!H:I,2,FALSE)</f>
        <v>1127924</v>
      </c>
      <c r="B50" s="20">
        <v>81</v>
      </c>
      <c r="C50" s="13">
        <v>635060</v>
      </c>
      <c r="D50" s="21" t="s">
        <v>91</v>
      </c>
      <c r="E50" s="24">
        <v>34503.040000000001</v>
      </c>
      <c r="F50" s="22">
        <f>SUMIF(Agendas!$A:$A,CONCATENATE(F$1,"_",$C50),Agendas!$D:$D)</f>
        <v>216.63149999999999</v>
      </c>
      <c r="G50" s="23">
        <f t="shared" si="5"/>
        <v>0.62786206664688093</v>
      </c>
      <c r="H50" s="22">
        <f>SUMIF(Agendas!$A:$A,CONCATENATE(H$1,"_",$C50),Agendas!$D:$D)</f>
        <v>1399.8133</v>
      </c>
      <c r="I50" s="23">
        <f t="shared" si="6"/>
        <v>4.0570723623193787</v>
      </c>
      <c r="J50" s="22">
        <f>SUMIF(Agendas!$A:$A,CONCATENATE(J$1,"_",$C50),Agendas!$D:$D)</f>
        <v>4.1418999999999997</v>
      </c>
      <c r="K50" s="23">
        <f t="shared" si="7"/>
        <v>1.2004449463003839E-2</v>
      </c>
      <c r="L50" s="17">
        <f t="shared" si="8"/>
        <v>-1187.3237000000001</v>
      </c>
      <c r="M50" s="37">
        <f t="shared" si="9"/>
        <v>-3.4412147451355013</v>
      </c>
      <c r="N50" s="42">
        <f>VLOOKUP(A50,Agendas!$Q$2:$R$14,2,FALSE)</f>
        <v>182255.35000000021</v>
      </c>
      <c r="O50" s="43" t="str">
        <f>VLOOKUP(C50,Agendas!$H$2:$K$146,4,FALSE)</f>
        <v>1127924 - KRAFT FOODS BRASIL LTDA</v>
      </c>
    </row>
    <row r="51" spans="1:15" x14ac:dyDescent="0.2">
      <c r="A51" s="36">
        <f>VLOOKUP(C51,Agendas!H:I,2,FALSE)</f>
        <v>1078215</v>
      </c>
      <c r="B51" s="20">
        <v>67</v>
      </c>
      <c r="C51" s="13">
        <v>774294</v>
      </c>
      <c r="D51" s="21" t="s">
        <v>151</v>
      </c>
      <c r="E51" s="24">
        <v>45412.15</v>
      </c>
      <c r="F51" s="22">
        <f>SUMIF(Agendas!$A:$A,CONCATENATE(F$1,"_",$C51),Agendas!$D:$D)</f>
        <v>332.98090000000002</v>
      </c>
      <c r="G51" s="23">
        <f t="shared" si="5"/>
        <v>0.73324187469652946</v>
      </c>
      <c r="H51" s="22">
        <f>SUMIF(Agendas!$A:$A,CONCATENATE(H$1,"_",$C51),Agendas!$D:$D)</f>
        <v>1793.2119</v>
      </c>
      <c r="I51" s="23">
        <f t="shared" si="6"/>
        <v>3.9487491783586548</v>
      </c>
      <c r="J51" s="22">
        <f>SUMIF(Agendas!$A:$A,CONCATENATE(J$1,"_",$C51),Agendas!$D:$D)</f>
        <v>77.800299999999993</v>
      </c>
      <c r="K51" s="23">
        <f t="shared" si="7"/>
        <v>0.17132045058425993</v>
      </c>
      <c r="L51" s="17">
        <f t="shared" si="8"/>
        <v>-1538.0313000000001</v>
      </c>
      <c r="M51" s="37">
        <f t="shared" si="9"/>
        <v>-3.3868277542463856</v>
      </c>
      <c r="N51" s="42">
        <f>VLOOKUP(A51,Agendas!$Q$2:$R$14,2,FALSE)</f>
        <v>238508.86000000004</v>
      </c>
      <c r="O51" s="43" t="str">
        <f>VLOOKUP(C51,Agendas!$H$2:$K$146,4,FALSE)</f>
        <v>1078215 - CHOCOLATES GAROTO S/A</v>
      </c>
    </row>
    <row r="52" spans="1:15" x14ac:dyDescent="0.2">
      <c r="A52" s="36">
        <f>VLOOKUP(C52,Agendas!H:I,2,FALSE)</f>
        <v>1078215</v>
      </c>
      <c r="B52" s="20">
        <v>36</v>
      </c>
      <c r="C52" s="13">
        <v>128843</v>
      </c>
      <c r="D52" s="21" t="s">
        <v>25</v>
      </c>
      <c r="E52" s="24">
        <v>88052.97</v>
      </c>
      <c r="F52" s="22">
        <f>SUMIF(Agendas!$A:$A,CONCATENATE(F$1,"_",$C52),Agendas!$D:$D)</f>
        <v>1236.7798</v>
      </c>
      <c r="G52" s="23">
        <f t="shared" si="5"/>
        <v>1.4045861258285779</v>
      </c>
      <c r="H52" s="22">
        <f>SUMIF(Agendas!$A:$A,CONCATENATE(H$1,"_",$C52),Agendas!$D:$D)</f>
        <v>4036.9857000000002</v>
      </c>
      <c r="I52" s="23">
        <f t="shared" si="6"/>
        <v>4.5847240587114779</v>
      </c>
      <c r="J52" s="22">
        <f>SUMIF(Agendas!$A:$A,CONCATENATE(J$1,"_",$C52),Agendas!$D:$D)</f>
        <v>164.0104</v>
      </c>
      <c r="K52" s="23">
        <f t="shared" si="7"/>
        <v>0.18626333671652417</v>
      </c>
      <c r="L52" s="17">
        <f t="shared" si="8"/>
        <v>-2964.2163</v>
      </c>
      <c r="M52" s="37">
        <f t="shared" si="9"/>
        <v>-3.3664012695994243</v>
      </c>
      <c r="N52" s="42">
        <f>VLOOKUP(A52,Agendas!$Q$2:$R$14,2,FALSE)</f>
        <v>238508.86000000004</v>
      </c>
      <c r="O52" s="43" t="str">
        <f>VLOOKUP(C52,Agendas!$H$2:$K$146,4,FALSE)</f>
        <v>1078215 - CHOCOLATES GAROTO S/A</v>
      </c>
    </row>
    <row r="53" spans="1:15" x14ac:dyDescent="0.2">
      <c r="A53" s="36">
        <f>VLOOKUP(C53,Agendas!H:I,2,FALSE)</f>
        <v>1114607</v>
      </c>
      <c r="B53" s="20">
        <v>23</v>
      </c>
      <c r="C53" s="13">
        <v>1159896</v>
      </c>
      <c r="D53" s="21" t="s">
        <v>13</v>
      </c>
      <c r="E53" s="24">
        <v>119846.34</v>
      </c>
      <c r="F53" s="22">
        <f>SUMIF(Agendas!$A:$A,CONCATENATE(F$1,"_",$C53),Agendas!$D:$D)</f>
        <v>1604.9007999999999</v>
      </c>
      <c r="G53" s="23">
        <f t="shared" si="5"/>
        <v>1.3391320919771099</v>
      </c>
      <c r="H53" s="22">
        <f>SUMIF(Agendas!$A:$A,CONCATENATE(H$1,"_",$C53),Agendas!$D:$D)</f>
        <v>5516.0582000000004</v>
      </c>
      <c r="I53" s="23">
        <f t="shared" si="6"/>
        <v>4.6026088072443434</v>
      </c>
      <c r="J53" s="22">
        <f>SUMIF(Agendas!$A:$A,CONCATENATE(J$1,"_",$C53),Agendas!$D:$D)</f>
        <v>36.091900000000003</v>
      </c>
      <c r="K53" s="23">
        <f t="shared" si="7"/>
        <v>3.0115145777501427E-2</v>
      </c>
      <c r="L53" s="17">
        <f t="shared" si="8"/>
        <v>-3947.2493000000009</v>
      </c>
      <c r="M53" s="37">
        <f t="shared" si="9"/>
        <v>-3.2935918610447352</v>
      </c>
      <c r="N53" s="42">
        <f>VLOOKUP(A53,Agendas!$Q$2:$R$14,2,FALSE)</f>
        <v>40532.399999999972</v>
      </c>
      <c r="O53" s="43" t="str">
        <f>VLOOKUP(C53,Agendas!$H$2:$K$146,4,FALSE)</f>
        <v>1114607 - FERRERO DO BRASIL IND.DOCEIRA E ALIM.LTD</v>
      </c>
    </row>
    <row r="54" spans="1:15" x14ac:dyDescent="0.2">
      <c r="A54" s="36">
        <f>VLOOKUP(C54,Agendas!H:I,2,FALSE)</f>
        <v>1078215</v>
      </c>
      <c r="B54" s="20">
        <v>39</v>
      </c>
      <c r="C54" s="13">
        <v>1169267</v>
      </c>
      <c r="D54" s="21" t="s">
        <v>26</v>
      </c>
      <c r="E54" s="24">
        <v>85050.38</v>
      </c>
      <c r="F54" s="22">
        <f>SUMIF(Agendas!$A:$A,CONCATENATE(F$1,"_",$C54),Agendas!$D:$D)</f>
        <v>1702.2286999999999</v>
      </c>
      <c r="G54" s="23">
        <f t="shared" si="5"/>
        <v>2.0014357372653713</v>
      </c>
      <c r="H54" s="22">
        <f>SUMIF(Agendas!$A:$A,CONCATENATE(H$1,"_",$C54),Agendas!$D:$D)</f>
        <v>4445.6327000000001</v>
      </c>
      <c r="I54" s="23">
        <f t="shared" si="6"/>
        <v>5.2270580096173589</v>
      </c>
      <c r="J54" s="22">
        <f>SUMIF(Agendas!$A:$A,CONCATENATE(J$1,"_",$C54),Agendas!$D:$D)</f>
        <v>56.655200000000001</v>
      </c>
      <c r="K54" s="23">
        <f t="shared" si="7"/>
        <v>6.6613694142224872E-2</v>
      </c>
      <c r="L54" s="17">
        <f t="shared" si="8"/>
        <v>-2800.0592000000006</v>
      </c>
      <c r="M54" s="37">
        <f t="shared" si="9"/>
        <v>-3.2922359664942129</v>
      </c>
      <c r="N54" s="42">
        <f>VLOOKUP(A54,Agendas!$Q$2:$R$14,2,FALSE)</f>
        <v>238508.86000000004</v>
      </c>
      <c r="O54" s="43" t="str">
        <f>VLOOKUP(C54,Agendas!$H$2:$K$146,4,FALSE)</f>
        <v>1078215 - CHOCOLATES GAROTO S/A</v>
      </c>
    </row>
    <row r="55" spans="1:15" x14ac:dyDescent="0.2">
      <c r="A55" s="36">
        <f>VLOOKUP(C55,Agendas!H:I,2,FALSE)</f>
        <v>1114607</v>
      </c>
      <c r="B55" s="20">
        <v>3</v>
      </c>
      <c r="C55" s="13">
        <v>942276</v>
      </c>
      <c r="D55" s="21" t="s">
        <v>2</v>
      </c>
      <c r="E55" s="24">
        <v>615924.42000000004</v>
      </c>
      <c r="F55" s="22">
        <f>SUMIF(Agendas!$A:$A,CONCATENATE(F$1,"_",$C55),Agendas!$D:$D)</f>
        <v>2401.3609999999999</v>
      </c>
      <c r="G55" s="23">
        <f t="shared" si="5"/>
        <v>0.38987916731731465</v>
      </c>
      <c r="H55" s="22">
        <f>SUMIF(Agendas!$A:$A,CONCATENATE(H$1,"_",$C55),Agendas!$D:$D)</f>
        <v>20733.464800000002</v>
      </c>
      <c r="I55" s="23">
        <f t="shared" si="6"/>
        <v>3.3662352273676701</v>
      </c>
      <c r="J55" s="22">
        <f>SUMIF(Agendas!$A:$A,CONCATENATE(J$1,"_",$C55),Agendas!$D:$D)</f>
        <v>1574.2927</v>
      </c>
      <c r="K55" s="23">
        <f t="shared" si="7"/>
        <v>0.25559835734390918</v>
      </c>
      <c r="L55" s="17">
        <f t="shared" si="8"/>
        <v>-19906.396499999999</v>
      </c>
      <c r="M55" s="37">
        <f t="shared" si="9"/>
        <v>-3.2319544173942636</v>
      </c>
      <c r="N55" s="42">
        <f>VLOOKUP(A55,Agendas!$Q$2:$R$14,2,FALSE)</f>
        <v>40532.399999999972</v>
      </c>
      <c r="O55" s="43" t="str">
        <f>VLOOKUP(C55,Agendas!$H$2:$K$146,4,FALSE)</f>
        <v>1114607 - FERRERO DO BRASIL IND.DOCEIRA E ALIM.LTD</v>
      </c>
    </row>
    <row r="56" spans="1:15" x14ac:dyDescent="0.2">
      <c r="A56" s="36">
        <f>VLOOKUP(C56,Agendas!H:I,2,FALSE)</f>
        <v>1125258</v>
      </c>
      <c r="B56" s="20">
        <v>41</v>
      </c>
      <c r="C56" s="13">
        <v>177946</v>
      </c>
      <c r="D56" s="21" t="s">
        <v>72</v>
      </c>
      <c r="E56" s="24">
        <v>78030.930000000008</v>
      </c>
      <c r="F56" s="22">
        <f>SUMIF(Agendas!$A:$A,CONCATENATE(F$1,"_",$C56),Agendas!$D:$D)</f>
        <v>6046.0884999999998</v>
      </c>
      <c r="G56" s="23">
        <f t="shared" si="5"/>
        <v>7.7483230047367107</v>
      </c>
      <c r="H56" s="22">
        <f>SUMIF(Agendas!$A:$A,CONCATENATE(H$1,"_",$C56),Agendas!$D:$D)</f>
        <v>8522.2080000000005</v>
      </c>
      <c r="I56" s="23">
        <f t="shared" si="6"/>
        <v>10.921576867019271</v>
      </c>
      <c r="J56" s="22">
        <f>SUMIF(Agendas!$A:$A,CONCATENATE(J$1,"_",$C56),Agendas!$D:$D)</f>
        <v>27.7456</v>
      </c>
      <c r="K56" s="23">
        <f t="shared" si="7"/>
        <v>3.5557182260931658E-2</v>
      </c>
      <c r="L56" s="17">
        <f t="shared" si="8"/>
        <v>-2503.8651000000009</v>
      </c>
      <c r="M56" s="37">
        <f t="shared" si="9"/>
        <v>-3.2088110445434914</v>
      </c>
      <c r="N56" s="42">
        <f>VLOOKUP(A56,Agendas!$Q$2:$R$14,2,FALSE)</f>
        <v>724.01</v>
      </c>
      <c r="O56" s="43" t="str">
        <f>VLOOKUP(C56,Agendas!$H$2:$K$146,4,FALSE)</f>
        <v>1125258 - CBN DIST.DE PROD.ALIM.E LOG.LTDA</v>
      </c>
    </row>
    <row r="57" spans="1:15" x14ac:dyDescent="0.2">
      <c r="A57" s="36">
        <f>VLOOKUP(C57,Agendas!H:I,2,FALSE)</f>
        <v>108383</v>
      </c>
      <c r="B57" s="20">
        <v>82</v>
      </c>
      <c r="C57" s="13">
        <v>833525</v>
      </c>
      <c r="D57" s="21" t="s">
        <v>57</v>
      </c>
      <c r="E57" s="24">
        <v>33754.379999999997</v>
      </c>
      <c r="F57" s="22">
        <f>SUMIF(Agendas!$A:$A,CONCATENATE(F$1,"_",$C57),Agendas!$D:$D)</f>
        <v>244.9016</v>
      </c>
      <c r="G57" s="23">
        <f t="shared" si="5"/>
        <v>0.72554021137404989</v>
      </c>
      <c r="H57" s="22">
        <f>SUMIF(Agendas!$A:$A,CONCATENATE(H$1,"_",$C57),Agendas!$D:$D)</f>
        <v>1312.9023999999999</v>
      </c>
      <c r="I57" s="23">
        <f t="shared" si="6"/>
        <v>3.8895764046028991</v>
      </c>
      <c r="J57" s="22">
        <f>SUMIF(Agendas!$A:$A,CONCATENATE(J$1,"_",$C57),Agendas!$D:$D)</f>
        <v>0</v>
      </c>
      <c r="K57" s="23">
        <f t="shared" si="7"/>
        <v>0</v>
      </c>
      <c r="L57" s="17">
        <f t="shared" si="8"/>
        <v>-1068.0008</v>
      </c>
      <c r="M57" s="37">
        <f t="shared" si="9"/>
        <v>-3.1640361932288497</v>
      </c>
      <c r="N57" s="42">
        <v>0</v>
      </c>
      <c r="O57" s="43" t="str">
        <f>VLOOKUP(C57,Agendas!$H$2:$K$146,4,FALSE)</f>
        <v xml:space="preserve">108383 - EDITORA ABRIL S.A                       </v>
      </c>
    </row>
    <row r="58" spans="1:15" x14ac:dyDescent="0.2">
      <c r="A58" s="36">
        <f>VLOOKUP(C58,Agendas!H:I,2,FALSE)</f>
        <v>1078215</v>
      </c>
      <c r="B58" s="20">
        <v>52</v>
      </c>
      <c r="C58" s="13">
        <v>128876</v>
      </c>
      <c r="D58" s="21" t="s">
        <v>34</v>
      </c>
      <c r="E58" s="24">
        <v>61779.590000000004</v>
      </c>
      <c r="F58" s="22">
        <f>SUMIF(Agendas!$A:$A,CONCATENATE(F$1,"_",$C58),Agendas!$D:$D)</f>
        <v>1166.3825999999999</v>
      </c>
      <c r="G58" s="23">
        <f t="shared" si="5"/>
        <v>1.8879740056546179</v>
      </c>
      <c r="H58" s="22">
        <f>SUMIF(Agendas!$A:$A,CONCATENATE(H$1,"_",$C58),Agendas!$D:$D)</f>
        <v>2972.9512</v>
      </c>
      <c r="I58" s="23">
        <f t="shared" si="6"/>
        <v>4.8121899157958152</v>
      </c>
      <c r="J58" s="22">
        <f>SUMIF(Agendas!$A:$A,CONCATENATE(J$1,"_",$C58),Agendas!$D:$D)</f>
        <v>71.436400000000006</v>
      </c>
      <c r="K58" s="23">
        <f t="shared" si="7"/>
        <v>0.11563106844833383</v>
      </c>
      <c r="L58" s="17">
        <f t="shared" si="8"/>
        <v>-1878.0050000000001</v>
      </c>
      <c r="M58" s="37">
        <f t="shared" si="9"/>
        <v>-3.039846978589531</v>
      </c>
      <c r="N58" s="42">
        <f>VLOOKUP(A58,Agendas!$Q$2:$R$14,2,FALSE)</f>
        <v>238508.86000000004</v>
      </c>
      <c r="O58" s="43" t="str">
        <f>VLOOKUP(C58,Agendas!$H$2:$K$146,4,FALSE)</f>
        <v>1078215 - CHOCOLATES GAROTO S/A</v>
      </c>
    </row>
    <row r="59" spans="1:15" x14ac:dyDescent="0.2">
      <c r="A59" s="36">
        <f>VLOOKUP(C59,Agendas!H:I,2,FALSE)</f>
        <v>1105582</v>
      </c>
      <c r="B59" s="20">
        <v>6</v>
      </c>
      <c r="C59" s="13">
        <v>519801</v>
      </c>
      <c r="D59" s="21" t="s">
        <v>136</v>
      </c>
      <c r="E59" s="24">
        <v>211419.92</v>
      </c>
      <c r="F59" s="22">
        <f>SUMIF(Agendas!$A:$A,CONCATENATE(F$1,"_",$C59),Agendas!$D:$D)</f>
        <v>4694.6027999999997</v>
      </c>
      <c r="G59" s="23">
        <f t="shared" si="5"/>
        <v>2.2205111041570724</v>
      </c>
      <c r="H59" s="22">
        <f>SUMIF(Agendas!$A:$A,CONCATENATE(H$1,"_",$C59),Agendas!$D:$D)</f>
        <v>4412.4364999999998</v>
      </c>
      <c r="I59" s="23">
        <f t="shared" si="6"/>
        <v>2.0870486092322804</v>
      </c>
      <c r="J59" s="22">
        <f>SUMIF(Agendas!$A:$A,CONCATENATE(J$1,"_",$C59),Agendas!$D:$D)</f>
        <v>6688.7714999999998</v>
      </c>
      <c r="K59" s="23">
        <f t="shared" si="7"/>
        <v>3.16373759861417</v>
      </c>
      <c r="L59" s="17">
        <f t="shared" si="8"/>
        <v>-6406.6051999999991</v>
      </c>
      <c r="M59" s="37">
        <f t="shared" si="9"/>
        <v>-3.0302751036893771</v>
      </c>
      <c r="N59" s="42">
        <f>VLOOKUP(A59,Agendas!$Q$2:$R$14,2,FALSE)</f>
        <v>26647.069999999992</v>
      </c>
      <c r="O59" s="43" t="str">
        <f>VLOOKUP(C59,Agendas!$H$2:$K$146,4,FALSE)</f>
        <v>1105582 - INDUSTOP ALIMENTOS LTDA</v>
      </c>
    </row>
    <row r="60" spans="1:15" x14ac:dyDescent="0.2">
      <c r="A60" s="36">
        <f>VLOOKUP(C60,Agendas!H:I,2,FALSE)</f>
        <v>1105582</v>
      </c>
      <c r="B60" s="20">
        <v>117</v>
      </c>
      <c r="C60" s="13">
        <v>218263</v>
      </c>
      <c r="D60" s="21" t="s">
        <v>105</v>
      </c>
      <c r="E60" s="24">
        <v>12356.310000000001</v>
      </c>
      <c r="F60" s="22">
        <f>SUMIF(Agendas!$A:$A,CONCATENATE(F$1,"_",$C60),Agendas!$D:$D)</f>
        <v>206.72839999999999</v>
      </c>
      <c r="G60" s="23">
        <f t="shared" si="5"/>
        <v>1.6730593518615184</v>
      </c>
      <c r="H60" s="22">
        <f>SUMIF(Agendas!$A:$A,CONCATENATE(H$1,"_",$C60),Agendas!$D:$D)</f>
        <v>457.33530000000002</v>
      </c>
      <c r="I60" s="23">
        <f t="shared" si="6"/>
        <v>3.701228764898258</v>
      </c>
      <c r="J60" s="22">
        <f>SUMIF(Agendas!$A:$A,CONCATENATE(J$1,"_",$C60),Agendas!$D:$D)</f>
        <v>122.67870000000001</v>
      </c>
      <c r="K60" s="23">
        <f t="shared" si="7"/>
        <v>0.99284252337469669</v>
      </c>
      <c r="L60" s="17">
        <f t="shared" si="8"/>
        <v>-373.28560000000004</v>
      </c>
      <c r="M60" s="37">
        <f t="shared" si="9"/>
        <v>-3.0210119364114369</v>
      </c>
      <c r="N60" s="42">
        <f>VLOOKUP(A60,Agendas!$Q$2:$R$14,2,FALSE)</f>
        <v>26647.069999999992</v>
      </c>
      <c r="O60" s="43" t="str">
        <f>VLOOKUP(C60,Agendas!$H$2:$K$146,4,FALSE)</f>
        <v>1105582 - INDUSTOP ALIMENTOS LTDA</v>
      </c>
    </row>
    <row r="61" spans="1:15" x14ac:dyDescent="0.2">
      <c r="A61" s="36">
        <f>VLOOKUP(C61,Agendas!H:I,2,FALSE)</f>
        <v>1078215</v>
      </c>
      <c r="B61" s="20">
        <v>49</v>
      </c>
      <c r="C61" s="13">
        <v>258152</v>
      </c>
      <c r="D61" s="21" t="s">
        <v>41</v>
      </c>
      <c r="E61" s="24">
        <v>63808.2</v>
      </c>
      <c r="F61" s="22">
        <f>SUMIF(Agendas!$A:$A,CONCATENATE(F$1,"_",$C61),Agendas!$D:$D)</f>
        <v>729.55280000000005</v>
      </c>
      <c r="G61" s="23">
        <f t="shared" si="5"/>
        <v>1.1433527352283877</v>
      </c>
      <c r="H61" s="22">
        <f>SUMIF(Agendas!$A:$A,CONCATENATE(H$1,"_",$C61),Agendas!$D:$D)</f>
        <v>2577.2748999999999</v>
      </c>
      <c r="I61" s="23">
        <f t="shared" si="6"/>
        <v>4.0390966991703259</v>
      </c>
      <c r="J61" s="22">
        <f>SUMIF(Agendas!$A:$A,CONCATENATE(J$1,"_",$C61),Agendas!$D:$D)</f>
        <v>58.826000000000001</v>
      </c>
      <c r="K61" s="23">
        <f t="shared" si="7"/>
        <v>9.2191912638187573E-2</v>
      </c>
      <c r="L61" s="17">
        <f t="shared" si="8"/>
        <v>-1906.5481</v>
      </c>
      <c r="M61" s="37">
        <f t="shared" si="9"/>
        <v>-2.987935876580126</v>
      </c>
      <c r="N61" s="42">
        <f>VLOOKUP(A61,Agendas!$Q$2:$R$14,2,FALSE)</f>
        <v>238508.86000000004</v>
      </c>
      <c r="O61" s="43" t="str">
        <f>VLOOKUP(C61,Agendas!$H$2:$K$146,4,FALSE)</f>
        <v>1078215 - CHOCOLATES GAROTO S/A</v>
      </c>
    </row>
    <row r="62" spans="1:15" x14ac:dyDescent="0.2">
      <c r="A62" s="36">
        <f>VLOOKUP(C62,Agendas!H:I,2,FALSE)</f>
        <v>1088927</v>
      </c>
      <c r="B62" s="20">
        <v>107</v>
      </c>
      <c r="C62" s="13">
        <v>581959</v>
      </c>
      <c r="D62" s="21" t="s">
        <v>83</v>
      </c>
      <c r="E62" s="24">
        <v>17839.77</v>
      </c>
      <c r="F62" s="22">
        <f>SUMIF(Agendas!$A:$A,CONCATENATE(F$1,"_",$C62),Agendas!$D:$D)</f>
        <v>851.25829999999996</v>
      </c>
      <c r="G62" s="23">
        <f t="shared" si="5"/>
        <v>4.7716887605613749</v>
      </c>
      <c r="H62" s="22">
        <f>SUMIF(Agendas!$A:$A,CONCATENATE(H$1,"_",$C62),Agendas!$D:$D)</f>
        <v>1355.5767000000001</v>
      </c>
      <c r="I62" s="23">
        <f t="shared" si="6"/>
        <v>7.5986220674369678</v>
      </c>
      <c r="J62" s="22">
        <f>SUMIF(Agendas!$A:$A,CONCATENATE(J$1,"_",$C62),Agendas!$D:$D)</f>
        <v>9.7484999999999999</v>
      </c>
      <c r="K62" s="23">
        <f t="shared" si="7"/>
        <v>5.4644762796829775E-2</v>
      </c>
      <c r="L62" s="17">
        <f t="shared" si="8"/>
        <v>-514.06690000000003</v>
      </c>
      <c r="M62" s="37">
        <f t="shared" si="9"/>
        <v>-2.8815780696724231</v>
      </c>
      <c r="N62" s="42">
        <f>VLOOKUP(A62,Agendas!$Q$2:$R$14,2,FALSE)</f>
        <v>603.37</v>
      </c>
      <c r="O62" s="43" t="str">
        <f>VLOOKUP(C62,Agendas!$H$2:$K$146,4,FALSE)</f>
        <v>1088927 - SPEEDEE DISTRIB.DE BEB.E ALIM.LTDA</v>
      </c>
    </row>
    <row r="63" spans="1:15" x14ac:dyDescent="0.2">
      <c r="A63" s="36">
        <f>VLOOKUP(C63,Agendas!H:I,2,FALSE)</f>
        <v>1127759</v>
      </c>
      <c r="B63" s="20">
        <v>47</v>
      </c>
      <c r="C63" s="13">
        <v>1172071</v>
      </c>
      <c r="D63" s="21" t="s">
        <v>42</v>
      </c>
      <c r="E63" s="24">
        <v>64995.619999999995</v>
      </c>
      <c r="F63" s="22">
        <f>SUMIF(Agendas!$A:$A,CONCATENATE(F$1,"_",$C63),Agendas!$D:$D)</f>
        <v>5356.3343000000004</v>
      </c>
      <c r="G63" s="23">
        <f t="shared" si="5"/>
        <v>8.2410696289996164</v>
      </c>
      <c r="H63" s="22">
        <f>SUMIF(Agendas!$A:$A,CONCATENATE(H$1,"_",$C63),Agendas!$D:$D)</f>
        <v>7194.5303000000004</v>
      </c>
      <c r="I63" s="23">
        <f t="shared" si="6"/>
        <v>11.069254051272996</v>
      </c>
      <c r="J63" s="22">
        <f>SUMIF(Agendas!$A:$A,CONCATENATE(J$1,"_",$C63),Agendas!$D:$D)</f>
        <v>12.414400000000001</v>
      </c>
      <c r="K63" s="23">
        <f t="shared" si="7"/>
        <v>1.9100363993758349E-2</v>
      </c>
      <c r="L63" s="17">
        <f t="shared" si="8"/>
        <v>-1850.6103999999996</v>
      </c>
      <c r="M63" s="37">
        <f t="shared" si="9"/>
        <v>-2.8472847862671355</v>
      </c>
      <c r="N63" s="42">
        <f>VLOOKUP(A63,Agendas!$Q$2:$R$14,2,FALSE)</f>
        <v>28267.19</v>
      </c>
      <c r="O63" s="43" t="str">
        <f>VLOOKUP(C63,Agendas!$H$2:$K$146,4,FALSE)</f>
        <v>1127759 - CADBURY BRASIL COM.DE ALIMENTOS LTDA.</v>
      </c>
    </row>
    <row r="64" spans="1:15" x14ac:dyDescent="0.2">
      <c r="A64" s="36">
        <f>VLOOKUP(C64,Agendas!H:I,2,FALSE)</f>
        <v>1105582</v>
      </c>
      <c r="B64" s="20">
        <v>105</v>
      </c>
      <c r="C64" s="13">
        <v>1022524</v>
      </c>
      <c r="D64" s="21" t="s">
        <v>180</v>
      </c>
      <c r="E64" s="24">
        <v>18720.73</v>
      </c>
      <c r="F64" s="22">
        <f>SUMIF(Agendas!$A:$A,CONCATENATE(F$1,"_",$C64),Agendas!$D:$D)</f>
        <v>289.62759999999997</v>
      </c>
      <c r="G64" s="23">
        <f t="shared" si="5"/>
        <v>1.5470956527870439</v>
      </c>
      <c r="H64" s="22">
        <f>SUMIF(Agendas!$A:$A,CONCATENATE(H$1,"_",$C64),Agendas!$D:$D)</f>
        <v>724.45799999999997</v>
      </c>
      <c r="I64" s="23">
        <f t="shared" si="6"/>
        <v>3.869817042390975</v>
      </c>
      <c r="J64" s="22">
        <f>SUMIF(Agendas!$A:$A,CONCATENATE(J$1,"_",$C64),Agendas!$D:$D)</f>
        <v>94.451400000000007</v>
      </c>
      <c r="K64" s="23">
        <f t="shared" si="7"/>
        <v>0.50452840247148489</v>
      </c>
      <c r="L64" s="17">
        <f t="shared" si="8"/>
        <v>-529.28179999999998</v>
      </c>
      <c r="M64" s="37">
        <f t="shared" si="9"/>
        <v>-2.8272497920754156</v>
      </c>
      <c r="N64" s="42">
        <f>VLOOKUP(A64,Agendas!$Q$2:$R$14,2,FALSE)</f>
        <v>26647.069999999992</v>
      </c>
      <c r="O64" s="43" t="str">
        <f>VLOOKUP(C64,Agendas!$H$2:$K$146,4,FALSE)</f>
        <v>1105582 - INDUSTOP ALIMENTOS LTDA</v>
      </c>
    </row>
    <row r="65" spans="1:15" x14ac:dyDescent="0.2">
      <c r="A65" s="36">
        <f>VLOOKUP(C65,Agendas!H:I,2,FALSE)</f>
        <v>1114607</v>
      </c>
      <c r="B65" s="20">
        <v>54</v>
      </c>
      <c r="C65" s="13">
        <v>1186485</v>
      </c>
      <c r="D65" s="21" t="s">
        <v>40</v>
      </c>
      <c r="E65" s="24">
        <v>60628.92</v>
      </c>
      <c r="F65" s="22">
        <f>SUMIF(Agendas!$A:$A,CONCATENATE(F$1,"_",$C65),Agendas!$D:$D)</f>
        <v>1540.8083999999999</v>
      </c>
      <c r="G65" s="23">
        <f t="shared" si="5"/>
        <v>2.5413753040628135</v>
      </c>
      <c r="H65" s="22">
        <f>SUMIF(Agendas!$A:$A,CONCATENATE(H$1,"_",$C65),Agendas!$D:$D)</f>
        <v>3225.7856000000002</v>
      </c>
      <c r="I65" s="23">
        <f t="shared" si="6"/>
        <v>5.3205394389344232</v>
      </c>
      <c r="J65" s="22">
        <f>SUMIF(Agendas!$A:$A,CONCATENATE(J$1,"_",$C65),Agendas!$D:$D)</f>
        <v>6.8552</v>
      </c>
      <c r="K65" s="23">
        <f t="shared" si="7"/>
        <v>1.1306815295406879E-2</v>
      </c>
      <c r="L65" s="17">
        <f t="shared" si="8"/>
        <v>-1691.8324000000002</v>
      </c>
      <c r="M65" s="37">
        <f t="shared" si="9"/>
        <v>-2.7904709501670162</v>
      </c>
      <c r="N65" s="42">
        <f>VLOOKUP(A65,Agendas!$Q$2:$R$14,2,FALSE)</f>
        <v>40532.399999999972</v>
      </c>
      <c r="O65" s="43" t="str">
        <f>VLOOKUP(C65,Agendas!$H$2:$K$146,4,FALSE)</f>
        <v>1114607 - FERRERO DO BRASIL IND.DOCEIRA E ALIM.LTD</v>
      </c>
    </row>
    <row r="66" spans="1:15" x14ac:dyDescent="0.2">
      <c r="A66" s="36">
        <f>VLOOKUP(C66,Agendas!H:I,2,FALSE)</f>
        <v>1127924</v>
      </c>
      <c r="B66" s="20">
        <v>102</v>
      </c>
      <c r="C66" s="13">
        <v>380350</v>
      </c>
      <c r="D66" s="21" t="s">
        <v>166</v>
      </c>
      <c r="E66" s="24">
        <v>19956.989999999998</v>
      </c>
      <c r="F66" s="22">
        <f>SUMIF(Agendas!$A:$A,CONCATENATE(F$1,"_",$C66),Agendas!$D:$D)</f>
        <v>824.36919999999998</v>
      </c>
      <c r="G66" s="23">
        <f t="shared" ref="G66:G97" si="10">F66/$E66*100</f>
        <v>4.1307291330005178</v>
      </c>
      <c r="H66" s="22">
        <f>SUMIF(Agendas!$A:$A,CONCATENATE(H$1,"_",$C66),Agendas!$D:$D)</f>
        <v>1246.9377999999999</v>
      </c>
      <c r="I66" s="23">
        <f t="shared" ref="I66:I97" si="11">H66/$E66*100</f>
        <v>6.2481255940900908</v>
      </c>
      <c r="J66" s="22">
        <f>SUMIF(Agendas!$A:$A,CONCATENATE(J$1,"_",$C66),Agendas!$D:$D)</f>
        <v>119.167</v>
      </c>
      <c r="K66" s="23">
        <f t="shared" ref="K66:K97" si="12">J66/$E66*100</f>
        <v>0.59711910463451667</v>
      </c>
      <c r="L66" s="17">
        <f t="shared" ref="L66:L97" si="13">-J66-H66+F66</f>
        <v>-541.73559999999986</v>
      </c>
      <c r="M66" s="37">
        <f t="shared" ref="M66:M97" si="14">L66/$E66*100</f>
        <v>-2.7145155657240889</v>
      </c>
      <c r="N66" s="42">
        <f>VLOOKUP(A66,Agendas!$Q$2:$R$14,2,FALSE)</f>
        <v>182255.35000000021</v>
      </c>
      <c r="O66" s="43" t="str">
        <f>VLOOKUP(C66,Agendas!$H$2:$K$146,4,FALSE)</f>
        <v>1127924 - KRAFT FOODS BRASIL LTDA</v>
      </c>
    </row>
    <row r="67" spans="1:15" x14ac:dyDescent="0.2">
      <c r="A67" s="36">
        <f>VLOOKUP(C67,Agendas!H:I,2,FALSE)</f>
        <v>1125258</v>
      </c>
      <c r="B67" s="20">
        <v>87</v>
      </c>
      <c r="C67" s="13">
        <v>634345</v>
      </c>
      <c r="D67" s="21" t="s">
        <v>160</v>
      </c>
      <c r="E67" s="24">
        <v>31641.57</v>
      </c>
      <c r="F67" s="22">
        <f>SUMIF(Agendas!$A:$A,CONCATENATE(F$1,"_",$C67),Agendas!$D:$D)</f>
        <v>437.73599999999999</v>
      </c>
      <c r="G67" s="23">
        <f t="shared" si="10"/>
        <v>1.3834206077637741</v>
      </c>
      <c r="H67" s="22">
        <f>SUMIF(Agendas!$A:$A,CONCATENATE(H$1,"_",$C67),Agendas!$D:$D)</f>
        <v>1210.6527000000001</v>
      </c>
      <c r="I67" s="23">
        <f t="shared" si="11"/>
        <v>3.8261461109546717</v>
      </c>
      <c r="J67" s="22">
        <f>SUMIF(Agendas!$A:$A,CONCATENATE(J$1,"_",$C67),Agendas!$D:$D)</f>
        <v>61.149799999999999</v>
      </c>
      <c r="K67" s="23">
        <f t="shared" si="12"/>
        <v>0.19325779346600058</v>
      </c>
      <c r="L67" s="17">
        <f t="shared" si="13"/>
        <v>-834.06650000000002</v>
      </c>
      <c r="M67" s="37">
        <f t="shared" si="14"/>
        <v>-2.6359832966568981</v>
      </c>
      <c r="N67" s="42">
        <f>VLOOKUP(A67,Agendas!$Q$2:$R$14,2,FALSE)</f>
        <v>724.01</v>
      </c>
      <c r="O67" s="43" t="str">
        <f>VLOOKUP(C67,Agendas!$H$2:$K$146,4,FALSE)</f>
        <v>1125258 - CBN DIST.DE PROD.ALIM.E LOG.LTDA</v>
      </c>
    </row>
    <row r="68" spans="1:15" x14ac:dyDescent="0.2">
      <c r="A68" s="36">
        <f>VLOOKUP(C68,Agendas!H:I,2,FALSE)</f>
        <v>1125258</v>
      </c>
      <c r="B68" s="20">
        <v>98</v>
      </c>
      <c r="C68" s="13">
        <v>634329</v>
      </c>
      <c r="D68" s="21" t="s">
        <v>162</v>
      </c>
      <c r="E68" s="24">
        <v>23493.579999999998</v>
      </c>
      <c r="F68" s="22">
        <f>SUMIF(Agendas!$A:$A,CONCATENATE(F$1,"_",$C68),Agendas!$D:$D)</f>
        <v>277.59570000000002</v>
      </c>
      <c r="G68" s="23">
        <f t="shared" si="10"/>
        <v>1.1815810957716961</v>
      </c>
      <c r="H68" s="22">
        <f>SUMIF(Agendas!$A:$A,CONCATENATE(H$1,"_",$C68),Agendas!$D:$D)</f>
        <v>823.78030000000001</v>
      </c>
      <c r="I68" s="23">
        <f t="shared" si="11"/>
        <v>3.5064060053853012</v>
      </c>
      <c r="J68" s="22">
        <f>SUMIF(Agendas!$A:$A,CONCATENATE(J$1,"_",$C68),Agendas!$D:$D)</f>
        <v>69.930300000000003</v>
      </c>
      <c r="K68" s="23">
        <f t="shared" si="12"/>
        <v>0.29765706205695347</v>
      </c>
      <c r="L68" s="17">
        <f t="shared" si="13"/>
        <v>-616.11490000000003</v>
      </c>
      <c r="M68" s="37">
        <f t="shared" si="14"/>
        <v>-2.6224819716705587</v>
      </c>
      <c r="N68" s="42">
        <f>VLOOKUP(A68,Agendas!$Q$2:$R$14,2,FALSE)</f>
        <v>724.01</v>
      </c>
      <c r="O68" s="43" t="str">
        <f>VLOOKUP(C68,Agendas!$H$2:$K$146,4,FALSE)</f>
        <v>1125258 - CBN DIST.DE PROD.ALIM.E LOG.LTDA</v>
      </c>
    </row>
    <row r="69" spans="1:15" x14ac:dyDescent="0.2">
      <c r="A69" s="36">
        <f>VLOOKUP(C69,Agendas!H:I,2,FALSE)</f>
        <v>1114607</v>
      </c>
      <c r="B69" s="20">
        <v>77</v>
      </c>
      <c r="C69" s="13">
        <v>878367</v>
      </c>
      <c r="D69" s="21" t="s">
        <v>48</v>
      </c>
      <c r="E69" s="24">
        <v>35487.699999999997</v>
      </c>
      <c r="F69" s="22">
        <f>SUMIF(Agendas!$A:$A,CONCATENATE(F$1,"_",$C69),Agendas!$D:$D)</f>
        <v>703.46109999999999</v>
      </c>
      <c r="G69" s="23">
        <f t="shared" si="10"/>
        <v>1.9822673771475749</v>
      </c>
      <c r="H69" s="22">
        <f>SUMIF(Agendas!$A:$A,CONCATENATE(H$1,"_",$C69),Agendas!$D:$D)</f>
        <v>1622.3208999999999</v>
      </c>
      <c r="I69" s="23">
        <f t="shared" si="11"/>
        <v>4.5715019570160926</v>
      </c>
      <c r="J69" s="22">
        <f>SUMIF(Agendas!$A:$A,CONCATENATE(J$1,"_",$C69),Agendas!$D:$D)</f>
        <v>10.410299999999999</v>
      </c>
      <c r="K69" s="23">
        <f t="shared" si="12"/>
        <v>2.9334952673743295E-2</v>
      </c>
      <c r="L69" s="17">
        <f t="shared" si="13"/>
        <v>-929.27009999999996</v>
      </c>
      <c r="M69" s="37">
        <f t="shared" si="14"/>
        <v>-2.6185695325422609</v>
      </c>
      <c r="N69" s="42">
        <f>VLOOKUP(A69,Agendas!$Q$2:$R$14,2,FALSE)</f>
        <v>40532.399999999972</v>
      </c>
      <c r="O69" s="43" t="str">
        <f>VLOOKUP(C69,Agendas!$H$2:$K$146,4,FALSE)</f>
        <v>1114607 - FERRERO DO BRASIL IND.DOCEIRA E ALIM.LTD</v>
      </c>
    </row>
    <row r="70" spans="1:15" x14ac:dyDescent="0.2">
      <c r="A70" s="36">
        <f>VLOOKUP(C70,Agendas!H:I,2,FALSE)</f>
        <v>1083384</v>
      </c>
      <c r="B70" s="20">
        <v>20</v>
      </c>
      <c r="C70" s="13">
        <v>528075</v>
      </c>
      <c r="D70" s="21" t="s">
        <v>148</v>
      </c>
      <c r="E70" s="24">
        <v>128621.3</v>
      </c>
      <c r="F70" s="22">
        <f>SUMIF(Agendas!$A:$A,CONCATENATE(F$1,"_",$C70),Agendas!$D:$D)</f>
        <v>984.52319999999997</v>
      </c>
      <c r="G70" s="23">
        <f t="shared" si="10"/>
        <v>0.76544335969236821</v>
      </c>
      <c r="H70" s="22">
        <f>SUMIF(Agendas!$A:$A,CONCATENATE(H$1,"_",$C70),Agendas!$D:$D)</f>
        <v>4249.0541999999996</v>
      </c>
      <c r="I70" s="23">
        <f t="shared" si="11"/>
        <v>3.303538527444521</v>
      </c>
      <c r="J70" s="22">
        <f>SUMIF(Agendas!$A:$A,CONCATENATE(J$1,"_",$C70),Agendas!$D:$D)</f>
        <v>56.634799999999998</v>
      </c>
      <c r="K70" s="23">
        <f t="shared" si="12"/>
        <v>4.4032209284154328E-2</v>
      </c>
      <c r="L70" s="17">
        <f t="shared" si="13"/>
        <v>-3321.1657999999993</v>
      </c>
      <c r="M70" s="37">
        <f t="shared" si="14"/>
        <v>-2.5821273770363069</v>
      </c>
      <c r="N70" s="42">
        <v>0</v>
      </c>
      <c r="O70" s="43" t="str">
        <f>VLOOKUP(C70,Agendas!$H$2:$K$146,4,FALSE)</f>
        <v>1083384 - KRAFT FOODS BRASIL LTDA</v>
      </c>
    </row>
    <row r="71" spans="1:15" x14ac:dyDescent="0.2">
      <c r="A71" s="36">
        <f>VLOOKUP(C71,Agendas!H:I,2,FALSE)</f>
        <v>1088927</v>
      </c>
      <c r="B71" s="20">
        <v>104</v>
      </c>
      <c r="C71" s="13">
        <v>320630</v>
      </c>
      <c r="D71" s="21" t="s">
        <v>76</v>
      </c>
      <c r="E71" s="24">
        <v>18854.46</v>
      </c>
      <c r="F71" s="22">
        <f>SUMIF(Agendas!$A:$A,CONCATENATE(F$1,"_",$C71),Agendas!$D:$D)</f>
        <v>751.82219999999995</v>
      </c>
      <c r="G71" s="23">
        <f t="shared" si="10"/>
        <v>3.9875032220493192</v>
      </c>
      <c r="H71" s="22">
        <f>SUMIF(Agendas!$A:$A,CONCATENATE(H$1,"_",$C71),Agendas!$D:$D)</f>
        <v>1206.6487</v>
      </c>
      <c r="I71" s="23">
        <f t="shared" si="11"/>
        <v>6.3998051389432531</v>
      </c>
      <c r="J71" s="22">
        <f>SUMIF(Agendas!$A:$A,CONCATENATE(J$1,"_",$C71),Agendas!$D:$D)</f>
        <v>28.407900000000001</v>
      </c>
      <c r="K71" s="23">
        <f t="shared" si="12"/>
        <v>0.15066939069058463</v>
      </c>
      <c r="L71" s="17">
        <f t="shared" si="13"/>
        <v>-483.23439999999994</v>
      </c>
      <c r="M71" s="37">
        <f t="shared" si="14"/>
        <v>-2.5629713075845184</v>
      </c>
      <c r="N71" s="42">
        <f>VLOOKUP(A71,Agendas!$Q$2:$R$14,2,FALSE)</f>
        <v>603.37</v>
      </c>
      <c r="O71" s="43" t="str">
        <f>VLOOKUP(C71,Agendas!$H$2:$K$146,4,FALSE)</f>
        <v>1088927 - SPEEDEE DISTRIB.DE BEB.E ALIM.LTDA</v>
      </c>
    </row>
    <row r="72" spans="1:15" x14ac:dyDescent="0.2">
      <c r="A72" s="36">
        <f>VLOOKUP(C72,Agendas!H:I,2,FALSE)</f>
        <v>1125258</v>
      </c>
      <c r="B72" s="20">
        <v>109</v>
      </c>
      <c r="C72" s="13">
        <v>861707</v>
      </c>
      <c r="D72" s="21" t="s">
        <v>54</v>
      </c>
      <c r="E72" s="24">
        <v>17411.2</v>
      </c>
      <c r="F72" s="22">
        <f>SUMIF(Agendas!$A:$A,CONCATENATE(F$1,"_",$C72),Agendas!$D:$D)</f>
        <v>529.43029999999999</v>
      </c>
      <c r="G72" s="23">
        <f t="shared" si="10"/>
        <v>3.0407456120198488</v>
      </c>
      <c r="H72" s="22">
        <f>SUMIF(Agendas!$A:$A,CONCATENATE(H$1,"_",$C72),Agendas!$D:$D)</f>
        <v>914.64679999999998</v>
      </c>
      <c r="I72" s="23">
        <f t="shared" si="11"/>
        <v>5.2532094284138946</v>
      </c>
      <c r="J72" s="22">
        <f>SUMIF(Agendas!$A:$A,CONCATENATE(J$1,"_",$C72),Agendas!$D:$D)</f>
        <v>42.5276</v>
      </c>
      <c r="K72" s="23">
        <f t="shared" si="12"/>
        <v>0.24425427311156037</v>
      </c>
      <c r="L72" s="17">
        <f t="shared" si="13"/>
        <v>-427.7441</v>
      </c>
      <c r="M72" s="37">
        <f t="shared" si="14"/>
        <v>-2.4567180895056056</v>
      </c>
      <c r="N72" s="42">
        <f>VLOOKUP(A72,Agendas!$Q$2:$R$14,2,FALSE)</f>
        <v>724.01</v>
      </c>
      <c r="O72" s="43" t="str">
        <f>VLOOKUP(C72,Agendas!$H$2:$K$146,4,FALSE)</f>
        <v>1125258 - CBN DIST.DE PROD.ALIM.E LOG.LTDA</v>
      </c>
    </row>
    <row r="73" spans="1:15" x14ac:dyDescent="0.2">
      <c r="A73" s="36">
        <f>VLOOKUP(C73,Agendas!H:I,2,FALSE)</f>
        <v>1130103</v>
      </c>
      <c r="B73" s="20">
        <v>60</v>
      </c>
      <c r="C73" s="13">
        <v>690925</v>
      </c>
      <c r="D73" s="21" t="s">
        <v>52</v>
      </c>
      <c r="E73" s="24">
        <v>53153.259999999995</v>
      </c>
      <c r="F73" s="22">
        <f>SUMIF(Agendas!$A:$A,CONCATENATE(F$1,"_",$C73),Agendas!$D:$D)</f>
        <v>410.61950000000002</v>
      </c>
      <c r="G73" s="23">
        <f t="shared" si="10"/>
        <v>0.77251987930749699</v>
      </c>
      <c r="H73" s="22">
        <f>SUMIF(Agendas!$A:$A,CONCATENATE(H$1,"_",$C73),Agendas!$D:$D)</f>
        <v>1609.6365000000001</v>
      </c>
      <c r="I73" s="23">
        <f t="shared" si="11"/>
        <v>3.0282930905837202</v>
      </c>
      <c r="J73" s="22">
        <f>SUMIF(Agendas!$A:$A,CONCATENATE(J$1,"_",$C73),Agendas!$D:$D)</f>
        <v>54.607700000000001</v>
      </c>
      <c r="K73" s="23">
        <f t="shared" si="12"/>
        <v>0.10273631382157936</v>
      </c>
      <c r="L73" s="17">
        <f t="shared" si="13"/>
        <v>-1253.6247000000001</v>
      </c>
      <c r="M73" s="37">
        <f t="shared" si="14"/>
        <v>-2.3585095250978023</v>
      </c>
      <c r="N73" s="42">
        <v>0</v>
      </c>
      <c r="O73" s="43" t="str">
        <f>VLOOKUP(C73,Agendas!$H$2:$K$146,4,FALSE)</f>
        <v>1130103 - LEMES E OLIVEIRA LTDA-ME</v>
      </c>
    </row>
    <row r="74" spans="1:15" x14ac:dyDescent="0.2">
      <c r="A74" s="36">
        <f>VLOOKUP(C74,Agendas!H:I,2,FALSE)</f>
        <v>1083384</v>
      </c>
      <c r="B74" s="20">
        <v>11</v>
      </c>
      <c r="C74" s="13">
        <v>528059</v>
      </c>
      <c r="D74" s="21" t="s">
        <v>149</v>
      </c>
      <c r="E74" s="24">
        <v>157199.28</v>
      </c>
      <c r="F74" s="22">
        <f>SUMIF(Agendas!$A:$A,CONCATENATE(F$1,"_",$C74),Agendas!$D:$D)</f>
        <v>312.35919999999999</v>
      </c>
      <c r="G74" s="23">
        <f t="shared" si="10"/>
        <v>0.19870269125914572</v>
      </c>
      <c r="H74" s="22">
        <f>SUMIF(Agendas!$A:$A,CONCATENATE(H$1,"_",$C74),Agendas!$D:$D)</f>
        <v>3759.5091000000002</v>
      </c>
      <c r="I74" s="23">
        <f t="shared" si="11"/>
        <v>2.3915561827000738</v>
      </c>
      <c r="J74" s="22">
        <f>SUMIF(Agendas!$A:$A,CONCATENATE(J$1,"_",$C74),Agendas!$D:$D)</f>
        <v>109.8048</v>
      </c>
      <c r="K74" s="23">
        <f t="shared" si="12"/>
        <v>6.9850701606266899E-2</v>
      </c>
      <c r="L74" s="17">
        <f t="shared" si="13"/>
        <v>-3556.9547000000002</v>
      </c>
      <c r="M74" s="37">
        <f t="shared" si="14"/>
        <v>-2.2627041930471945</v>
      </c>
      <c r="N74" s="42">
        <v>0</v>
      </c>
      <c r="O74" s="43" t="str">
        <f>VLOOKUP(C74,Agendas!$H$2:$K$146,4,FALSE)</f>
        <v>1083384 - KRAFT FOODS BRASIL LTDA</v>
      </c>
    </row>
    <row r="75" spans="1:15" x14ac:dyDescent="0.2">
      <c r="A75" s="36">
        <f>VLOOKUP(C75,Agendas!H:I,2,FALSE)</f>
        <v>40045</v>
      </c>
      <c r="B75" s="20">
        <v>10</v>
      </c>
      <c r="C75" s="13">
        <v>108910</v>
      </c>
      <c r="D75" s="21" t="s">
        <v>68</v>
      </c>
      <c r="E75" s="24">
        <v>167817.66</v>
      </c>
      <c r="F75" s="22">
        <f>SUMIF(Agendas!$A:$A,CONCATENATE(F$1,"_",$C75),Agendas!$D:$D)</f>
        <v>50.77</v>
      </c>
      <c r="G75" s="23">
        <f t="shared" si="10"/>
        <v>3.0253073484638033E-2</v>
      </c>
      <c r="H75" s="22">
        <f>SUMIF(Agendas!$A:$A,CONCATENATE(H$1,"_",$C75),Agendas!$D:$D)</f>
        <v>3304.7123999999999</v>
      </c>
      <c r="I75" s="23">
        <f t="shared" si="11"/>
        <v>1.9692280299939826</v>
      </c>
      <c r="J75" s="22">
        <f>SUMIF(Agendas!$A:$A,CONCATENATE(J$1,"_",$C75),Agendas!$D:$D)</f>
        <v>397.20249999999999</v>
      </c>
      <c r="K75" s="23">
        <f t="shared" si="12"/>
        <v>0.23668694939495641</v>
      </c>
      <c r="L75" s="17">
        <f t="shared" si="13"/>
        <v>-3651.1448999999998</v>
      </c>
      <c r="M75" s="37">
        <f t="shared" si="14"/>
        <v>-2.1756619059043008</v>
      </c>
      <c r="N75" s="42">
        <f>VLOOKUP(A75,Agendas!$Q$2:$R$14,2,FALSE)</f>
        <v>153550.58999999979</v>
      </c>
      <c r="O75" s="43" t="str">
        <f>VLOOKUP(C75,Agendas!$H$2:$K$146,4,FALSE)</f>
        <v>40045 - SPAIPA S/A IND.BRAS.BEB.(CTBA)</v>
      </c>
    </row>
    <row r="76" spans="1:15" x14ac:dyDescent="0.2">
      <c r="A76" s="36">
        <f>VLOOKUP(C76,Agendas!H:I,2,FALSE)</f>
        <v>1127924</v>
      </c>
      <c r="B76" s="20">
        <v>93</v>
      </c>
      <c r="C76" s="13">
        <v>119377</v>
      </c>
      <c r="D76" s="21" t="s">
        <v>56</v>
      </c>
      <c r="E76" s="24">
        <v>25751.5</v>
      </c>
      <c r="F76" s="22">
        <f>SUMIF(Agendas!$A:$A,CONCATENATE(F$1,"_",$C76),Agendas!$D:$D)</f>
        <v>231.41419999999999</v>
      </c>
      <c r="G76" s="23">
        <f t="shared" si="10"/>
        <v>0.89864357416072849</v>
      </c>
      <c r="H76" s="22">
        <f>SUMIF(Agendas!$A:$A,CONCATENATE(H$1,"_",$C76),Agendas!$D:$D)</f>
        <v>739.63610000000006</v>
      </c>
      <c r="I76" s="23">
        <f t="shared" si="11"/>
        <v>2.8722058909189756</v>
      </c>
      <c r="J76" s="22">
        <f>SUMIF(Agendas!$A:$A,CONCATENATE(J$1,"_",$C76),Agendas!$D:$D)</f>
        <v>45.933500000000002</v>
      </c>
      <c r="K76" s="23">
        <f t="shared" si="12"/>
        <v>0.17837213366211679</v>
      </c>
      <c r="L76" s="17">
        <f t="shared" si="13"/>
        <v>-554.1554000000001</v>
      </c>
      <c r="M76" s="37">
        <f t="shared" si="14"/>
        <v>-2.1519344504203644</v>
      </c>
      <c r="N76" s="42">
        <f>VLOOKUP(A76,Agendas!$Q$2:$R$14,2,FALSE)</f>
        <v>182255.35000000021</v>
      </c>
      <c r="O76" s="43" t="str">
        <f>VLOOKUP(C76,Agendas!$H$2:$K$146,4,FALSE)</f>
        <v>1127924 - KRAFT FOODS BRASIL LTDA</v>
      </c>
    </row>
    <row r="77" spans="1:15" x14ac:dyDescent="0.2">
      <c r="A77" s="36">
        <f>VLOOKUP(C77,Agendas!H:I,2,FALSE)</f>
        <v>99260</v>
      </c>
      <c r="B77" s="20">
        <v>55</v>
      </c>
      <c r="C77" s="13">
        <v>624312</v>
      </c>
      <c r="D77" s="21" t="s">
        <v>19</v>
      </c>
      <c r="E77" s="24">
        <v>60464.42</v>
      </c>
      <c r="F77" s="22">
        <f>SUMIF(Agendas!$A:$A,CONCATENATE(F$1,"_",$C77),Agendas!$D:$D)</f>
        <v>1007.9953</v>
      </c>
      <c r="G77" s="23">
        <f t="shared" si="10"/>
        <v>1.6670883471635054</v>
      </c>
      <c r="H77" s="22">
        <f>SUMIF(Agendas!$A:$A,CONCATENATE(H$1,"_",$C77),Agendas!$D:$D)</f>
        <v>1832.3434999999999</v>
      </c>
      <c r="I77" s="23">
        <f t="shared" si="11"/>
        <v>3.0304491467874826</v>
      </c>
      <c r="J77" s="22">
        <f>SUMIF(Agendas!$A:$A,CONCATENATE(J$1,"_",$C77),Agendas!$D:$D)</f>
        <v>470.52069999999998</v>
      </c>
      <c r="K77" s="23">
        <f t="shared" si="12"/>
        <v>0.77817781101679295</v>
      </c>
      <c r="L77" s="17">
        <f t="shared" si="13"/>
        <v>-1294.8688999999999</v>
      </c>
      <c r="M77" s="37">
        <f t="shared" si="14"/>
        <v>-2.1415386106407701</v>
      </c>
      <c r="N77" s="42">
        <f>VLOOKUP(A77,Agendas!$Q$2:$R$14,2,FALSE)</f>
        <v>985433.16000000155</v>
      </c>
      <c r="O77" s="43" t="str">
        <f>VLOOKUP(C77,Agendas!$H$2:$K$146,4,FALSE)</f>
        <v>99260 - NESTLE BRASIL LTDA</v>
      </c>
    </row>
    <row r="78" spans="1:15" x14ac:dyDescent="0.2">
      <c r="A78" s="36">
        <f>VLOOKUP(C78,Agendas!H:I,2,FALSE)</f>
        <v>1125258</v>
      </c>
      <c r="B78" s="20">
        <v>100</v>
      </c>
      <c r="C78" s="13">
        <v>177938</v>
      </c>
      <c r="D78" s="21" t="s">
        <v>55</v>
      </c>
      <c r="E78" s="24">
        <v>21262.39</v>
      </c>
      <c r="F78" s="22">
        <f>SUMIF(Agendas!$A:$A,CONCATENATE(F$1,"_",$C78),Agendas!$D:$D)</f>
        <v>433.6696</v>
      </c>
      <c r="G78" s="23">
        <f t="shared" si="10"/>
        <v>2.0396089056780542</v>
      </c>
      <c r="H78" s="22">
        <f>SUMIF(Agendas!$A:$A,CONCATENATE(H$1,"_",$C78),Agendas!$D:$D)</f>
        <v>837.5874</v>
      </c>
      <c r="I78" s="23">
        <f t="shared" si="11"/>
        <v>3.9392909263728111</v>
      </c>
      <c r="J78" s="22">
        <f>SUMIF(Agendas!$A:$A,CONCATENATE(J$1,"_",$C78),Agendas!$D:$D)</f>
        <v>38.385800000000003</v>
      </c>
      <c r="K78" s="23">
        <f t="shared" si="12"/>
        <v>0.18053379700024316</v>
      </c>
      <c r="L78" s="17">
        <f t="shared" si="13"/>
        <v>-442.30360000000002</v>
      </c>
      <c r="M78" s="37">
        <f t="shared" si="14"/>
        <v>-2.0802158176950005</v>
      </c>
      <c r="N78" s="42">
        <f>VLOOKUP(A78,Agendas!$Q$2:$R$14,2,FALSE)</f>
        <v>724.01</v>
      </c>
      <c r="O78" s="43" t="str">
        <f>VLOOKUP(C78,Agendas!$H$2:$K$146,4,FALSE)</f>
        <v>1125258 - CBN DIST.DE PROD.ALIM.E LOG.LTDA</v>
      </c>
    </row>
    <row r="79" spans="1:15" x14ac:dyDescent="0.2">
      <c r="A79" s="36">
        <f>VLOOKUP(C79,Agendas!H:I,2,FALSE)</f>
        <v>108383</v>
      </c>
      <c r="B79" s="20">
        <v>53</v>
      </c>
      <c r="C79" s="13">
        <v>824488</v>
      </c>
      <c r="D79" s="21" t="s">
        <v>66</v>
      </c>
      <c r="E79" s="24">
        <v>60777.119999999995</v>
      </c>
      <c r="F79" s="22">
        <f>SUMIF(Agendas!$A:$A,CONCATENATE(F$1,"_",$C79),Agendas!$D:$D)</f>
        <v>79.770799999999994</v>
      </c>
      <c r="G79" s="23">
        <f t="shared" si="10"/>
        <v>0.13125136564549289</v>
      </c>
      <c r="H79" s="22">
        <f>SUMIF(Agendas!$A:$A,CONCATENATE(H$1,"_",$C79),Agendas!$D:$D)</f>
        <v>1324.943</v>
      </c>
      <c r="I79" s="23">
        <f t="shared" si="11"/>
        <v>2.180002935315132</v>
      </c>
      <c r="J79" s="22">
        <f>SUMIF(Agendas!$A:$A,CONCATENATE(J$1,"_",$C79),Agendas!$D:$D)</f>
        <v>18.45</v>
      </c>
      <c r="K79" s="23">
        <f t="shared" si="12"/>
        <v>3.0356818486956934E-2</v>
      </c>
      <c r="L79" s="17">
        <f t="shared" si="13"/>
        <v>-1263.6222</v>
      </c>
      <c r="M79" s="37">
        <f t="shared" si="14"/>
        <v>-2.0791083881565959</v>
      </c>
      <c r="N79" s="42">
        <v>0</v>
      </c>
      <c r="O79" s="43" t="str">
        <f>VLOOKUP(C79,Agendas!$H$2:$K$146,4,FALSE)</f>
        <v xml:space="preserve">108383 - EDITORA ABRIL S.A                       </v>
      </c>
    </row>
    <row r="80" spans="1:15" x14ac:dyDescent="0.2">
      <c r="A80" s="36">
        <f>VLOOKUP(C80,Agendas!H:I,2,FALSE)</f>
        <v>100811</v>
      </c>
      <c r="B80" s="20">
        <v>103</v>
      </c>
      <c r="C80" s="13">
        <v>117285</v>
      </c>
      <c r="D80" s="21" t="s">
        <v>156</v>
      </c>
      <c r="E80" s="24">
        <v>18931.420000000002</v>
      </c>
      <c r="F80" s="22">
        <f>SUMIF(Agendas!$A:$A,CONCATENATE(F$1,"_",$C80),Agendas!$D:$D)</f>
        <v>55.404299999999999</v>
      </c>
      <c r="G80" s="23">
        <f t="shared" si="10"/>
        <v>0.29265792000811347</v>
      </c>
      <c r="H80" s="22">
        <f>SUMIF(Agendas!$A:$A,CONCATENATE(H$1,"_",$C80),Agendas!$D:$D)</f>
        <v>417.90190000000001</v>
      </c>
      <c r="I80" s="23">
        <f t="shared" si="11"/>
        <v>2.2074514220275074</v>
      </c>
      <c r="J80" s="22">
        <f>SUMIF(Agendas!$A:$A,CONCATENATE(J$1,"_",$C80),Agendas!$D:$D)</f>
        <v>20.351700000000001</v>
      </c>
      <c r="K80" s="23">
        <f t="shared" si="12"/>
        <v>0.10750223702183988</v>
      </c>
      <c r="L80" s="17">
        <f t="shared" si="13"/>
        <v>-382.84930000000003</v>
      </c>
      <c r="M80" s="37">
        <f t="shared" si="14"/>
        <v>-2.0222957390412342</v>
      </c>
      <c r="N80" s="42">
        <f>VLOOKUP(A80,Agendas!$Q$2:$R$14,2,FALSE)</f>
        <v>3560.19</v>
      </c>
      <c r="O80" s="43" t="str">
        <f>VLOOKUP(C80,Agendas!$H$2:$K$146,4,FALSE)</f>
        <v>100811 - DORI ALIMENTOS LTDA</v>
      </c>
    </row>
    <row r="81" spans="1:15" x14ac:dyDescent="0.2">
      <c r="A81" s="36">
        <f>VLOOKUP(C81,Agendas!H:I,2,FALSE)</f>
        <v>1127924</v>
      </c>
      <c r="B81" s="20">
        <v>76</v>
      </c>
      <c r="C81" s="13">
        <v>119369</v>
      </c>
      <c r="D81" s="21" t="s">
        <v>60</v>
      </c>
      <c r="E81" s="24">
        <v>39503.879999999997</v>
      </c>
      <c r="F81" s="22">
        <f>SUMIF(Agendas!$A:$A,CONCATENATE(F$1,"_",$C81),Agendas!$D:$D)</f>
        <v>221.58969999999999</v>
      </c>
      <c r="G81" s="23">
        <f t="shared" si="10"/>
        <v>0.56093148318595543</v>
      </c>
      <c r="H81" s="22">
        <f>SUMIF(Agendas!$A:$A,CONCATENATE(H$1,"_",$C81),Agendas!$D:$D)</f>
        <v>972.73069999999996</v>
      </c>
      <c r="I81" s="23">
        <f t="shared" si="11"/>
        <v>2.462367494028435</v>
      </c>
      <c r="J81" s="22">
        <f>SUMIF(Agendas!$A:$A,CONCATENATE(J$1,"_",$C81),Agendas!$D:$D)</f>
        <v>41.350099999999998</v>
      </c>
      <c r="K81" s="23">
        <f t="shared" si="12"/>
        <v>0.10467351561416247</v>
      </c>
      <c r="L81" s="17">
        <f t="shared" si="13"/>
        <v>-792.49109999999996</v>
      </c>
      <c r="M81" s="37">
        <f t="shared" si="14"/>
        <v>-2.0061095264566418</v>
      </c>
      <c r="N81" s="42">
        <f>VLOOKUP(A81,Agendas!$Q$2:$R$14,2,FALSE)</f>
        <v>182255.35000000021</v>
      </c>
      <c r="O81" s="43" t="str">
        <f>VLOOKUP(C81,Agendas!$H$2:$K$146,4,FALSE)</f>
        <v>1127924 - KRAFT FOODS BRASIL LTDA</v>
      </c>
    </row>
    <row r="82" spans="1:15" x14ac:dyDescent="0.2">
      <c r="A82" s="36">
        <f>VLOOKUP(C82,Agendas!H:I,2,FALSE)</f>
        <v>1078215</v>
      </c>
      <c r="B82" s="20">
        <v>48</v>
      </c>
      <c r="C82" s="13">
        <v>548800</v>
      </c>
      <c r="D82" s="21" t="s">
        <v>23</v>
      </c>
      <c r="E82" s="24">
        <v>64574.400000000001</v>
      </c>
      <c r="F82" s="22">
        <f>SUMIF(Agendas!$A:$A,CONCATENATE(F$1,"_",$C82),Agendas!$D:$D)</f>
        <v>3413.3569000000002</v>
      </c>
      <c r="G82" s="23">
        <f t="shared" si="10"/>
        <v>5.2859289439777992</v>
      </c>
      <c r="H82" s="22">
        <f>SUMIF(Agendas!$A:$A,CONCATENATE(H$1,"_",$C82),Agendas!$D:$D)</f>
        <v>4681.1998000000003</v>
      </c>
      <c r="I82" s="23">
        <f t="shared" si="11"/>
        <v>7.249312111301073</v>
      </c>
      <c r="J82" s="22">
        <f>SUMIF(Agendas!$A:$A,CONCATENATE(J$1,"_",$C82),Agendas!$D:$D)</f>
        <v>12.9497</v>
      </c>
      <c r="K82" s="23">
        <f t="shared" si="12"/>
        <v>2.0053922297381007E-2</v>
      </c>
      <c r="L82" s="17">
        <f t="shared" si="13"/>
        <v>-1280.7926000000002</v>
      </c>
      <c r="M82" s="37">
        <f t="shared" si="14"/>
        <v>-1.983437089620655</v>
      </c>
      <c r="N82" s="42">
        <f>VLOOKUP(A82,Agendas!$Q$2:$R$14,2,FALSE)</f>
        <v>238508.86000000004</v>
      </c>
      <c r="O82" s="43" t="str">
        <f>VLOOKUP(C82,Agendas!$H$2:$K$146,4,FALSE)</f>
        <v>1078215 - CHOCOLATES GAROTO S/A</v>
      </c>
    </row>
    <row r="83" spans="1:15" x14ac:dyDescent="0.2">
      <c r="A83" s="36">
        <f>VLOOKUP(C83,Agendas!H:I,2,FALSE)</f>
        <v>108383</v>
      </c>
      <c r="B83" s="20">
        <v>99</v>
      </c>
      <c r="C83" s="13">
        <v>484444</v>
      </c>
      <c r="D83" s="21" t="s">
        <v>59</v>
      </c>
      <c r="E83" s="24">
        <v>21267.129999999997</v>
      </c>
      <c r="F83" s="22">
        <f>SUMIF(Agendas!$A:$A,CONCATENATE(F$1,"_",$C83),Agendas!$D:$D)</f>
        <v>374.87119999999999</v>
      </c>
      <c r="G83" s="23">
        <f t="shared" si="10"/>
        <v>1.7626788381883216</v>
      </c>
      <c r="H83" s="22">
        <f>SUMIF(Agendas!$A:$A,CONCATENATE(H$1,"_",$C83),Agendas!$D:$D)</f>
        <v>784.6028</v>
      </c>
      <c r="I83" s="23">
        <f t="shared" si="11"/>
        <v>3.6892744813239968</v>
      </c>
      <c r="J83" s="22">
        <f>SUMIF(Agendas!$A:$A,CONCATENATE(J$1,"_",$C83),Agendas!$D:$D)</f>
        <v>0</v>
      </c>
      <c r="K83" s="23">
        <f t="shared" si="12"/>
        <v>0</v>
      </c>
      <c r="L83" s="17">
        <f t="shared" si="13"/>
        <v>-409.73160000000001</v>
      </c>
      <c r="M83" s="37">
        <f t="shared" si="14"/>
        <v>-1.926595643135675</v>
      </c>
      <c r="N83" s="42">
        <v>0</v>
      </c>
      <c r="O83" s="43" t="str">
        <f>VLOOKUP(C83,Agendas!$H$2:$K$146,4,FALSE)</f>
        <v xml:space="preserve">108383 - EDITORA ABRIL S.A                       </v>
      </c>
    </row>
    <row r="84" spans="1:15" x14ac:dyDescent="0.2">
      <c r="A84" s="36">
        <f>VLOOKUP(C84,Agendas!H:I,2,FALSE)</f>
        <v>1088927</v>
      </c>
      <c r="B84" s="20">
        <v>112</v>
      </c>
      <c r="C84" s="13">
        <v>1173863</v>
      </c>
      <c r="D84" s="21" t="s">
        <v>77</v>
      </c>
      <c r="E84" s="24">
        <v>15225.810000000001</v>
      </c>
      <c r="F84" s="22">
        <f>SUMIF(Agendas!$A:$A,CONCATENATE(F$1,"_",$C84),Agendas!$D:$D)</f>
        <v>1572.0653</v>
      </c>
      <c r="G84" s="23">
        <f t="shared" si="10"/>
        <v>10.325002742054444</v>
      </c>
      <c r="H84" s="22">
        <f>SUMIF(Agendas!$A:$A,CONCATENATE(H$1,"_",$C84),Agendas!$D:$D)</f>
        <v>1834.4063000000001</v>
      </c>
      <c r="I84" s="23">
        <f t="shared" si="11"/>
        <v>12.04800467101586</v>
      </c>
      <c r="J84" s="22">
        <f>SUMIF(Agendas!$A:$A,CONCATENATE(J$1,"_",$C84),Agendas!$D:$D)</f>
        <v>21.0442</v>
      </c>
      <c r="K84" s="23">
        <f t="shared" si="12"/>
        <v>0.13821399321284056</v>
      </c>
      <c r="L84" s="17">
        <f t="shared" si="13"/>
        <v>-283.38520000000017</v>
      </c>
      <c r="M84" s="37">
        <f t="shared" si="14"/>
        <v>-1.8612159221742566</v>
      </c>
      <c r="N84" s="42">
        <f>VLOOKUP(A84,Agendas!$Q$2:$R$14,2,FALSE)</f>
        <v>603.37</v>
      </c>
      <c r="O84" s="43" t="str">
        <f>VLOOKUP(C84,Agendas!$H$2:$K$146,4,FALSE)</f>
        <v>1088927 - SPEEDEE DISTRIB.DE BEB.E ALIM.LTDA</v>
      </c>
    </row>
    <row r="85" spans="1:15" x14ac:dyDescent="0.2">
      <c r="A85" s="36">
        <f>VLOOKUP(C85,Agendas!H:I,2,FALSE)</f>
        <v>1105582</v>
      </c>
      <c r="B85" s="20">
        <v>120</v>
      </c>
      <c r="C85" s="13">
        <v>961227</v>
      </c>
      <c r="D85" s="21" t="s">
        <v>174</v>
      </c>
      <c r="E85" s="24">
        <v>9171.52</v>
      </c>
      <c r="F85" s="22">
        <f>SUMIF(Agendas!$A:$A,CONCATENATE(F$1,"_",$C85),Agendas!$D:$D)</f>
        <v>112.1527</v>
      </c>
      <c r="G85" s="23">
        <f t="shared" si="10"/>
        <v>1.2228365636230416</v>
      </c>
      <c r="H85" s="22">
        <f>SUMIF(Agendas!$A:$A,CONCATENATE(H$1,"_",$C85),Agendas!$D:$D)</f>
        <v>256.28530000000001</v>
      </c>
      <c r="I85" s="23">
        <f t="shared" si="11"/>
        <v>2.7943601496807506</v>
      </c>
      <c r="J85" s="22">
        <f>SUMIF(Agendas!$A:$A,CONCATENATE(J$1,"_",$C85),Agendas!$D:$D)</f>
        <v>26.450600000000001</v>
      </c>
      <c r="K85" s="23">
        <f t="shared" si="12"/>
        <v>0.28839930567670358</v>
      </c>
      <c r="L85" s="17">
        <f t="shared" si="13"/>
        <v>-170.58320000000003</v>
      </c>
      <c r="M85" s="37">
        <f t="shared" si="14"/>
        <v>-1.8599228917344131</v>
      </c>
      <c r="N85" s="42">
        <f>VLOOKUP(A85,Agendas!$Q$2:$R$14,2,FALSE)</f>
        <v>26647.069999999992</v>
      </c>
      <c r="O85" s="43" t="str">
        <f>VLOOKUP(C85,Agendas!$H$2:$K$146,4,FALSE)</f>
        <v>1105582 - INDUSTOP ALIMENTOS LTDA</v>
      </c>
    </row>
    <row r="86" spans="1:15" x14ac:dyDescent="0.2">
      <c r="A86" s="36">
        <f>VLOOKUP(C86,Agendas!H:I,2,FALSE)</f>
        <v>40045</v>
      </c>
      <c r="B86" s="20">
        <v>26</v>
      </c>
      <c r="C86" s="13">
        <v>896357</v>
      </c>
      <c r="D86" s="21" t="s">
        <v>198</v>
      </c>
      <c r="E86" s="24">
        <v>109142.87</v>
      </c>
      <c r="F86" s="22">
        <f>SUMIF(Agendas!$A:$A,CONCATENATE(F$1,"_",$C86),Agendas!$D:$D)</f>
        <v>355.87380000000002</v>
      </c>
      <c r="G86" s="23">
        <f t="shared" si="10"/>
        <v>0.32606234378846738</v>
      </c>
      <c r="H86" s="22">
        <f>SUMIF(Agendas!$A:$A,CONCATENATE(H$1,"_",$C86),Agendas!$D:$D)</f>
        <v>2027.1058</v>
      </c>
      <c r="I86" s="23">
        <f t="shared" si="11"/>
        <v>1.8572956712609814</v>
      </c>
      <c r="J86" s="22">
        <f>SUMIF(Agendas!$A:$A,CONCATENATE(J$1,"_",$C86),Agendas!$D:$D)</f>
        <v>310.67340000000002</v>
      </c>
      <c r="K86" s="23">
        <f t="shared" si="12"/>
        <v>0.28464836960948525</v>
      </c>
      <c r="L86" s="17">
        <f t="shared" si="13"/>
        <v>-1981.9053999999999</v>
      </c>
      <c r="M86" s="37">
        <f t="shared" si="14"/>
        <v>-1.8158816970819991</v>
      </c>
      <c r="N86" s="42">
        <f>VLOOKUP(A86,Agendas!$Q$2:$R$14,2,FALSE)</f>
        <v>153550.58999999979</v>
      </c>
      <c r="O86" s="43" t="str">
        <f>VLOOKUP(C86,Agendas!$H$2:$K$146,4,FALSE)</f>
        <v>40045 - SPAIPA S/A IND.BRAS.BEB.(CTBA)</v>
      </c>
    </row>
    <row r="87" spans="1:15" x14ac:dyDescent="0.2">
      <c r="A87" s="36">
        <f>VLOOKUP(C87,Agendas!H:I,2,FALSE)</f>
        <v>40045</v>
      </c>
      <c r="B87" s="20">
        <v>24</v>
      </c>
      <c r="C87" s="13">
        <v>332615</v>
      </c>
      <c r="D87" s="21" t="s">
        <v>71</v>
      </c>
      <c r="E87" s="24">
        <v>119500.36000000002</v>
      </c>
      <c r="F87" s="22">
        <f>SUMIF(Agendas!$A:$A,CONCATENATE(F$1,"_",$C87),Agendas!$D:$D)</f>
        <v>122.3807</v>
      </c>
      <c r="G87" s="23">
        <f t="shared" si="10"/>
        <v>0.10241031909862028</v>
      </c>
      <c r="H87" s="22">
        <f>SUMIF(Agendas!$A:$A,CONCATENATE(H$1,"_",$C87),Agendas!$D:$D)</f>
        <v>2003.5153</v>
      </c>
      <c r="I87" s="23">
        <f t="shared" si="11"/>
        <v>1.6765767902289164</v>
      </c>
      <c r="J87" s="22">
        <f>SUMIF(Agendas!$A:$A,CONCATENATE(J$1,"_",$C87),Agendas!$D:$D)</f>
        <v>214.40889999999999</v>
      </c>
      <c r="K87" s="23">
        <f t="shared" si="12"/>
        <v>0.17942113312461985</v>
      </c>
      <c r="L87" s="17">
        <f t="shared" si="13"/>
        <v>-2095.5434999999998</v>
      </c>
      <c r="M87" s="37">
        <f t="shared" si="14"/>
        <v>-1.7535876042549157</v>
      </c>
      <c r="N87" s="42">
        <f>VLOOKUP(A87,Agendas!$Q$2:$R$14,2,FALSE)</f>
        <v>153550.58999999979</v>
      </c>
      <c r="O87" s="43" t="str">
        <f>VLOOKUP(C87,Agendas!$H$2:$K$146,4,FALSE)</f>
        <v>40045 - SPAIPA S/A IND.BRAS.BEB.(CTBA)</v>
      </c>
    </row>
    <row r="88" spans="1:15" x14ac:dyDescent="0.2">
      <c r="A88" s="36">
        <f>VLOOKUP(C88,Agendas!H:I,2,FALSE)</f>
        <v>1105582</v>
      </c>
      <c r="B88" s="20">
        <v>40</v>
      </c>
      <c r="C88" s="13">
        <v>181081</v>
      </c>
      <c r="D88" s="21" t="s">
        <v>104</v>
      </c>
      <c r="E88" s="24">
        <v>84622.62</v>
      </c>
      <c r="F88" s="22">
        <f>SUMIF(Agendas!$A:$A,CONCATENATE(F$1,"_",$C88),Agendas!$D:$D)</f>
        <v>1360.2808</v>
      </c>
      <c r="G88" s="23">
        <f t="shared" si="10"/>
        <v>1.6074671287653348</v>
      </c>
      <c r="H88" s="22">
        <f>SUMIF(Agendas!$A:$A,CONCATENATE(H$1,"_",$C88),Agendas!$D:$D)</f>
        <v>2250.8683000000001</v>
      </c>
      <c r="I88" s="23">
        <f t="shared" si="11"/>
        <v>2.6598896370733973</v>
      </c>
      <c r="J88" s="22">
        <f>SUMIF(Agendas!$A:$A,CONCATENATE(J$1,"_",$C88),Agendas!$D:$D)</f>
        <v>555.68340000000001</v>
      </c>
      <c r="K88" s="23">
        <f t="shared" si="12"/>
        <v>0.65666059500403096</v>
      </c>
      <c r="L88" s="17">
        <f t="shared" si="13"/>
        <v>-1446.2709</v>
      </c>
      <c r="M88" s="37">
        <f t="shared" si="14"/>
        <v>-1.7090831033120935</v>
      </c>
      <c r="N88" s="42">
        <f>VLOOKUP(A88,Agendas!$Q$2:$R$14,2,FALSE)</f>
        <v>26647.069999999992</v>
      </c>
      <c r="O88" s="43" t="str">
        <f>VLOOKUP(C88,Agendas!$H$2:$K$146,4,FALSE)</f>
        <v>1105582 - INDUSTOP ALIMENTOS LTDA</v>
      </c>
    </row>
    <row r="89" spans="1:15" x14ac:dyDescent="0.2">
      <c r="A89" s="36">
        <f>VLOOKUP(C89,Agendas!H:I,2,FALSE)</f>
        <v>40045</v>
      </c>
      <c r="B89" s="20">
        <v>13</v>
      </c>
      <c r="C89" s="13">
        <v>771791</v>
      </c>
      <c r="D89" s="21" t="s">
        <v>73</v>
      </c>
      <c r="E89" s="24">
        <v>150688.19</v>
      </c>
      <c r="F89" s="22">
        <f>SUMIF(Agendas!$A:$A,CONCATENATE(F$1,"_",$C89),Agendas!$D:$D)</f>
        <v>291.76499999999999</v>
      </c>
      <c r="G89" s="23">
        <f t="shared" si="10"/>
        <v>0.19362167665561578</v>
      </c>
      <c r="H89" s="22">
        <f>SUMIF(Agendas!$A:$A,CONCATENATE(H$1,"_",$C89),Agendas!$D:$D)</f>
        <v>2209.1505999999999</v>
      </c>
      <c r="I89" s="23">
        <f t="shared" si="11"/>
        <v>1.4660409684395306</v>
      </c>
      <c r="J89" s="22">
        <f>SUMIF(Agendas!$A:$A,CONCATENATE(J$1,"_",$C89),Agendas!$D:$D)</f>
        <v>421.10169999999999</v>
      </c>
      <c r="K89" s="23">
        <f t="shared" si="12"/>
        <v>0.27945235787887557</v>
      </c>
      <c r="L89" s="17">
        <f t="shared" si="13"/>
        <v>-2338.4873000000002</v>
      </c>
      <c r="M89" s="37">
        <f t="shared" si="14"/>
        <v>-1.5518716496627905</v>
      </c>
      <c r="N89" s="42">
        <f>VLOOKUP(A89,Agendas!$Q$2:$R$14,2,FALSE)</f>
        <v>153550.58999999979</v>
      </c>
      <c r="O89" s="43" t="str">
        <f>VLOOKUP(C89,Agendas!$H$2:$K$146,4,FALSE)</f>
        <v>40045 - SPAIPA S/A IND.BRAS.BEB.(CTBA)</v>
      </c>
    </row>
    <row r="90" spans="1:15" x14ac:dyDescent="0.2">
      <c r="A90" s="36">
        <f>VLOOKUP(C90,Agendas!H:I,2,FALSE)</f>
        <v>1078215</v>
      </c>
      <c r="B90" s="20">
        <v>33</v>
      </c>
      <c r="C90" s="13">
        <v>548818</v>
      </c>
      <c r="D90" s="21" t="s">
        <v>37</v>
      </c>
      <c r="E90" s="24">
        <v>90994.540000000008</v>
      </c>
      <c r="F90" s="22">
        <f>SUMIF(Agendas!$A:$A,CONCATENATE(F$1,"_",$C90),Agendas!$D:$D)</f>
        <v>1879.7164</v>
      </c>
      <c r="G90" s="23">
        <f t="shared" si="10"/>
        <v>2.0657463623641594</v>
      </c>
      <c r="H90" s="22">
        <f>SUMIF(Agendas!$A:$A,CONCATENATE(H$1,"_",$C90),Agendas!$D:$D)</f>
        <v>3265.3728999999998</v>
      </c>
      <c r="I90" s="23">
        <f t="shared" si="11"/>
        <v>3.5885371803626893</v>
      </c>
      <c r="J90" s="22">
        <f>SUMIF(Agendas!$A:$A,CONCATENATE(J$1,"_",$C90),Agendas!$D:$D)</f>
        <v>16.978000000000002</v>
      </c>
      <c r="K90" s="23">
        <f t="shared" si="12"/>
        <v>1.8658262352884029E-2</v>
      </c>
      <c r="L90" s="17">
        <f t="shared" si="13"/>
        <v>-1402.6344999999999</v>
      </c>
      <c r="M90" s="37">
        <f t="shared" si="14"/>
        <v>-1.5414490803514143</v>
      </c>
      <c r="N90" s="42">
        <f>VLOOKUP(A90,Agendas!$Q$2:$R$14,2,FALSE)</f>
        <v>238508.86000000004</v>
      </c>
      <c r="O90" s="43" t="str">
        <f>VLOOKUP(C90,Agendas!$H$2:$K$146,4,FALSE)</f>
        <v>1078215 - CHOCOLATES GAROTO S/A</v>
      </c>
    </row>
    <row r="91" spans="1:15" x14ac:dyDescent="0.2">
      <c r="A91" s="36">
        <f>VLOOKUP(C91,Agendas!H:I,2,FALSE)</f>
        <v>100811</v>
      </c>
      <c r="B91" s="20">
        <v>28</v>
      </c>
      <c r="C91" s="13">
        <v>823716</v>
      </c>
      <c r="D91" s="21" t="s">
        <v>178</v>
      </c>
      <c r="E91" s="24">
        <v>102907.22</v>
      </c>
      <c r="F91" s="22">
        <f>SUMIF(Agendas!$A:$A,CONCATENATE(F$1,"_",$C91),Agendas!$D:$D)</f>
        <v>398.0283</v>
      </c>
      <c r="G91" s="23">
        <f t="shared" si="10"/>
        <v>0.38678364841650564</v>
      </c>
      <c r="H91" s="22">
        <f>SUMIF(Agendas!$A:$A,CONCATENATE(H$1,"_",$C91),Agendas!$D:$D)</f>
        <v>1812.9003</v>
      </c>
      <c r="I91" s="23">
        <f t="shared" si="11"/>
        <v>1.7616842627757316</v>
      </c>
      <c r="J91" s="22">
        <f>SUMIF(Agendas!$A:$A,CONCATENATE(J$1,"_",$C91),Agendas!$D:$D)</f>
        <v>72.384399999999999</v>
      </c>
      <c r="K91" s="23">
        <f t="shared" si="12"/>
        <v>7.0339476666457415E-2</v>
      </c>
      <c r="L91" s="17">
        <f t="shared" si="13"/>
        <v>-1487.2564</v>
      </c>
      <c r="M91" s="37">
        <f t="shared" si="14"/>
        <v>-1.4452400910256831</v>
      </c>
      <c r="N91" s="42">
        <f>VLOOKUP(A91,Agendas!$Q$2:$R$14,2,FALSE)</f>
        <v>3560.19</v>
      </c>
      <c r="O91" s="43" t="str">
        <f>VLOOKUP(C91,Agendas!$H$2:$K$146,4,FALSE)</f>
        <v>100811 - DORI ALIMENTOS LTDA</v>
      </c>
    </row>
    <row r="92" spans="1:15" x14ac:dyDescent="0.2">
      <c r="A92" s="36">
        <f>VLOOKUP(C92,Agendas!H:I,2,FALSE)</f>
        <v>1127759</v>
      </c>
      <c r="B92" s="20">
        <v>69</v>
      </c>
      <c r="C92" s="13">
        <v>1172022</v>
      </c>
      <c r="D92" s="21" t="s">
        <v>61</v>
      </c>
      <c r="E92" s="24">
        <v>43544.19</v>
      </c>
      <c r="F92" s="22">
        <f>SUMIF(Agendas!$A:$A,CONCATENATE(F$1,"_",$C92),Agendas!$D:$D)</f>
        <v>1140.6415999999999</v>
      </c>
      <c r="G92" s="23">
        <f t="shared" si="10"/>
        <v>2.6195035434118763</v>
      </c>
      <c r="H92" s="22">
        <f>SUMIF(Agendas!$A:$A,CONCATENATE(H$1,"_",$C92),Agendas!$D:$D)</f>
        <v>1744.0986</v>
      </c>
      <c r="I92" s="23">
        <f t="shared" si="11"/>
        <v>4.0053531825945097</v>
      </c>
      <c r="J92" s="22">
        <f>SUMIF(Agendas!$A:$A,CONCATENATE(J$1,"_",$C92),Agendas!$D:$D)</f>
        <v>3.7347999999999999</v>
      </c>
      <c r="K92" s="23">
        <f t="shared" si="12"/>
        <v>8.5770340428883846E-3</v>
      </c>
      <c r="L92" s="17">
        <f t="shared" si="13"/>
        <v>-607.19180000000006</v>
      </c>
      <c r="M92" s="37">
        <f t="shared" si="14"/>
        <v>-1.3944266732255211</v>
      </c>
      <c r="N92" s="42">
        <f>VLOOKUP(A92,Agendas!$Q$2:$R$14,2,FALSE)</f>
        <v>28267.19</v>
      </c>
      <c r="O92" s="43" t="str">
        <f>VLOOKUP(C92,Agendas!$H$2:$K$146,4,FALSE)</f>
        <v>1127759 - CADBURY BRASIL COM.DE ALIMENTOS LTDA.</v>
      </c>
    </row>
    <row r="93" spans="1:15" x14ac:dyDescent="0.2">
      <c r="A93" s="36">
        <f>VLOOKUP(C93,Agendas!H:I,2,FALSE)</f>
        <v>1105582</v>
      </c>
      <c r="B93" s="20">
        <v>92</v>
      </c>
      <c r="C93" s="13">
        <v>496364</v>
      </c>
      <c r="D93" s="21" t="s">
        <v>107</v>
      </c>
      <c r="E93" s="24">
        <v>28360.1</v>
      </c>
      <c r="F93" s="22">
        <f>SUMIF(Agendas!$A:$A,CONCATENATE(F$1,"_",$C93),Agendas!$D:$D)</f>
        <v>153.89879999999999</v>
      </c>
      <c r="G93" s="23">
        <f t="shared" si="10"/>
        <v>0.5426595815952695</v>
      </c>
      <c r="H93" s="22">
        <f>SUMIF(Agendas!$A:$A,CONCATENATE(H$1,"_",$C93),Agendas!$D:$D)</f>
        <v>425.28440000000001</v>
      </c>
      <c r="I93" s="23">
        <f t="shared" si="11"/>
        <v>1.4995870959552329</v>
      </c>
      <c r="J93" s="22">
        <f>SUMIF(Agendas!$A:$A,CONCATENATE(J$1,"_",$C93),Agendas!$D:$D)</f>
        <v>115.1276</v>
      </c>
      <c r="K93" s="23">
        <f t="shared" si="12"/>
        <v>0.4059492032820759</v>
      </c>
      <c r="L93" s="17">
        <f t="shared" si="13"/>
        <v>-386.51320000000004</v>
      </c>
      <c r="M93" s="37">
        <f t="shared" si="14"/>
        <v>-1.3628767176420395</v>
      </c>
      <c r="N93" s="42">
        <f>VLOOKUP(A93,Agendas!$Q$2:$R$14,2,FALSE)</f>
        <v>26647.069999999992</v>
      </c>
      <c r="O93" s="43" t="str">
        <f>VLOOKUP(C93,Agendas!$H$2:$K$146,4,FALSE)</f>
        <v>1105582 - INDUSTOP ALIMENTOS LTDA</v>
      </c>
    </row>
    <row r="94" spans="1:15" x14ac:dyDescent="0.2">
      <c r="A94" s="36">
        <f>VLOOKUP(C94,Agendas!H:I,2,FALSE)</f>
        <v>24155</v>
      </c>
      <c r="B94" s="20">
        <v>116</v>
      </c>
      <c r="C94" s="13">
        <v>536169</v>
      </c>
      <c r="D94" s="21" t="s">
        <v>170</v>
      </c>
      <c r="E94" s="24">
        <v>12833.189999999999</v>
      </c>
      <c r="F94" s="22">
        <f>SUMIF(Agendas!$A:$A,CONCATENATE(F$1,"_",$C94),Agendas!$D:$D)</f>
        <v>470.99639999999999</v>
      </c>
      <c r="G94" s="23">
        <f t="shared" si="10"/>
        <v>3.6701428093872224</v>
      </c>
      <c r="H94" s="22">
        <f>SUMIF(Agendas!$A:$A,CONCATENATE(H$1,"_",$C94),Agendas!$D:$D)</f>
        <v>620.89570000000003</v>
      </c>
      <c r="I94" s="23">
        <f t="shared" si="11"/>
        <v>4.8382023487535069</v>
      </c>
      <c r="J94" s="22">
        <f>SUMIF(Agendas!$A:$A,CONCATENATE(J$1,"_",$C94),Agendas!$D:$D)</f>
        <v>24.698</v>
      </c>
      <c r="K94" s="23">
        <f t="shared" si="12"/>
        <v>0.19245409753927123</v>
      </c>
      <c r="L94" s="17">
        <f t="shared" si="13"/>
        <v>-174.59730000000002</v>
      </c>
      <c r="M94" s="37">
        <f t="shared" si="14"/>
        <v>-1.3605136369055555</v>
      </c>
      <c r="N94" s="42">
        <v>0</v>
      </c>
      <c r="O94" s="43" t="str">
        <f>VLOOKUP(C94,Agendas!$H$2:$K$146,4,FALSE)</f>
        <v>24155 - NUTRIMENTAL S/A IND E COM DE ALIMENTOS</v>
      </c>
    </row>
    <row r="95" spans="1:15" x14ac:dyDescent="0.2">
      <c r="A95" s="36">
        <f>VLOOKUP(C95,Agendas!H:I,2,FALSE)</f>
        <v>1114607</v>
      </c>
      <c r="B95" s="20">
        <v>9</v>
      </c>
      <c r="C95" s="13">
        <v>712779</v>
      </c>
      <c r="D95" s="21" t="s">
        <v>4</v>
      </c>
      <c r="E95" s="24">
        <v>182139.88</v>
      </c>
      <c r="F95" s="22">
        <f>SUMIF(Agendas!$A:$A,CONCATENATE(F$1,"_",$C95),Agendas!$D:$D)</f>
        <v>431.14699999999999</v>
      </c>
      <c r="G95" s="23">
        <f t="shared" si="10"/>
        <v>0.23671202594401619</v>
      </c>
      <c r="H95" s="22">
        <f>SUMIF(Agendas!$A:$A,CONCATENATE(H$1,"_",$C95),Agendas!$D:$D)</f>
        <v>2148.9607999999998</v>
      </c>
      <c r="I95" s="23">
        <f t="shared" si="11"/>
        <v>1.1798409003014605</v>
      </c>
      <c r="J95" s="22">
        <f>SUMIF(Agendas!$A:$A,CONCATENATE(J$1,"_",$C95),Agendas!$D:$D)</f>
        <v>439.65309999999999</v>
      </c>
      <c r="K95" s="23">
        <f t="shared" si="12"/>
        <v>0.24138211796340264</v>
      </c>
      <c r="L95" s="17">
        <f t="shared" si="13"/>
        <v>-2157.4668999999999</v>
      </c>
      <c r="M95" s="37">
        <f t="shared" si="14"/>
        <v>-1.184510992320847</v>
      </c>
      <c r="N95" s="42">
        <f>VLOOKUP(A95,Agendas!$Q$2:$R$14,2,FALSE)</f>
        <v>40532.399999999972</v>
      </c>
      <c r="O95" s="43" t="str">
        <f>VLOOKUP(C95,Agendas!$H$2:$K$146,4,FALSE)</f>
        <v>1114607 - FERRERO DO BRASIL IND.DOCEIRA E ALIM.LTD</v>
      </c>
    </row>
    <row r="96" spans="1:15" x14ac:dyDescent="0.2">
      <c r="A96" s="36">
        <f>VLOOKUP(C96,Agendas!H:I,2,FALSE)</f>
        <v>1105582</v>
      </c>
      <c r="B96" s="20">
        <v>42</v>
      </c>
      <c r="C96" s="13">
        <v>180042</v>
      </c>
      <c r="D96" s="21" t="s">
        <v>102</v>
      </c>
      <c r="E96" s="24">
        <v>77331</v>
      </c>
      <c r="F96" s="22">
        <f>SUMIF(Agendas!$A:$A,CONCATENATE(F$1,"_",$C96),Agendas!$D:$D)</f>
        <v>1417.3148000000001</v>
      </c>
      <c r="G96" s="23">
        <f t="shared" si="10"/>
        <v>1.8327899548693281</v>
      </c>
      <c r="H96" s="22">
        <f>SUMIF(Agendas!$A:$A,CONCATENATE(H$1,"_",$C96),Agendas!$D:$D)</f>
        <v>1922.5944999999999</v>
      </c>
      <c r="I96" s="23">
        <f t="shared" si="11"/>
        <v>2.4861885918971689</v>
      </c>
      <c r="J96" s="22">
        <f>SUMIF(Agendas!$A:$A,CONCATENATE(J$1,"_",$C96),Agendas!$D:$D)</f>
        <v>407.05340000000001</v>
      </c>
      <c r="K96" s="23">
        <f t="shared" si="12"/>
        <v>0.52637803726836596</v>
      </c>
      <c r="L96" s="17">
        <f t="shared" si="13"/>
        <v>-912.33309999999983</v>
      </c>
      <c r="M96" s="37">
        <f t="shared" si="14"/>
        <v>-1.179776674296207</v>
      </c>
      <c r="N96" s="42">
        <f>VLOOKUP(A96,Agendas!$Q$2:$R$14,2,FALSE)</f>
        <v>26647.069999999992</v>
      </c>
      <c r="O96" s="43" t="str">
        <f>VLOOKUP(C96,Agendas!$H$2:$K$146,4,FALSE)</f>
        <v>1105582 - INDUSTOP ALIMENTOS LTDA</v>
      </c>
    </row>
    <row r="97" spans="1:15" x14ac:dyDescent="0.2">
      <c r="A97" s="36">
        <f>VLOOKUP(C97,Agendas!H:I,2,FALSE)</f>
        <v>1127924</v>
      </c>
      <c r="B97" s="20">
        <v>95</v>
      </c>
      <c r="C97" s="13">
        <v>201073</v>
      </c>
      <c r="D97" s="21" t="s">
        <v>88</v>
      </c>
      <c r="E97" s="24">
        <v>24389.989999999998</v>
      </c>
      <c r="F97" s="22">
        <f>SUMIF(Agendas!$A:$A,CONCATENATE(F$1,"_",$C97),Agendas!$D:$D)</f>
        <v>444.14780000000002</v>
      </c>
      <c r="G97" s="23">
        <f t="shared" si="10"/>
        <v>1.821024936869593</v>
      </c>
      <c r="H97" s="22">
        <f>SUMIF(Agendas!$A:$A,CONCATENATE(H$1,"_",$C97),Agendas!$D:$D)</f>
        <v>689.19680000000005</v>
      </c>
      <c r="I97" s="23">
        <f t="shared" si="11"/>
        <v>2.8257362959148407</v>
      </c>
      <c r="J97" s="22">
        <f>SUMIF(Agendas!$A:$A,CONCATENATE(J$1,"_",$C97),Agendas!$D:$D)</f>
        <v>42.695300000000003</v>
      </c>
      <c r="K97" s="23">
        <f t="shared" si="12"/>
        <v>0.17505255229706945</v>
      </c>
      <c r="L97" s="17">
        <f t="shared" si="13"/>
        <v>-287.74430000000001</v>
      </c>
      <c r="M97" s="37">
        <f t="shared" si="14"/>
        <v>-1.1797639113423173</v>
      </c>
      <c r="N97" s="42">
        <f>VLOOKUP(A97,Agendas!$Q$2:$R$14,2,FALSE)</f>
        <v>182255.35000000021</v>
      </c>
      <c r="O97" s="43" t="str">
        <f>VLOOKUP(C97,Agendas!$H$2:$K$146,4,FALSE)</f>
        <v>1127924 - KRAFT FOODS BRASIL LTDA</v>
      </c>
    </row>
    <row r="98" spans="1:15" x14ac:dyDescent="0.2">
      <c r="A98" s="36">
        <f>VLOOKUP(C98,Agendas!H:I,2,FALSE)</f>
        <v>1105582</v>
      </c>
      <c r="B98" s="20">
        <v>31</v>
      </c>
      <c r="C98" s="13">
        <v>181123</v>
      </c>
      <c r="D98" s="21" t="s">
        <v>103</v>
      </c>
      <c r="E98" s="24">
        <v>95699.01999999999</v>
      </c>
      <c r="F98" s="22">
        <f>SUMIF(Agendas!$A:$A,CONCATENATE(F$1,"_",$C98),Agendas!$D:$D)</f>
        <v>1558.7248</v>
      </c>
      <c r="G98" s="23">
        <f t="shared" ref="G98:G121" si="15">F98/$E98*100</f>
        <v>1.6287782257331371</v>
      </c>
      <c r="H98" s="22">
        <f>SUMIF(Agendas!$A:$A,CONCATENATE(H$1,"_",$C98),Agendas!$D:$D)</f>
        <v>2459.7462</v>
      </c>
      <c r="I98" s="23">
        <f t="shared" ref="I98:I121" si="16">H98/$E98*100</f>
        <v>2.5702940322690875</v>
      </c>
      <c r="J98" s="22">
        <f>SUMIF(Agendas!$A:$A,CONCATENATE(J$1,"_",$C98),Agendas!$D:$D)</f>
        <v>225.56460000000001</v>
      </c>
      <c r="K98" s="23">
        <f t="shared" ref="K98:K121" si="17">J98/$E98*100</f>
        <v>0.23570210018869581</v>
      </c>
      <c r="L98" s="17">
        <f t="shared" ref="L98:L121" si="18">-J98-H98+F98</f>
        <v>-1126.5860000000002</v>
      </c>
      <c r="M98" s="37">
        <f t="shared" ref="M98:M121" si="19">L98/$E98*100</f>
        <v>-1.177217906724646</v>
      </c>
      <c r="N98" s="42">
        <f>VLOOKUP(A98,Agendas!$Q$2:$R$14,2,FALSE)</f>
        <v>26647.069999999992</v>
      </c>
      <c r="O98" s="43" t="str">
        <f>VLOOKUP(C98,Agendas!$H$2:$K$146,4,FALSE)</f>
        <v>1105582 - INDUSTOP ALIMENTOS LTDA</v>
      </c>
    </row>
    <row r="99" spans="1:15" x14ac:dyDescent="0.2">
      <c r="A99" s="36">
        <f>VLOOKUP(C99,Agendas!H:I,2,FALSE)</f>
        <v>1197307</v>
      </c>
      <c r="B99" s="20">
        <v>5</v>
      </c>
      <c r="C99" s="13">
        <v>492124</v>
      </c>
      <c r="D99" s="21" t="s">
        <v>3</v>
      </c>
      <c r="E99" s="24">
        <v>278323.58999999997</v>
      </c>
      <c r="F99" s="22">
        <f>SUMIF(Agendas!$A:$A,CONCATENATE(F$1,"_",$C99),Agendas!$D:$D)</f>
        <v>8777.8583999999992</v>
      </c>
      <c r="G99" s="23">
        <f t="shared" si="15"/>
        <v>3.1538319838429794</v>
      </c>
      <c r="H99" s="22">
        <f>SUMIF(Agendas!$A:$A,CONCATENATE(H$1,"_",$C99),Agendas!$D:$D)</f>
        <v>11863.504300000001</v>
      </c>
      <c r="I99" s="23">
        <f t="shared" si="16"/>
        <v>4.262486086788404</v>
      </c>
      <c r="J99" s="22">
        <f>SUMIF(Agendas!$A:$A,CONCATENATE(J$1,"_",$C99),Agendas!$D:$D)</f>
        <v>163.85820000000001</v>
      </c>
      <c r="K99" s="23">
        <f t="shared" si="17"/>
        <v>5.8873270497840316E-2</v>
      </c>
      <c r="L99" s="17">
        <f t="shared" si="18"/>
        <v>-3249.5041000000019</v>
      </c>
      <c r="M99" s="37">
        <f t="shared" si="19"/>
        <v>-1.1675273734432652</v>
      </c>
      <c r="N99" s="42">
        <f>VLOOKUP(A99,Agendas!$Q$2:$R$14,2,FALSE)</f>
        <v>122085.26999999989</v>
      </c>
      <c r="O99" s="43" t="str">
        <f>VLOOKUP(C99,Agendas!$H$2:$K$146,4,FALSE)</f>
        <v>1197307 - PROCTER &amp; GAMBLE INDL E COML LTDA</v>
      </c>
    </row>
    <row r="100" spans="1:15" x14ac:dyDescent="0.2">
      <c r="A100" s="36">
        <f>VLOOKUP(C100,Agendas!H:I,2,FALSE)</f>
        <v>1114607</v>
      </c>
      <c r="B100" s="20">
        <v>44</v>
      </c>
      <c r="C100" s="13">
        <v>1238815</v>
      </c>
      <c r="D100" s="21" t="s">
        <v>12</v>
      </c>
      <c r="E100" s="24">
        <v>74878.06</v>
      </c>
      <c r="F100" s="22">
        <f>SUMIF(Agendas!$A:$A,CONCATENATE(F$1,"_",$C100),Agendas!$D:$D)</f>
        <v>1309.9464</v>
      </c>
      <c r="G100" s="23">
        <f t="shared" si="15"/>
        <v>1.7494395554585682</v>
      </c>
      <c r="H100" s="22">
        <f>SUMIF(Agendas!$A:$A,CONCATENATE(H$1,"_",$C100),Agendas!$D:$D)</f>
        <v>2117.8951999999999</v>
      </c>
      <c r="I100" s="23">
        <f t="shared" si="16"/>
        <v>2.8284589638139663</v>
      </c>
      <c r="J100" s="22">
        <f>SUMIF(Agendas!$A:$A,CONCATENATE(J$1,"_",$C100),Agendas!$D:$D)</f>
        <v>56.436</v>
      </c>
      <c r="K100" s="23">
        <f t="shared" si="17"/>
        <v>7.5370542452622299E-2</v>
      </c>
      <c r="L100" s="17">
        <f t="shared" si="18"/>
        <v>-864.38480000000004</v>
      </c>
      <c r="M100" s="37">
        <f t="shared" si="19"/>
        <v>-1.1543899508080204</v>
      </c>
      <c r="N100" s="42">
        <f>VLOOKUP(A100,Agendas!$Q$2:$R$14,2,FALSE)</f>
        <v>40532.399999999972</v>
      </c>
      <c r="O100" s="43" t="str">
        <f>VLOOKUP(C100,Agendas!$H$2:$K$146,4,FALSE)</f>
        <v>1114607 - FERRERO DO BRASIL IND.DOCEIRA E ALIM.LTD</v>
      </c>
    </row>
    <row r="101" spans="1:15" x14ac:dyDescent="0.2">
      <c r="A101" s="36">
        <f>VLOOKUP(C101,Agendas!H:I,2,FALSE)</f>
        <v>108383</v>
      </c>
      <c r="B101" s="20">
        <v>37</v>
      </c>
      <c r="C101" s="13">
        <v>824470</v>
      </c>
      <c r="D101" s="21" t="s">
        <v>67</v>
      </c>
      <c r="E101" s="24">
        <v>86712.26</v>
      </c>
      <c r="F101" s="22">
        <f>SUMIF(Agendas!$A:$A,CONCATENATE(F$1,"_",$C101),Agendas!$D:$D)</f>
        <v>348.26600000000002</v>
      </c>
      <c r="G101" s="23">
        <f t="shared" si="15"/>
        <v>0.40163409418691204</v>
      </c>
      <c r="H101" s="22">
        <f>SUMIF(Agendas!$A:$A,CONCATENATE(H$1,"_",$C101),Agendas!$D:$D)</f>
        <v>1287.8119999999999</v>
      </c>
      <c r="I101" s="23">
        <f t="shared" si="16"/>
        <v>1.4851556169796518</v>
      </c>
      <c r="J101" s="22">
        <f>SUMIF(Agendas!$A:$A,CONCATENATE(J$1,"_",$C101),Agendas!$D:$D)</f>
        <v>1.63</v>
      </c>
      <c r="K101" s="23">
        <f t="shared" si="17"/>
        <v>1.8797803217215189E-3</v>
      </c>
      <c r="L101" s="17">
        <f t="shared" si="18"/>
        <v>-941.17599999999993</v>
      </c>
      <c r="M101" s="37">
        <f t="shared" si="19"/>
        <v>-1.0854013031144616</v>
      </c>
      <c r="N101" s="42">
        <v>0</v>
      </c>
      <c r="O101" s="43" t="str">
        <f>VLOOKUP(C101,Agendas!$H$2:$K$146,4,FALSE)</f>
        <v xml:space="preserve">108383 - EDITORA ABRIL S.A                       </v>
      </c>
    </row>
    <row r="102" spans="1:15" x14ac:dyDescent="0.2">
      <c r="A102" s="36">
        <f>VLOOKUP(C102,Agendas!H:I,2,FALSE)</f>
        <v>40045</v>
      </c>
      <c r="B102" s="20">
        <v>46</v>
      </c>
      <c r="C102" s="13">
        <v>690644</v>
      </c>
      <c r="D102" s="21" t="s">
        <v>189</v>
      </c>
      <c r="E102" s="24">
        <v>68084.680000000008</v>
      </c>
      <c r="F102" s="22">
        <f>SUMIF(Agendas!$A:$A,CONCATENATE(F$1,"_",$C102),Agendas!$D:$D)</f>
        <v>309.4624</v>
      </c>
      <c r="G102" s="23">
        <f t="shared" si="15"/>
        <v>0.45452574646748722</v>
      </c>
      <c r="H102" s="22">
        <f>SUMIF(Agendas!$A:$A,CONCATENATE(H$1,"_",$C102),Agendas!$D:$D)</f>
        <v>980.31020000000001</v>
      </c>
      <c r="I102" s="23">
        <f t="shared" si="16"/>
        <v>1.4398396232456403</v>
      </c>
      <c r="J102" s="22">
        <f>SUMIF(Agendas!$A:$A,CONCATENATE(J$1,"_",$C102),Agendas!$D:$D)</f>
        <v>65.405799999999999</v>
      </c>
      <c r="K102" s="23">
        <f t="shared" si="17"/>
        <v>9.6065370359381869E-2</v>
      </c>
      <c r="L102" s="17">
        <f t="shared" si="18"/>
        <v>-736.25359999999989</v>
      </c>
      <c r="M102" s="37">
        <f t="shared" si="19"/>
        <v>-1.081379247137535</v>
      </c>
      <c r="N102" s="42">
        <f>VLOOKUP(A102,Agendas!$Q$2:$R$14,2,FALSE)</f>
        <v>153550.58999999979</v>
      </c>
      <c r="O102" s="43" t="str">
        <f>VLOOKUP(C102,Agendas!$H$2:$K$146,4,FALSE)</f>
        <v>40045 - SPAIPA S/A IND.BRAS.BEB.(CTBA)</v>
      </c>
    </row>
    <row r="103" spans="1:15" x14ac:dyDescent="0.2">
      <c r="A103" s="36">
        <f>VLOOKUP(C103,Agendas!H:I,2,FALSE)</f>
        <v>1197307</v>
      </c>
      <c r="B103" s="20">
        <v>16</v>
      </c>
      <c r="C103" s="13">
        <v>1011824</v>
      </c>
      <c r="D103" s="21" t="s">
        <v>6</v>
      </c>
      <c r="E103" s="24">
        <v>131923.12</v>
      </c>
      <c r="F103" s="22">
        <f>SUMIF(Agendas!$A:$A,CONCATENATE(F$1,"_",$C103),Agendas!$D:$D)</f>
        <v>2965.7692000000002</v>
      </c>
      <c r="G103" s="23">
        <f t="shared" si="15"/>
        <v>2.2481041988697661</v>
      </c>
      <c r="H103" s="22">
        <f>SUMIF(Agendas!$A:$A,CONCATENATE(H$1,"_",$C103),Agendas!$D:$D)</f>
        <v>4162.5706</v>
      </c>
      <c r="I103" s="23">
        <f t="shared" si="16"/>
        <v>3.1553002991439261</v>
      </c>
      <c r="J103" s="22">
        <f>SUMIF(Agendas!$A:$A,CONCATENATE(J$1,"_",$C103),Agendas!$D:$D)</f>
        <v>115.6987</v>
      </c>
      <c r="K103" s="23">
        <f t="shared" si="17"/>
        <v>8.7701609846704665E-2</v>
      </c>
      <c r="L103" s="17">
        <f t="shared" si="18"/>
        <v>-1312.5000999999997</v>
      </c>
      <c r="M103" s="37">
        <f t="shared" si="19"/>
        <v>-0.99489771012086414</v>
      </c>
      <c r="N103" s="42">
        <f>VLOOKUP(A103,Agendas!$Q$2:$R$14,2,FALSE)</f>
        <v>122085.26999999989</v>
      </c>
      <c r="O103" s="43" t="str">
        <f>VLOOKUP(C103,Agendas!$H$2:$K$146,4,FALSE)</f>
        <v>1197307 - PROCTER &amp; GAMBLE INDL E COML LTDA</v>
      </c>
    </row>
    <row r="104" spans="1:15" x14ac:dyDescent="0.2">
      <c r="A104" s="36">
        <f>VLOOKUP(C104,Agendas!H:I,2,FALSE)</f>
        <v>40045</v>
      </c>
      <c r="B104" s="20">
        <v>34</v>
      </c>
      <c r="C104" s="13">
        <v>896340</v>
      </c>
      <c r="D104" s="21" t="s">
        <v>196</v>
      </c>
      <c r="E104" s="24">
        <v>89141.47</v>
      </c>
      <c r="F104" s="22">
        <f>SUMIF(Agendas!$A:$A,CONCATENATE(F$1,"_",$C104),Agendas!$D:$D)</f>
        <v>294.20319999999998</v>
      </c>
      <c r="G104" s="23">
        <f t="shared" si="15"/>
        <v>0.33004077675631777</v>
      </c>
      <c r="H104" s="22">
        <f>SUMIF(Agendas!$A:$A,CONCATENATE(H$1,"_",$C104),Agendas!$D:$D)</f>
        <v>1042.6738</v>
      </c>
      <c r="I104" s="23">
        <f t="shared" si="16"/>
        <v>1.1696843231326564</v>
      </c>
      <c r="J104" s="22">
        <f>SUMIF(Agendas!$A:$A,CONCATENATE(J$1,"_",$C104),Agendas!$D:$D)</f>
        <v>131.16040000000001</v>
      </c>
      <c r="K104" s="23">
        <f t="shared" si="17"/>
        <v>0.14713735369183389</v>
      </c>
      <c r="L104" s="17">
        <f t="shared" si="18"/>
        <v>-879.63100000000009</v>
      </c>
      <c r="M104" s="37">
        <f t="shared" si="19"/>
        <v>-0.98678090006817254</v>
      </c>
      <c r="N104" s="42">
        <f>VLOOKUP(A104,Agendas!$Q$2:$R$14,2,FALSE)</f>
        <v>153550.58999999979</v>
      </c>
      <c r="O104" s="43" t="str">
        <f>VLOOKUP(C104,Agendas!$H$2:$K$146,4,FALSE)</f>
        <v>40045 - SPAIPA S/A IND.BRAS.BEB.(CTBA)</v>
      </c>
    </row>
    <row r="105" spans="1:15" x14ac:dyDescent="0.2">
      <c r="A105" s="36">
        <f>VLOOKUP(C105,Agendas!H:I,2,FALSE)</f>
        <v>1130103</v>
      </c>
      <c r="B105" s="20">
        <v>14</v>
      </c>
      <c r="C105" s="13">
        <v>178047</v>
      </c>
      <c r="D105" s="21" t="s">
        <v>70</v>
      </c>
      <c r="E105" s="24">
        <v>144869.88999999998</v>
      </c>
      <c r="F105" s="22">
        <f>SUMIF(Agendas!$A:$A,CONCATENATE(F$1,"_",$C105),Agendas!$D:$D)</f>
        <v>1890.5278000000001</v>
      </c>
      <c r="G105" s="23">
        <f t="shared" si="15"/>
        <v>1.3049832508328683</v>
      </c>
      <c r="H105" s="22">
        <f>SUMIF(Agendas!$A:$A,CONCATENATE(H$1,"_",$C105),Agendas!$D:$D)</f>
        <v>3090.5648000000001</v>
      </c>
      <c r="I105" s="23">
        <f t="shared" si="16"/>
        <v>2.1333382664955431</v>
      </c>
      <c r="J105" s="22">
        <f>SUMIF(Agendas!$A:$A,CONCATENATE(J$1,"_",$C105),Agendas!$D:$D)</f>
        <v>182.47020000000001</v>
      </c>
      <c r="K105" s="23">
        <f t="shared" si="17"/>
        <v>0.12595453755090172</v>
      </c>
      <c r="L105" s="17">
        <f t="shared" si="18"/>
        <v>-1382.5072000000002</v>
      </c>
      <c r="M105" s="37">
        <f t="shared" si="19"/>
        <v>-0.95430955321357691</v>
      </c>
      <c r="N105" s="42">
        <v>0</v>
      </c>
      <c r="O105" s="43" t="str">
        <f>VLOOKUP(C105,Agendas!$H$2:$K$146,4,FALSE)</f>
        <v>1130103 - LEMES E OLIVEIRA LTDA-ME</v>
      </c>
    </row>
    <row r="106" spans="1:15" x14ac:dyDescent="0.2">
      <c r="A106" s="36">
        <f>VLOOKUP(C106,Agendas!H:I,2,FALSE)</f>
        <v>100811</v>
      </c>
      <c r="B106" s="20">
        <v>106</v>
      </c>
      <c r="C106" s="13">
        <v>837350</v>
      </c>
      <c r="D106" s="21" t="s">
        <v>177</v>
      </c>
      <c r="E106" s="24">
        <v>17995.73</v>
      </c>
      <c r="F106" s="22">
        <f>SUMIF(Agendas!$A:$A,CONCATENATE(F$1,"_",$C106),Agendas!$D:$D)</f>
        <v>342.88589999999999</v>
      </c>
      <c r="G106" s="23">
        <f t="shared" si="15"/>
        <v>1.9053736636413194</v>
      </c>
      <c r="H106" s="22">
        <f>SUMIF(Agendas!$A:$A,CONCATENATE(H$1,"_",$C106),Agendas!$D:$D)</f>
        <v>491.25729999999999</v>
      </c>
      <c r="I106" s="23">
        <f t="shared" si="16"/>
        <v>2.7298548044452766</v>
      </c>
      <c r="J106" s="22">
        <f>SUMIF(Agendas!$A:$A,CONCATENATE(J$1,"_",$C106),Agendas!$D:$D)</f>
        <v>13.0298</v>
      </c>
      <c r="K106" s="23">
        <f t="shared" si="17"/>
        <v>7.2404953841828032E-2</v>
      </c>
      <c r="L106" s="17">
        <f t="shared" si="18"/>
        <v>-161.40120000000002</v>
      </c>
      <c r="M106" s="37">
        <f t="shared" si="19"/>
        <v>-0.8968860946457855</v>
      </c>
      <c r="N106" s="42">
        <f>VLOOKUP(A106,Agendas!$Q$2:$R$14,2,FALSE)</f>
        <v>3560.19</v>
      </c>
      <c r="O106" s="43" t="str">
        <f>VLOOKUP(C106,Agendas!$H$2:$K$146,4,FALSE)</f>
        <v>100811 - DORI ALIMENTOS LTDA</v>
      </c>
    </row>
    <row r="107" spans="1:15" x14ac:dyDescent="0.2">
      <c r="A107" s="36">
        <f>VLOOKUP(C107,Agendas!H:I,2,FALSE)</f>
        <v>108383</v>
      </c>
      <c r="B107" s="20">
        <v>84</v>
      </c>
      <c r="C107" s="13">
        <v>484402</v>
      </c>
      <c r="D107" s="21" t="s">
        <v>64</v>
      </c>
      <c r="E107" s="24">
        <v>32669.829999999998</v>
      </c>
      <c r="F107" s="22">
        <f>SUMIF(Agendas!$A:$A,CONCATENATE(F$1,"_",$C107),Agendas!$D:$D)</f>
        <v>809.44079999999997</v>
      </c>
      <c r="G107" s="23">
        <f t="shared" si="15"/>
        <v>2.4776400734255426</v>
      </c>
      <c r="H107" s="22">
        <f>SUMIF(Agendas!$A:$A,CONCATENATE(H$1,"_",$C107),Agendas!$D:$D)</f>
        <v>1082.6199999999999</v>
      </c>
      <c r="I107" s="23">
        <f t="shared" si="16"/>
        <v>3.3138219574451413</v>
      </c>
      <c r="J107" s="22">
        <f>SUMIF(Agendas!$A:$A,CONCATENATE(J$1,"_",$C107),Agendas!$D:$D)</f>
        <v>4.8899999999999997</v>
      </c>
      <c r="K107" s="23">
        <f t="shared" si="17"/>
        <v>1.4967938308831114E-2</v>
      </c>
      <c r="L107" s="17">
        <f t="shared" si="18"/>
        <v>-278.06920000000002</v>
      </c>
      <c r="M107" s="37">
        <f t="shared" si="19"/>
        <v>-0.85114982232842984</v>
      </c>
      <c r="N107" s="42">
        <v>0</v>
      </c>
      <c r="O107" s="43" t="str">
        <f>VLOOKUP(C107,Agendas!$H$2:$K$146,4,FALSE)</f>
        <v xml:space="preserve">108383 - EDITORA ABRIL S.A                       </v>
      </c>
    </row>
    <row r="108" spans="1:15" x14ac:dyDescent="0.2">
      <c r="A108" s="36">
        <f>VLOOKUP(C108,Agendas!H:I,2,FALSE)</f>
        <v>1127924</v>
      </c>
      <c r="B108" s="20">
        <v>65</v>
      </c>
      <c r="C108" s="13">
        <v>1234194</v>
      </c>
      <c r="D108" s="21" t="s">
        <v>95</v>
      </c>
      <c r="E108" s="24">
        <v>49534.6</v>
      </c>
      <c r="F108" s="22">
        <f>SUMIF(Agendas!$A:$A,CONCATENATE(F$1,"_",$C108),Agendas!$D:$D)</f>
        <v>139.01070000000001</v>
      </c>
      <c r="G108" s="23">
        <f t="shared" si="15"/>
        <v>0.28063353696204274</v>
      </c>
      <c r="H108" s="22">
        <f>SUMIF(Agendas!$A:$A,CONCATENATE(H$1,"_",$C108),Agendas!$D:$D)</f>
        <v>530.3184</v>
      </c>
      <c r="I108" s="23">
        <f t="shared" si="16"/>
        <v>1.0706019630722767</v>
      </c>
      <c r="J108" s="22">
        <f>SUMIF(Agendas!$A:$A,CONCATENATE(J$1,"_",$C108),Agendas!$D:$D)</f>
        <v>9.3993000000000002</v>
      </c>
      <c r="K108" s="23">
        <f t="shared" si="17"/>
        <v>1.8975221360422817E-2</v>
      </c>
      <c r="L108" s="17">
        <f t="shared" si="18"/>
        <v>-400.70699999999999</v>
      </c>
      <c r="M108" s="37">
        <f t="shared" si="19"/>
        <v>-0.80894364747065695</v>
      </c>
      <c r="N108" s="42">
        <f>VLOOKUP(A108,Agendas!$Q$2:$R$14,2,FALSE)</f>
        <v>182255.35000000021</v>
      </c>
      <c r="O108" s="43" t="str">
        <f>VLOOKUP(C108,Agendas!$H$2:$K$146,4,FALSE)</f>
        <v>1127924 - KRAFT FOODS BRASIL LTDA</v>
      </c>
    </row>
    <row r="109" spans="1:15" x14ac:dyDescent="0.2">
      <c r="A109" s="36">
        <f>VLOOKUP(C109,Agendas!H:I,2,FALSE)</f>
        <v>1105582</v>
      </c>
      <c r="B109" s="20">
        <v>58</v>
      </c>
      <c r="C109" s="13">
        <v>122416</v>
      </c>
      <c r="D109" s="21" t="s">
        <v>100</v>
      </c>
      <c r="E109" s="24">
        <v>54980.869999999995</v>
      </c>
      <c r="F109" s="22">
        <f>SUMIF(Agendas!$A:$A,CONCATENATE(F$1,"_",$C109),Agendas!$D:$D)</f>
        <v>605.08000000000004</v>
      </c>
      <c r="G109" s="23">
        <f t="shared" si="15"/>
        <v>1.1005282382763315</v>
      </c>
      <c r="H109" s="22">
        <f>SUMIF(Agendas!$A:$A,CONCATENATE(H$1,"_",$C109),Agendas!$D:$D)</f>
        <v>720.28110000000004</v>
      </c>
      <c r="I109" s="23">
        <f t="shared" si="16"/>
        <v>1.3100576618740301</v>
      </c>
      <c r="J109" s="22">
        <f>SUMIF(Agendas!$A:$A,CONCATENATE(J$1,"_",$C109),Agendas!$D:$D)</f>
        <v>300.75040000000001</v>
      </c>
      <c r="K109" s="23">
        <f t="shared" si="17"/>
        <v>0.54700916882544792</v>
      </c>
      <c r="L109" s="17">
        <f t="shared" si="18"/>
        <v>-415.95150000000001</v>
      </c>
      <c r="M109" s="37">
        <f t="shared" si="19"/>
        <v>-0.75653859242314658</v>
      </c>
      <c r="N109" s="42">
        <f>VLOOKUP(A109,Agendas!$Q$2:$R$14,2,FALSE)</f>
        <v>26647.069999999992</v>
      </c>
      <c r="O109" s="43" t="str">
        <f>VLOOKUP(C109,Agendas!$H$2:$K$146,4,FALSE)</f>
        <v>1105582 - INDUSTOP ALIMENTOS LTDA</v>
      </c>
    </row>
    <row r="110" spans="1:15" x14ac:dyDescent="0.2">
      <c r="A110" s="36">
        <f>VLOOKUP(C110,Agendas!H:I,2,FALSE)</f>
        <v>99260</v>
      </c>
      <c r="B110" s="20">
        <v>96</v>
      </c>
      <c r="C110" s="13">
        <v>1229343</v>
      </c>
      <c r="D110" s="21" t="s">
        <v>98</v>
      </c>
      <c r="E110" s="24">
        <v>23711.52</v>
      </c>
      <c r="F110" s="22">
        <f>SUMIF(Agendas!$A:$A,CONCATENATE(F$1,"_",$C110),Agendas!$D:$D)</f>
        <v>157.1328</v>
      </c>
      <c r="G110" s="23">
        <f t="shared" si="15"/>
        <v>0.66268547946314704</v>
      </c>
      <c r="H110" s="22">
        <f>SUMIF(Agendas!$A:$A,CONCATENATE(H$1,"_",$C110),Agendas!$D:$D)</f>
        <v>258.79219999999998</v>
      </c>
      <c r="I110" s="23">
        <f t="shared" si="16"/>
        <v>1.0914196981045499</v>
      </c>
      <c r="J110" s="22">
        <f>SUMIF(Agendas!$A:$A,CONCATENATE(J$1,"_",$C110),Agendas!$D:$D)</f>
        <v>35.764200000000002</v>
      </c>
      <c r="K110" s="23">
        <f t="shared" si="17"/>
        <v>0.15083048239842911</v>
      </c>
      <c r="L110" s="17">
        <f t="shared" si="18"/>
        <v>-137.42359999999999</v>
      </c>
      <c r="M110" s="37">
        <f t="shared" si="19"/>
        <v>-0.57956470103983204</v>
      </c>
      <c r="N110" s="42">
        <f>VLOOKUP(A110,Agendas!$Q$2:$R$14,2,FALSE)</f>
        <v>985433.16000000155</v>
      </c>
      <c r="O110" s="43" t="str">
        <f>VLOOKUP(C110,Agendas!$H$2:$K$146,4,FALSE)</f>
        <v>99260 - NESTLE BRASIL LTDA</v>
      </c>
    </row>
    <row r="111" spans="1:15" x14ac:dyDescent="0.2">
      <c r="A111" s="36">
        <f>VLOOKUP(C111,Agendas!H:I,2,FALSE)</f>
        <v>1083384</v>
      </c>
      <c r="B111" s="20">
        <v>2</v>
      </c>
      <c r="C111" s="13">
        <v>330418</v>
      </c>
      <c r="D111" s="21" t="s">
        <v>96</v>
      </c>
      <c r="E111" s="24">
        <v>953397.49</v>
      </c>
      <c r="F111" s="22">
        <f>SUMIF(Agendas!$A:$A,CONCATENATE(F$1,"_",$C111),Agendas!$D:$D)</f>
        <v>13404.2754</v>
      </c>
      <c r="G111" s="23">
        <f t="shared" si="15"/>
        <v>1.4059482577408506</v>
      </c>
      <c r="H111" s="22">
        <f>SUMIF(Agendas!$A:$A,CONCATENATE(H$1,"_",$C111),Agendas!$D:$D)</f>
        <v>17627.604299999999</v>
      </c>
      <c r="I111" s="23">
        <f t="shared" si="16"/>
        <v>1.8489249746189282</v>
      </c>
      <c r="J111" s="22">
        <f>SUMIF(Agendas!$A:$A,CONCATENATE(J$1,"_",$C111),Agendas!$D:$D)</f>
        <v>282.06849999999997</v>
      </c>
      <c r="K111" s="23">
        <f t="shared" si="17"/>
        <v>2.9585613866048667E-2</v>
      </c>
      <c r="L111" s="17">
        <f t="shared" si="18"/>
        <v>-4505.3973999999998</v>
      </c>
      <c r="M111" s="37">
        <f t="shared" si="19"/>
        <v>-0.4725623307441264</v>
      </c>
      <c r="N111" s="42">
        <v>0</v>
      </c>
      <c r="O111" s="43" t="str">
        <f>VLOOKUP(C111,Agendas!$H$2:$K$146,4,FALSE)</f>
        <v>1083384 - KRAFT FOODS BRASIL LTDA</v>
      </c>
    </row>
    <row r="112" spans="1:15" x14ac:dyDescent="0.2">
      <c r="A112" s="36">
        <f>VLOOKUP(C112,Agendas!H:I,2,FALSE)</f>
        <v>1197307</v>
      </c>
      <c r="B112" s="20">
        <v>8</v>
      </c>
      <c r="C112" s="13">
        <v>643585</v>
      </c>
      <c r="D112" s="21" t="s">
        <v>5</v>
      </c>
      <c r="E112" s="24">
        <v>183900.84</v>
      </c>
      <c r="F112" s="22">
        <f>SUMIF(Agendas!$A:$A,CONCATENATE(F$1,"_",$C112),Agendas!$D:$D)</f>
        <v>1744.8379</v>
      </c>
      <c r="G112" s="23">
        <f t="shared" si="15"/>
        <v>0.94879278419826674</v>
      </c>
      <c r="H112" s="22">
        <f>SUMIF(Agendas!$A:$A,CONCATENATE(H$1,"_",$C112),Agendas!$D:$D)</f>
        <v>2575.9108999999999</v>
      </c>
      <c r="I112" s="23">
        <f t="shared" si="16"/>
        <v>1.4007064350548915</v>
      </c>
      <c r="J112" s="22">
        <f>SUMIF(Agendas!$A:$A,CONCATENATE(J$1,"_",$C112),Agendas!$D:$D)</f>
        <v>36.091900000000003</v>
      </c>
      <c r="K112" s="23">
        <f t="shared" si="17"/>
        <v>1.9625739610542293E-2</v>
      </c>
      <c r="L112" s="17">
        <f t="shared" si="18"/>
        <v>-867.16489999999976</v>
      </c>
      <c r="M112" s="37">
        <f t="shared" si="19"/>
        <v>-0.47153939046716681</v>
      </c>
      <c r="N112" s="42">
        <f>VLOOKUP(A112,Agendas!$Q$2:$R$14,2,FALSE)</f>
        <v>122085.26999999989</v>
      </c>
      <c r="O112" s="43" t="str">
        <f>VLOOKUP(C112,Agendas!$H$2:$K$146,4,FALSE)</f>
        <v>1197307 - PROCTER &amp; GAMBLE INDL E COML LTDA</v>
      </c>
    </row>
    <row r="113" spans="1:15" x14ac:dyDescent="0.2">
      <c r="A113" s="36">
        <f>VLOOKUP(C113,Agendas!H:I,2,FALSE)</f>
        <v>1127924</v>
      </c>
      <c r="B113" s="20">
        <v>79</v>
      </c>
      <c r="C113" s="13">
        <v>1234202</v>
      </c>
      <c r="D113" s="21" t="s">
        <v>46</v>
      </c>
      <c r="E113" s="24">
        <v>35080.85</v>
      </c>
      <c r="F113" s="22">
        <f>SUMIF(Agendas!$A:$A,CONCATENATE(F$1,"_",$C113),Agendas!$D:$D)</f>
        <v>303.25110000000001</v>
      </c>
      <c r="G113" s="23">
        <f t="shared" si="15"/>
        <v>0.86443486973662265</v>
      </c>
      <c r="H113" s="22">
        <f>SUMIF(Agendas!$A:$A,CONCATENATE(H$1,"_",$C113),Agendas!$D:$D)</f>
        <v>438.30419999999998</v>
      </c>
      <c r="I113" s="23">
        <f t="shared" si="16"/>
        <v>1.249411573550812</v>
      </c>
      <c r="J113" s="22">
        <f>SUMIF(Agendas!$A:$A,CONCATENATE(J$1,"_",$C113),Agendas!$D:$D)</f>
        <v>6.4310999999999998</v>
      </c>
      <c r="K113" s="23">
        <f t="shared" si="17"/>
        <v>1.8332223991151871E-2</v>
      </c>
      <c r="L113" s="17">
        <f t="shared" si="18"/>
        <v>-141.48419999999999</v>
      </c>
      <c r="M113" s="37">
        <f t="shared" si="19"/>
        <v>-0.403308927805341</v>
      </c>
      <c r="N113" s="42">
        <f>VLOOKUP(A113,Agendas!$Q$2:$R$14,2,FALSE)</f>
        <v>182255.35000000021</v>
      </c>
      <c r="O113" s="43" t="str">
        <f>VLOOKUP(C113,Agendas!$H$2:$K$146,4,FALSE)</f>
        <v>1127924 - KRAFT FOODS BRASIL LTDA</v>
      </c>
    </row>
    <row r="114" spans="1:15" x14ac:dyDescent="0.2">
      <c r="A114" s="36">
        <f>VLOOKUP(C114,Agendas!H:I,2,FALSE)</f>
        <v>99260</v>
      </c>
      <c r="B114" s="20">
        <v>27</v>
      </c>
      <c r="C114" s="13">
        <v>1246818</v>
      </c>
      <c r="D114" s="21" t="s">
        <v>97</v>
      </c>
      <c r="E114" s="24">
        <v>107309.88999999998</v>
      </c>
      <c r="F114" s="22">
        <f>SUMIF(Agendas!$A:$A,CONCATENATE(F$1,"_",$C114),Agendas!$D:$D)</f>
        <v>0</v>
      </c>
      <c r="G114" s="23">
        <f t="shared" si="15"/>
        <v>0</v>
      </c>
      <c r="H114" s="22">
        <f>SUMIF(Agendas!$A:$A,CONCATENATE(H$1,"_",$C114),Agendas!$D:$D)</f>
        <v>339.041</v>
      </c>
      <c r="I114" s="23">
        <f t="shared" si="16"/>
        <v>0.3159457157210766</v>
      </c>
      <c r="J114" s="22">
        <f>SUMIF(Agendas!$A:$A,CONCATENATE(J$1,"_",$C114),Agendas!$D:$D)</f>
        <v>81.418400000000005</v>
      </c>
      <c r="K114" s="23">
        <f t="shared" si="17"/>
        <v>7.5872223892876983E-2</v>
      </c>
      <c r="L114" s="17">
        <f t="shared" si="18"/>
        <v>-420.45940000000002</v>
      </c>
      <c r="M114" s="37">
        <f t="shared" si="19"/>
        <v>-0.39181793961395361</v>
      </c>
      <c r="N114" s="42">
        <f>VLOOKUP(A114,Agendas!$Q$2:$R$14,2,FALSE)</f>
        <v>985433.16000000155</v>
      </c>
      <c r="O114" s="43" t="str">
        <f>VLOOKUP(C114,Agendas!$H$2:$K$146,4,FALSE)</f>
        <v>99260 - NESTLE BRASIL LTDA</v>
      </c>
    </row>
    <row r="115" spans="1:15" x14ac:dyDescent="0.2">
      <c r="A115" s="36">
        <f>VLOOKUP(C115,Agendas!H:I,2,FALSE)</f>
        <v>1127759</v>
      </c>
      <c r="B115" s="20">
        <v>63</v>
      </c>
      <c r="C115" s="13">
        <v>1172048</v>
      </c>
      <c r="D115" s="21" t="s">
        <v>93</v>
      </c>
      <c r="E115" s="24">
        <v>50986.590000000004</v>
      </c>
      <c r="F115" s="22">
        <f>SUMIF(Agendas!$A:$A,CONCATENATE(F$1,"_",$C115),Agendas!$D:$D)</f>
        <v>1351.4701</v>
      </c>
      <c r="G115" s="23">
        <f t="shared" si="15"/>
        <v>2.6506383345110938</v>
      </c>
      <c r="H115" s="22">
        <f>SUMIF(Agendas!$A:$A,CONCATENATE(H$1,"_",$C115),Agendas!$D:$D)</f>
        <v>1410.2286999999999</v>
      </c>
      <c r="I115" s="23">
        <f t="shared" si="16"/>
        <v>2.7658815778815562</v>
      </c>
      <c r="J115" s="22">
        <f>SUMIF(Agendas!$A:$A,CONCATENATE(J$1,"_",$C115),Agendas!$D:$D)</f>
        <v>2.6602000000000001</v>
      </c>
      <c r="K115" s="23">
        <f t="shared" si="17"/>
        <v>5.2174503138962616E-3</v>
      </c>
      <c r="L115" s="17">
        <f t="shared" si="18"/>
        <v>-61.418799999999919</v>
      </c>
      <c r="M115" s="37">
        <f t="shared" si="19"/>
        <v>-0.1204606936843588</v>
      </c>
      <c r="N115" s="42">
        <f>VLOOKUP(A115,Agendas!$Q$2:$R$14,2,FALSE)</f>
        <v>28267.19</v>
      </c>
      <c r="O115" s="43" t="str">
        <f>VLOOKUP(C115,Agendas!$H$2:$K$146,4,FALSE)</f>
        <v>1127759 - CADBURY BRASIL COM.DE ALIMENTOS LTDA.</v>
      </c>
    </row>
    <row r="116" spans="1:15" x14ac:dyDescent="0.2">
      <c r="A116" s="36">
        <f>VLOOKUP(C116,Agendas!H:I,2,FALSE)</f>
        <v>1083384</v>
      </c>
      <c r="B116" s="20">
        <v>22</v>
      </c>
      <c r="C116" s="13">
        <v>655431</v>
      </c>
      <c r="D116" s="21" t="s">
        <v>89</v>
      </c>
      <c r="E116" s="24">
        <v>120648.25</v>
      </c>
      <c r="F116" s="22">
        <f>SUMIF(Agendas!$A:$A,CONCATENATE(F$1,"_",$C116),Agendas!$D:$D)</f>
        <v>1531.5600999999999</v>
      </c>
      <c r="G116" s="23">
        <f t="shared" si="15"/>
        <v>1.2694424494346168</v>
      </c>
      <c r="H116" s="22">
        <f>SUMIF(Agendas!$A:$A,CONCATENATE(H$1,"_",$C116),Agendas!$D:$D)</f>
        <v>1275.1422</v>
      </c>
      <c r="I116" s="23">
        <f t="shared" si="16"/>
        <v>1.0569089895626336</v>
      </c>
      <c r="J116" s="22">
        <f>SUMIF(Agendas!$A:$A,CONCATENATE(J$1,"_",$C116),Agendas!$D:$D)</f>
        <v>350.08170000000001</v>
      </c>
      <c r="K116" s="23">
        <f t="shared" si="17"/>
        <v>0.29016724237608094</v>
      </c>
      <c r="L116" s="17">
        <f t="shared" si="18"/>
        <v>-93.663800000000037</v>
      </c>
      <c r="M116" s="37">
        <f t="shared" si="19"/>
        <v>-7.7633782504097679E-2</v>
      </c>
      <c r="N116" s="42">
        <v>0</v>
      </c>
      <c r="O116" s="43" t="str">
        <f>VLOOKUP(C116,Agendas!$H$2:$K$146,4,FALSE)</f>
        <v>1083384 - KRAFT FOODS BRASIL LTDA</v>
      </c>
    </row>
    <row r="117" spans="1:15" x14ac:dyDescent="0.2">
      <c r="A117" s="36">
        <f>VLOOKUP(C117,Agendas!H:I,2,FALSE)</f>
        <v>1083384</v>
      </c>
      <c r="B117" s="20">
        <v>56</v>
      </c>
      <c r="C117" s="13">
        <v>118664</v>
      </c>
      <c r="D117" s="21" t="s">
        <v>69</v>
      </c>
      <c r="E117" s="24">
        <v>56220.119999999995</v>
      </c>
      <c r="F117" s="22">
        <f>SUMIF(Agendas!$A:$A,CONCATENATE(F$1,"_",$C117),Agendas!$D:$D)</f>
        <v>940.53830000000005</v>
      </c>
      <c r="G117" s="23">
        <f t="shared" si="15"/>
        <v>1.6729567635216718</v>
      </c>
      <c r="H117" s="22">
        <f>SUMIF(Agendas!$A:$A,CONCATENATE(H$1,"_",$C117),Agendas!$D:$D)</f>
        <v>899.64099999999996</v>
      </c>
      <c r="I117" s="23">
        <f t="shared" si="16"/>
        <v>1.6002118102914049</v>
      </c>
      <c r="J117" s="22">
        <f>SUMIF(Agendas!$A:$A,CONCATENATE(J$1,"_",$C117),Agendas!$D:$D)</f>
        <v>81.754300000000001</v>
      </c>
      <c r="K117" s="23">
        <f t="shared" si="17"/>
        <v>0.14541822393833384</v>
      </c>
      <c r="L117" s="17">
        <f t="shared" si="18"/>
        <v>-40.856999999999857</v>
      </c>
      <c r="M117" s="37">
        <f t="shared" si="19"/>
        <v>-7.2673270708066534E-2</v>
      </c>
      <c r="N117" s="42">
        <v>0</v>
      </c>
      <c r="O117" s="43" t="str">
        <f>VLOOKUP(C117,Agendas!$H$2:$K$146,4,FALSE)</f>
        <v>1083384 - KRAFT FOODS BRASIL LTDA</v>
      </c>
    </row>
    <row r="118" spans="1:15" x14ac:dyDescent="0.2">
      <c r="A118" s="36">
        <f>VLOOKUP(C118,Agendas!H:I,2,FALSE)</f>
        <v>1095649</v>
      </c>
      <c r="B118" s="20">
        <v>73</v>
      </c>
      <c r="C118" s="13">
        <v>1263920</v>
      </c>
      <c r="D118" s="21" t="s">
        <v>142</v>
      </c>
      <c r="E118" s="24">
        <v>40585.82</v>
      </c>
      <c r="F118" s="22">
        <f>SUMIF(Agendas!$A:$A,CONCATENATE(F$1,"_",$C118),Agendas!$D:$D)</f>
        <v>0</v>
      </c>
      <c r="G118" s="23">
        <f t="shared" si="15"/>
        <v>0</v>
      </c>
      <c r="H118" s="22">
        <f>SUMIF(Agendas!$A:$A,CONCATENATE(H$1,"_",$C118),Agendas!$D:$D)</f>
        <v>0</v>
      </c>
      <c r="I118" s="23">
        <f t="shared" si="16"/>
        <v>0</v>
      </c>
      <c r="J118" s="22">
        <f>SUMIF(Agendas!$A:$A,CONCATENATE(J$1,"_",$C118),Agendas!$D:$D)</f>
        <v>9.6312999999999995</v>
      </c>
      <c r="K118" s="23">
        <f t="shared" si="17"/>
        <v>2.3730702003803297E-2</v>
      </c>
      <c r="L118" s="17">
        <f t="shared" si="18"/>
        <v>-9.6312999999999995</v>
      </c>
      <c r="M118" s="37">
        <f t="shared" si="19"/>
        <v>-2.3730702003803297E-2</v>
      </c>
      <c r="N118" s="42">
        <f>VLOOKUP(A118,Agendas!$Q$2:$R$14,2,FALSE)</f>
        <v>6328.83</v>
      </c>
      <c r="O118" s="43" t="str">
        <f>VLOOKUP(C118,Agendas!$H$2:$K$146,4,FALSE)</f>
        <v>1095649 - ROMANI IND.E COM.DE CHOCOLATES LTDA</v>
      </c>
    </row>
    <row r="119" spans="1:15" x14ac:dyDescent="0.2">
      <c r="A119" s="36">
        <f>VLOOKUP(C119,Agendas!H:I,2,FALSE)</f>
        <v>1121059</v>
      </c>
      <c r="B119" s="20">
        <v>125</v>
      </c>
      <c r="C119" s="13">
        <v>1253475</v>
      </c>
      <c r="D119" s="21" t="s">
        <v>138</v>
      </c>
      <c r="E119" s="24">
        <v>5595.87</v>
      </c>
      <c r="F119" s="22">
        <f>SUMIF(Agendas!$A:$A,CONCATENATE(F$1,"_",$C119),Agendas!$D:$D)</f>
        <v>0</v>
      </c>
      <c r="G119" s="23">
        <f t="shared" si="15"/>
        <v>0</v>
      </c>
      <c r="H119" s="22">
        <f>SUMIF(Agendas!$A:$A,CONCATENATE(H$1,"_",$C119),Agendas!$D:$D)</f>
        <v>0</v>
      </c>
      <c r="I119" s="23">
        <f t="shared" si="16"/>
        <v>0</v>
      </c>
      <c r="J119" s="22">
        <f>SUMIF(Agendas!$A:$A,CONCATENATE(J$1,"_",$C119),Agendas!$D:$D)</f>
        <v>1.2573000000000001</v>
      </c>
      <c r="K119" s="23">
        <f t="shared" si="17"/>
        <v>2.2468356126929327E-2</v>
      </c>
      <c r="L119" s="17">
        <f t="shared" si="18"/>
        <v>-1.2573000000000001</v>
      </c>
      <c r="M119" s="37">
        <f t="shared" si="19"/>
        <v>-2.2468356126929327E-2</v>
      </c>
      <c r="N119" s="42">
        <f>VLOOKUP(A119,Agendas!$Q$2:$R$14,2,FALSE)</f>
        <v>5082.8599999999988</v>
      </c>
      <c r="O119" s="43" t="str">
        <f>VLOOKUP(C119,Agendas!$H$2:$K$146,4,FALSE)</f>
        <v>1121059 - HERSHEY'S DO BRASIL LTDA</v>
      </c>
    </row>
    <row r="120" spans="1:15" x14ac:dyDescent="0.2">
      <c r="A120" s="36">
        <f>VLOOKUP(C120,Agendas!H:I,2,FALSE)</f>
        <v>1121059</v>
      </c>
      <c r="B120" s="20">
        <v>110</v>
      </c>
      <c r="C120" s="13">
        <v>1253467</v>
      </c>
      <c r="D120" s="21" t="s">
        <v>139</v>
      </c>
      <c r="E120" s="24">
        <v>16665.47</v>
      </c>
      <c r="F120" s="22">
        <f>SUMIF(Agendas!$A:$A,CONCATENATE(F$1,"_",$C120),Agendas!$D:$D)</f>
        <v>0</v>
      </c>
      <c r="G120" s="23">
        <f t="shared" si="15"/>
        <v>0</v>
      </c>
      <c r="H120" s="22">
        <f>SUMIF(Agendas!$A:$A,CONCATENATE(H$1,"_",$C120),Agendas!$D:$D)</f>
        <v>0</v>
      </c>
      <c r="I120" s="23">
        <f t="shared" si="16"/>
        <v>0</v>
      </c>
      <c r="J120" s="22">
        <f>SUMIF(Agendas!$A:$A,CONCATENATE(J$1,"_",$C120),Agendas!$D:$D)</f>
        <v>1.3282</v>
      </c>
      <c r="K120" s="23">
        <f t="shared" si="17"/>
        <v>7.9697722296460886E-3</v>
      </c>
      <c r="L120" s="17">
        <f t="shared" si="18"/>
        <v>-1.3282</v>
      </c>
      <c r="M120" s="37">
        <f t="shared" si="19"/>
        <v>-7.9697722296460886E-3</v>
      </c>
      <c r="N120" s="42">
        <f>VLOOKUP(A120,Agendas!$Q$2:$R$14,2,FALSE)</f>
        <v>5082.8599999999988</v>
      </c>
      <c r="O120" s="43" t="str">
        <f>VLOOKUP(C120,Agendas!$H$2:$K$146,4,FALSE)</f>
        <v>1121059 - HERSHEY'S DO BRASIL LTDA</v>
      </c>
    </row>
    <row r="121" spans="1:15" ht="12" thickBot="1" x14ac:dyDescent="0.25">
      <c r="B121" s="26">
        <v>129</v>
      </c>
      <c r="C121" s="27">
        <v>1253483</v>
      </c>
      <c r="D121" s="28" t="s">
        <v>215</v>
      </c>
      <c r="E121" s="29">
        <f>SUM(E2:E120)</f>
        <v>9025899.629999999</v>
      </c>
      <c r="F121" s="30">
        <f>SUM(F2:F120)</f>
        <v>137812.63759999999</v>
      </c>
      <c r="G121" s="31">
        <f t="shared" si="15"/>
        <v>1.5268576346887652</v>
      </c>
      <c r="H121" s="30">
        <f>SUM(H2:H120)</f>
        <v>422136.40800000005</v>
      </c>
      <c r="I121" s="31">
        <f t="shared" si="16"/>
        <v>4.6769455157347029</v>
      </c>
      <c r="J121" s="30">
        <f>SUM(J2:J120)</f>
        <v>23546.37920000001</v>
      </c>
      <c r="K121" s="31">
        <f t="shared" si="17"/>
        <v>0.26087570397677923</v>
      </c>
      <c r="L121" s="32">
        <f t="shared" si="18"/>
        <v>-307870.14960000012</v>
      </c>
      <c r="M121" s="38">
        <f t="shared" si="19"/>
        <v>-3.4109635850227171</v>
      </c>
      <c r="N121" s="44">
        <v>0</v>
      </c>
      <c r="O121" s="45" t="str">
        <f>VLOOKUP(C121,Agendas!$H$2:$K$146,4,FALSE)</f>
        <v>1121059 - HERSHEY'S DO BRASIL LTDA</v>
      </c>
    </row>
    <row r="122" spans="1:15" x14ac:dyDescent="0.2">
      <c r="I122" s="25"/>
    </row>
    <row r="123" spans="1:15" x14ac:dyDescent="0.2">
      <c r="I123" s="25"/>
    </row>
  </sheetData>
  <sortState ref="B2:M134">
    <sortCondition ref="M2:M134"/>
  </sortState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30"/>
  <sheetViews>
    <sheetView topLeftCell="I1" workbookViewId="0">
      <pane ySplit="1" topLeftCell="A2" activePane="bottomLeft" state="frozen"/>
      <selection activeCell="D42813" sqref="D42813"/>
      <selection pane="bottomLeft" activeCell="W9" sqref="W9"/>
    </sheetView>
  </sheetViews>
  <sheetFormatPr defaultRowHeight="11.25" x14ac:dyDescent="0.2"/>
  <cols>
    <col min="1" max="1" width="3.7109375" style="6" bestFit="1" customWidth="1"/>
    <col min="2" max="2" width="6.42578125" style="6" customWidth="1"/>
    <col min="3" max="3" width="3.140625" style="6" bestFit="1" customWidth="1"/>
    <col min="4" max="4" width="8.28515625" style="6" customWidth="1"/>
    <col min="5" max="5" width="3.5703125" style="6" bestFit="1" customWidth="1"/>
    <col min="6" max="6" width="12.140625" style="6" customWidth="1"/>
    <col min="7" max="7" width="3.7109375" style="6" bestFit="1" customWidth="1"/>
    <col min="8" max="8" width="9.7109375" style="6" customWidth="1"/>
    <col min="9" max="9" width="36.140625" style="6" bestFit="1" customWidth="1"/>
    <col min="10" max="10" width="7" style="6" bestFit="1" customWidth="1"/>
    <col min="11" max="11" width="36.140625" style="6" bestFit="1" customWidth="1"/>
    <col min="12" max="12" width="13.85546875" style="6" bestFit="1" customWidth="1"/>
    <col min="13" max="13" width="7.5703125" style="6" bestFit="1" customWidth="1"/>
    <col min="14" max="14" width="15.42578125" style="6" bestFit="1" customWidth="1"/>
    <col min="15" max="15" width="6.140625" style="6" bestFit="1" customWidth="1"/>
    <col min="16" max="16" width="10" style="6" bestFit="1" customWidth="1"/>
    <col min="17" max="17" width="7.28515625" style="6" bestFit="1" customWidth="1"/>
    <col min="18" max="18" width="7.42578125" style="6" bestFit="1" customWidth="1"/>
    <col min="19" max="20" width="6.85546875" style="6" bestFit="1" customWidth="1"/>
    <col min="21" max="21" width="3.28515625" style="6" bestFit="1" customWidth="1"/>
    <col min="22" max="22" width="6.5703125" style="6" bestFit="1" customWidth="1"/>
    <col min="23" max="53" width="9.140625" style="6"/>
    <col min="54" max="16384" width="9.140625" style="5"/>
  </cols>
  <sheetData>
    <row r="1" spans="1:105" x14ac:dyDescent="0.2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117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s="2" t="s">
        <v>128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</row>
    <row r="2" spans="1:105" s="6" customFormat="1" x14ac:dyDescent="0.2">
      <c r="A2" s="6">
        <v>1</v>
      </c>
      <c r="B2" s="6" t="s">
        <v>129</v>
      </c>
      <c r="C2" s="6">
        <v>4</v>
      </c>
      <c r="D2" s="6" t="s">
        <v>133</v>
      </c>
      <c r="E2" s="6">
        <v>40</v>
      </c>
      <c r="F2" s="6" t="s">
        <v>134</v>
      </c>
      <c r="G2" s="6">
        <v>4</v>
      </c>
      <c r="H2" s="6" t="s">
        <v>135</v>
      </c>
      <c r="I2" s="6" t="s">
        <v>136</v>
      </c>
      <c r="J2" s="6">
        <v>519801</v>
      </c>
      <c r="K2" s="6" t="s">
        <v>136</v>
      </c>
      <c r="L2" s="7">
        <v>82018</v>
      </c>
      <c r="M2" s="7">
        <v>2.22080469E-2</v>
      </c>
      <c r="N2" s="7">
        <v>211419.92</v>
      </c>
      <c r="O2" s="7">
        <v>1.6363398800000001E-2</v>
      </c>
      <c r="P2" s="7">
        <v>31489.069992871802</v>
      </c>
      <c r="Q2" s="7">
        <v>1.5207615799999999E-2</v>
      </c>
      <c r="R2" s="7">
        <v>14.894088500699999</v>
      </c>
      <c r="S2" s="7">
        <v>19</v>
      </c>
      <c r="T2" s="7">
        <v>14</v>
      </c>
      <c r="U2" s="6">
        <v>20</v>
      </c>
      <c r="V2" s="6" t="s">
        <v>130</v>
      </c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spans="1:105" s="6" customFormat="1" x14ac:dyDescent="0.2">
      <c r="A3" s="6">
        <v>1</v>
      </c>
      <c r="B3" s="6" t="s">
        <v>129</v>
      </c>
      <c r="C3" s="6">
        <v>4</v>
      </c>
      <c r="D3" s="6" t="s">
        <v>133</v>
      </c>
      <c r="E3" s="6">
        <v>40</v>
      </c>
      <c r="F3" s="6" t="s">
        <v>134</v>
      </c>
      <c r="G3" s="6">
        <v>7</v>
      </c>
      <c r="H3" s="6" t="s">
        <v>137</v>
      </c>
      <c r="I3" s="6" t="s">
        <v>96</v>
      </c>
      <c r="J3" s="6">
        <v>330418</v>
      </c>
      <c r="K3" s="6" t="s">
        <v>96</v>
      </c>
      <c r="L3" s="7">
        <v>345194</v>
      </c>
      <c r="M3" s="7">
        <v>9.3468318299999992E-2</v>
      </c>
      <c r="N3" s="7">
        <v>953397.49</v>
      </c>
      <c r="O3" s="7">
        <v>7.3790697599999996E-2</v>
      </c>
      <c r="P3" s="7">
        <v>135759.22997263321</v>
      </c>
      <c r="Q3" s="7">
        <v>6.5564788499999999E-2</v>
      </c>
      <c r="R3" s="7">
        <v>14.239520388600004</v>
      </c>
      <c r="S3" s="7">
        <v>20</v>
      </c>
      <c r="T3" s="7">
        <v>14</v>
      </c>
      <c r="U3" s="6">
        <v>1</v>
      </c>
      <c r="V3" s="6" t="s">
        <v>130</v>
      </c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</row>
    <row r="4" spans="1:105" s="6" customFormat="1" x14ac:dyDescent="0.2">
      <c r="A4" s="6">
        <v>1</v>
      </c>
      <c r="B4" s="6" t="s">
        <v>129</v>
      </c>
      <c r="C4" s="6">
        <v>4</v>
      </c>
      <c r="D4" s="6" t="s">
        <v>133</v>
      </c>
      <c r="E4" s="6">
        <v>40</v>
      </c>
      <c r="F4" s="6" t="s">
        <v>134</v>
      </c>
      <c r="G4" s="6">
        <v>7</v>
      </c>
      <c r="H4" s="6" t="s">
        <v>137</v>
      </c>
      <c r="I4" s="6" t="s">
        <v>89</v>
      </c>
      <c r="J4" s="6">
        <v>655431</v>
      </c>
      <c r="K4" s="6" t="s">
        <v>89</v>
      </c>
      <c r="L4" s="7">
        <v>25554</v>
      </c>
      <c r="M4" s="7">
        <v>6.9192669000000002E-3</v>
      </c>
      <c r="N4" s="7">
        <v>120648.25</v>
      </c>
      <c r="O4" s="7">
        <v>9.3378874999999993E-3</v>
      </c>
      <c r="P4" s="7">
        <v>23835.359996184605</v>
      </c>
      <c r="Q4" s="7">
        <v>1.1511263999999998E-2</v>
      </c>
      <c r="R4" s="7">
        <v>19.756076027800002</v>
      </c>
      <c r="S4" s="7">
        <v>20</v>
      </c>
      <c r="T4" s="7">
        <v>14</v>
      </c>
      <c r="U4" s="6">
        <v>1</v>
      </c>
      <c r="V4" s="6" t="s">
        <v>130</v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</row>
    <row r="5" spans="1:105" s="6" customFormat="1" x14ac:dyDescent="0.2">
      <c r="A5" s="6">
        <v>1</v>
      </c>
      <c r="B5" s="6" t="s">
        <v>129</v>
      </c>
      <c r="C5" s="6">
        <v>4</v>
      </c>
      <c r="D5" s="6" t="s">
        <v>133</v>
      </c>
      <c r="E5" s="6">
        <v>40</v>
      </c>
      <c r="F5" s="6" t="s">
        <v>134</v>
      </c>
      <c r="G5" s="6">
        <v>7</v>
      </c>
      <c r="H5" s="6" t="s">
        <v>137</v>
      </c>
      <c r="I5" s="6" t="s">
        <v>98</v>
      </c>
      <c r="J5" s="6">
        <v>1229343</v>
      </c>
      <c r="K5" s="6" t="s">
        <v>98</v>
      </c>
      <c r="L5" s="7">
        <v>49399</v>
      </c>
      <c r="M5" s="7">
        <v>1.3375787099999998E-2</v>
      </c>
      <c r="N5" s="7">
        <v>23711.52</v>
      </c>
      <c r="O5" s="7">
        <v>1.8352151999999997E-3</v>
      </c>
      <c r="P5" s="7">
        <v>4677.6999992423998</v>
      </c>
      <c r="Q5" s="7">
        <v>2.2590906999999999E-3</v>
      </c>
      <c r="R5" s="7">
        <v>19.727541714900003</v>
      </c>
      <c r="S5" s="7">
        <v>20</v>
      </c>
      <c r="T5" s="7">
        <v>14</v>
      </c>
      <c r="U5" s="6">
        <v>20</v>
      </c>
      <c r="V5" s="6" t="s">
        <v>130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</row>
    <row r="6" spans="1:105" s="6" customFormat="1" x14ac:dyDescent="0.2">
      <c r="A6" s="6">
        <v>1</v>
      </c>
      <c r="B6" s="6" t="s">
        <v>129</v>
      </c>
      <c r="C6" s="6">
        <v>4</v>
      </c>
      <c r="D6" s="6" t="s">
        <v>133</v>
      </c>
      <c r="E6" s="6">
        <v>40</v>
      </c>
      <c r="F6" s="6" t="s">
        <v>134</v>
      </c>
      <c r="G6" s="6">
        <v>7</v>
      </c>
      <c r="H6" s="6" t="s">
        <v>137</v>
      </c>
      <c r="I6" s="6" t="s">
        <v>138</v>
      </c>
      <c r="J6" s="6">
        <v>1253475</v>
      </c>
      <c r="K6" s="6" t="s">
        <v>138</v>
      </c>
      <c r="L6" s="7">
        <v>2551</v>
      </c>
      <c r="M6" s="7">
        <v>6.9073530000000004E-4</v>
      </c>
      <c r="N6" s="7">
        <v>5595.87</v>
      </c>
      <c r="O6" s="7">
        <v>4.3310699999999996E-4</v>
      </c>
      <c r="P6" s="7">
        <v>729.53999978350009</v>
      </c>
      <c r="Q6" s="7">
        <v>3.5233059999999997E-4</v>
      </c>
      <c r="R6" s="7">
        <v>13.0371148683</v>
      </c>
      <c r="S6" s="7">
        <v>20</v>
      </c>
      <c r="T6" s="7">
        <v>14</v>
      </c>
      <c r="U6" s="6">
        <v>20</v>
      </c>
      <c r="V6" s="6" t="s">
        <v>130</v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s="6" customFormat="1" x14ac:dyDescent="0.2">
      <c r="A7" s="6">
        <v>1</v>
      </c>
      <c r="B7" s="6" t="s">
        <v>129</v>
      </c>
      <c r="C7" s="6">
        <v>4</v>
      </c>
      <c r="D7" s="6" t="s">
        <v>133</v>
      </c>
      <c r="E7" s="6">
        <v>40</v>
      </c>
      <c r="F7" s="6" t="s">
        <v>134</v>
      </c>
      <c r="G7" s="6">
        <v>7</v>
      </c>
      <c r="H7" s="6" t="s">
        <v>137</v>
      </c>
      <c r="I7" s="6" t="s">
        <v>139</v>
      </c>
      <c r="J7" s="6">
        <v>1253467</v>
      </c>
      <c r="K7" s="6" t="s">
        <v>139</v>
      </c>
      <c r="L7" s="7">
        <v>7917</v>
      </c>
      <c r="M7" s="7">
        <v>2.1436893000000004E-3</v>
      </c>
      <c r="N7" s="7">
        <v>16665.47</v>
      </c>
      <c r="O7" s="7">
        <v>1.2898677000000001E-3</v>
      </c>
      <c r="P7" s="7">
        <v>1498.0600001567998</v>
      </c>
      <c r="Q7" s="7">
        <v>7.2348659999999995E-4</v>
      </c>
      <c r="R7" s="7">
        <v>8.9890054114999991</v>
      </c>
      <c r="S7" s="7">
        <v>20</v>
      </c>
      <c r="T7" s="7">
        <v>14</v>
      </c>
      <c r="U7" s="6">
        <v>20</v>
      </c>
      <c r="V7" s="6" t="s">
        <v>130</v>
      </c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</row>
    <row r="8" spans="1:105" s="6" customFormat="1" x14ac:dyDescent="0.2">
      <c r="A8" s="6">
        <v>1</v>
      </c>
      <c r="B8" s="6" t="s">
        <v>129</v>
      </c>
      <c r="C8" s="6">
        <v>4</v>
      </c>
      <c r="D8" s="6" t="s">
        <v>133</v>
      </c>
      <c r="E8" s="6">
        <v>40</v>
      </c>
      <c r="F8" s="6" t="s">
        <v>134</v>
      </c>
      <c r="G8" s="6">
        <v>7</v>
      </c>
      <c r="H8" s="6" t="s">
        <v>137</v>
      </c>
      <c r="I8" s="6" t="s">
        <v>97</v>
      </c>
      <c r="J8" s="6">
        <v>1246818</v>
      </c>
      <c r="K8" s="6" t="s">
        <v>97</v>
      </c>
      <c r="L8" s="7">
        <v>46559</v>
      </c>
      <c r="M8" s="7">
        <v>1.2606799200000001E-2</v>
      </c>
      <c r="N8" s="7">
        <v>107309.88999999998</v>
      </c>
      <c r="O8" s="7">
        <v>8.3055301999999994E-3</v>
      </c>
      <c r="P8" s="7">
        <v>21081.4100024742</v>
      </c>
      <c r="Q8" s="7">
        <v>1.0181246500000001E-2</v>
      </c>
      <c r="R8" s="7">
        <v>19.645356082699998</v>
      </c>
      <c r="S8" s="7">
        <v>20</v>
      </c>
      <c r="T8" s="7">
        <v>14</v>
      </c>
      <c r="U8" s="6">
        <v>20</v>
      </c>
      <c r="V8" s="6" t="s">
        <v>130</v>
      </c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x14ac:dyDescent="0.2">
      <c r="A9" s="6">
        <v>1</v>
      </c>
      <c r="B9" s="6" t="s">
        <v>129</v>
      </c>
      <c r="C9" s="6">
        <v>4</v>
      </c>
      <c r="D9" s="6" t="s">
        <v>133</v>
      </c>
      <c r="E9" s="6">
        <v>40</v>
      </c>
      <c r="F9" s="6" t="s">
        <v>134</v>
      </c>
      <c r="G9" s="6">
        <v>19</v>
      </c>
      <c r="H9" s="6" t="s">
        <v>140</v>
      </c>
      <c r="I9" s="6" t="s">
        <v>104</v>
      </c>
      <c r="J9" s="6">
        <v>181081</v>
      </c>
      <c r="K9" s="6" t="s">
        <v>104</v>
      </c>
      <c r="L9" s="7">
        <v>41631</v>
      </c>
      <c r="M9" s="7">
        <v>1.1272442599999998E-2</v>
      </c>
      <c r="N9" s="7">
        <v>84622.62</v>
      </c>
      <c r="O9" s="7">
        <v>6.5495894999999995E-3</v>
      </c>
      <c r="P9" s="7">
        <v>15827.230003199704</v>
      </c>
      <c r="Q9" s="7">
        <v>7.6437454000000005E-3</v>
      </c>
      <c r="R9" s="7">
        <v>18.703308882699996</v>
      </c>
      <c r="S9" s="7">
        <v>19</v>
      </c>
      <c r="T9" s="7">
        <v>14</v>
      </c>
      <c r="U9" s="6">
        <v>20</v>
      </c>
      <c r="V9" s="6" t="s">
        <v>130</v>
      </c>
    </row>
    <row r="10" spans="1:105" x14ac:dyDescent="0.2">
      <c r="A10" s="6">
        <v>1</v>
      </c>
      <c r="B10" s="6" t="s">
        <v>129</v>
      </c>
      <c r="C10" s="6">
        <v>4</v>
      </c>
      <c r="D10" s="6" t="s">
        <v>133</v>
      </c>
      <c r="E10" s="6">
        <v>40</v>
      </c>
      <c r="F10" s="6" t="s">
        <v>134</v>
      </c>
      <c r="G10" s="6">
        <v>19</v>
      </c>
      <c r="H10" s="6" t="s">
        <v>140</v>
      </c>
      <c r="I10" s="6" t="s">
        <v>102</v>
      </c>
      <c r="J10" s="6">
        <v>180042</v>
      </c>
      <c r="K10" s="6" t="s">
        <v>102</v>
      </c>
      <c r="L10" s="7">
        <v>38181</v>
      </c>
      <c r="M10" s="7">
        <v>1.03382847E-2</v>
      </c>
      <c r="N10" s="7">
        <v>77331</v>
      </c>
      <c r="O10" s="7">
        <v>5.9852354000000012E-3</v>
      </c>
      <c r="P10" s="7">
        <v>14195.420002836297</v>
      </c>
      <c r="Q10" s="7">
        <v>6.8556642999999997E-3</v>
      </c>
      <c r="R10" s="7">
        <v>18.356700421399999</v>
      </c>
      <c r="S10" s="7">
        <v>19</v>
      </c>
      <c r="T10" s="7">
        <v>14</v>
      </c>
      <c r="U10" s="6">
        <v>20</v>
      </c>
      <c r="V10" s="6" t="s">
        <v>130</v>
      </c>
    </row>
    <row r="11" spans="1:105" x14ac:dyDescent="0.2">
      <c r="A11" s="6">
        <v>1</v>
      </c>
      <c r="B11" s="6" t="s">
        <v>129</v>
      </c>
      <c r="C11" s="6">
        <v>4</v>
      </c>
      <c r="D11" s="6" t="s">
        <v>133</v>
      </c>
      <c r="E11" s="6">
        <v>40</v>
      </c>
      <c r="F11" s="6" t="s">
        <v>134</v>
      </c>
      <c r="G11" s="6">
        <v>19</v>
      </c>
      <c r="H11" s="6" t="s">
        <v>140</v>
      </c>
      <c r="I11" s="6" t="s">
        <v>103</v>
      </c>
      <c r="J11" s="6">
        <v>181123</v>
      </c>
      <c r="K11" s="6" t="s">
        <v>103</v>
      </c>
      <c r="L11" s="7">
        <v>47122</v>
      </c>
      <c r="M11" s="7">
        <v>1.27592429E-2</v>
      </c>
      <c r="N11" s="7">
        <v>95699.01999999999</v>
      </c>
      <c r="O11" s="7">
        <v>7.4068765000000012E-3</v>
      </c>
      <c r="P11" s="7">
        <v>17492.4399970255</v>
      </c>
      <c r="Q11" s="7">
        <v>8.4479569000000011E-3</v>
      </c>
      <c r="R11" s="7">
        <v>18.278598879099995</v>
      </c>
      <c r="S11" s="7">
        <v>19</v>
      </c>
      <c r="T11" s="7">
        <v>14</v>
      </c>
      <c r="U11" s="6">
        <v>20</v>
      </c>
      <c r="V11" s="6" t="s">
        <v>130</v>
      </c>
    </row>
    <row r="12" spans="1:105" s="6" customFormat="1" x14ac:dyDescent="0.2">
      <c r="A12" s="6">
        <v>1</v>
      </c>
      <c r="B12" s="6" t="s">
        <v>129</v>
      </c>
      <c r="C12" s="6">
        <v>4</v>
      </c>
      <c r="D12" s="6" t="s">
        <v>133</v>
      </c>
      <c r="E12" s="6">
        <v>40</v>
      </c>
      <c r="F12" s="6" t="s">
        <v>134</v>
      </c>
      <c r="G12" s="6">
        <v>25</v>
      </c>
      <c r="H12" s="6" t="s">
        <v>141</v>
      </c>
      <c r="I12" s="6" t="s">
        <v>142</v>
      </c>
      <c r="J12" s="6">
        <v>1263920</v>
      </c>
      <c r="K12" s="6" t="s">
        <v>142</v>
      </c>
      <c r="L12" s="7">
        <v>35796</v>
      </c>
      <c r="M12" s="7">
        <v>9.6924973000000018E-3</v>
      </c>
      <c r="N12" s="7">
        <v>40585.82</v>
      </c>
      <c r="O12" s="7">
        <v>3.141245899999999E-3</v>
      </c>
      <c r="P12" s="7">
        <v>4393.9800019798004</v>
      </c>
      <c r="Q12" s="7">
        <v>2.1220683999999997E-3</v>
      </c>
      <c r="R12" s="7">
        <v>10.826392079700002</v>
      </c>
      <c r="S12" s="7">
        <v>19</v>
      </c>
      <c r="T12" s="7">
        <v>14</v>
      </c>
      <c r="U12" s="6">
        <v>20</v>
      </c>
      <c r="V12" s="6" t="s">
        <v>130</v>
      </c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s="6" customFormat="1" x14ac:dyDescent="0.2">
      <c r="A13" s="6">
        <v>1</v>
      </c>
      <c r="B13" s="6" t="s">
        <v>129</v>
      </c>
      <c r="C13" s="6">
        <v>4</v>
      </c>
      <c r="D13" s="6" t="s">
        <v>133</v>
      </c>
      <c r="E13" s="6">
        <v>41</v>
      </c>
      <c r="F13" s="6" t="s">
        <v>143</v>
      </c>
      <c r="G13" s="6">
        <v>3</v>
      </c>
      <c r="H13" s="6" t="s">
        <v>144</v>
      </c>
      <c r="I13" s="6" t="s">
        <v>16</v>
      </c>
      <c r="J13" s="6">
        <v>118192</v>
      </c>
      <c r="K13" s="6" t="s">
        <v>16</v>
      </c>
      <c r="L13" s="7">
        <v>42678</v>
      </c>
      <c r="M13" s="7">
        <v>1.1555939199999999E-2</v>
      </c>
      <c r="N13" s="7">
        <v>131900.1</v>
      </c>
      <c r="O13" s="7">
        <v>1.0208754000000002E-2</v>
      </c>
      <c r="P13" s="7">
        <v>25390.839995156293</v>
      </c>
      <c r="Q13" s="7">
        <v>1.2262481599999996E-2</v>
      </c>
      <c r="R13" s="7">
        <v>19.250053635400004</v>
      </c>
      <c r="S13" s="7">
        <v>19</v>
      </c>
      <c r="T13" s="7">
        <v>15</v>
      </c>
      <c r="U13" s="6">
        <v>20</v>
      </c>
      <c r="V13" s="6" t="s">
        <v>130</v>
      </c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s="6" customFormat="1" x14ac:dyDescent="0.2">
      <c r="A14" s="6">
        <v>1</v>
      </c>
      <c r="B14" s="6" t="s">
        <v>129</v>
      </c>
      <c r="C14" s="6">
        <v>4</v>
      </c>
      <c r="D14" s="6" t="s">
        <v>133</v>
      </c>
      <c r="E14" s="6">
        <v>41</v>
      </c>
      <c r="F14" s="6" t="s">
        <v>143</v>
      </c>
      <c r="G14" s="6">
        <v>3</v>
      </c>
      <c r="H14" s="6" t="s">
        <v>144</v>
      </c>
      <c r="I14" s="6" t="s">
        <v>23</v>
      </c>
      <c r="J14" s="6">
        <v>548800</v>
      </c>
      <c r="K14" s="6" t="s">
        <v>23</v>
      </c>
      <c r="L14" s="7">
        <v>123679</v>
      </c>
      <c r="M14" s="7">
        <v>3.3488612600000009E-2</v>
      </c>
      <c r="N14" s="7">
        <v>64574.400000000001</v>
      </c>
      <c r="O14" s="7">
        <v>4.9979048999999999E-3</v>
      </c>
      <c r="P14" s="7">
        <v>13718.799998488899</v>
      </c>
      <c r="Q14" s="7">
        <v>6.6254812000000008E-3</v>
      </c>
      <c r="R14" s="7">
        <v>21.244951557400004</v>
      </c>
      <c r="S14" s="7">
        <v>19</v>
      </c>
      <c r="T14" s="7">
        <v>15</v>
      </c>
      <c r="U14" s="6">
        <v>20</v>
      </c>
      <c r="V14" s="6" t="s">
        <v>130</v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s="6" customFormat="1" x14ac:dyDescent="0.2">
      <c r="A15" s="6">
        <v>1</v>
      </c>
      <c r="B15" s="6" t="s">
        <v>129</v>
      </c>
      <c r="C15" s="6">
        <v>4</v>
      </c>
      <c r="D15" s="6" t="s">
        <v>133</v>
      </c>
      <c r="E15" s="6">
        <v>41</v>
      </c>
      <c r="F15" s="6" t="s">
        <v>143</v>
      </c>
      <c r="G15" s="6">
        <v>3</v>
      </c>
      <c r="H15" s="6" t="s">
        <v>144</v>
      </c>
      <c r="I15" s="6" t="s">
        <v>37</v>
      </c>
      <c r="J15" s="6">
        <v>548818</v>
      </c>
      <c r="K15" s="6" t="s">
        <v>37</v>
      </c>
      <c r="L15" s="7">
        <v>183399</v>
      </c>
      <c r="M15" s="7">
        <v>4.9659020999999991E-2</v>
      </c>
      <c r="N15" s="7">
        <v>90994.540000000008</v>
      </c>
      <c r="O15" s="7">
        <v>7.0427609000000002E-3</v>
      </c>
      <c r="P15" s="7">
        <v>19154.929996756</v>
      </c>
      <c r="Q15" s="7">
        <v>9.2508549000000009E-3</v>
      </c>
      <c r="R15" s="7">
        <v>21.050636660999999</v>
      </c>
      <c r="S15" s="7">
        <v>19</v>
      </c>
      <c r="T15" s="7">
        <v>15</v>
      </c>
      <c r="U15" s="6">
        <v>20</v>
      </c>
      <c r="V15" s="6" t="s">
        <v>130</v>
      </c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s="6" customFormat="1" x14ac:dyDescent="0.2">
      <c r="A16" s="6">
        <v>1</v>
      </c>
      <c r="B16" s="6" t="s">
        <v>129</v>
      </c>
      <c r="C16" s="6">
        <v>4</v>
      </c>
      <c r="D16" s="6" t="s">
        <v>133</v>
      </c>
      <c r="E16" s="6">
        <v>41</v>
      </c>
      <c r="F16" s="6" t="s">
        <v>143</v>
      </c>
      <c r="G16" s="6">
        <v>3</v>
      </c>
      <c r="H16" s="6" t="s">
        <v>144</v>
      </c>
      <c r="I16" s="6" t="s">
        <v>51</v>
      </c>
      <c r="J16" s="6">
        <v>641373</v>
      </c>
      <c r="K16" s="6" t="s">
        <v>51</v>
      </c>
      <c r="L16" s="7">
        <v>67298</v>
      </c>
      <c r="M16" s="7">
        <v>1.82223065E-2</v>
      </c>
      <c r="N16" s="7">
        <v>33353.159999999996</v>
      </c>
      <c r="O16" s="7">
        <v>2.5814551999999999E-3</v>
      </c>
      <c r="P16" s="7">
        <v>7008.0400006051987</v>
      </c>
      <c r="Q16" s="7">
        <v>3.3845261000000001E-3</v>
      </c>
      <c r="R16" s="7">
        <v>21.011622288899996</v>
      </c>
      <c r="S16" s="7">
        <v>19</v>
      </c>
      <c r="T16" s="7">
        <v>15</v>
      </c>
      <c r="U16" s="6">
        <v>20</v>
      </c>
      <c r="V16" s="6" t="s">
        <v>130</v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s="6" customFormat="1" x14ac:dyDescent="0.2">
      <c r="A17" s="6">
        <v>1</v>
      </c>
      <c r="B17" s="6" t="s">
        <v>129</v>
      </c>
      <c r="C17" s="6">
        <v>4</v>
      </c>
      <c r="D17" s="6" t="s">
        <v>133</v>
      </c>
      <c r="E17" s="6">
        <v>41</v>
      </c>
      <c r="F17" s="6" t="s">
        <v>143</v>
      </c>
      <c r="G17" s="6">
        <v>3</v>
      </c>
      <c r="H17" s="6" t="s">
        <v>144</v>
      </c>
      <c r="I17" s="6" t="s">
        <v>15</v>
      </c>
      <c r="J17" s="6">
        <v>548917</v>
      </c>
      <c r="K17" s="6" t="s">
        <v>15</v>
      </c>
      <c r="L17" s="7">
        <v>217781</v>
      </c>
      <c r="M17" s="7">
        <v>5.8968648999999984E-2</v>
      </c>
      <c r="N17" s="7">
        <v>113790.06000000001</v>
      </c>
      <c r="O17" s="7">
        <v>8.8070799000000005E-3</v>
      </c>
      <c r="P17" s="7">
        <v>25173.979994760703</v>
      </c>
      <c r="Q17" s="7">
        <v>1.2157749200000002E-2</v>
      </c>
      <c r="R17" s="7">
        <v>22.123180174800002</v>
      </c>
      <c r="S17" s="7">
        <v>19</v>
      </c>
      <c r="T17" s="7">
        <v>15</v>
      </c>
      <c r="U17" s="6">
        <v>20</v>
      </c>
      <c r="V17" s="6" t="s">
        <v>130</v>
      </c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 s="6" customFormat="1" x14ac:dyDescent="0.2">
      <c r="A18" s="6">
        <v>1</v>
      </c>
      <c r="B18" s="6" t="s">
        <v>129</v>
      </c>
      <c r="C18" s="6">
        <v>4</v>
      </c>
      <c r="D18" s="6" t="s">
        <v>133</v>
      </c>
      <c r="E18" s="6">
        <v>41</v>
      </c>
      <c r="F18" s="6" t="s">
        <v>143</v>
      </c>
      <c r="G18" s="6">
        <v>3</v>
      </c>
      <c r="H18" s="6" t="s">
        <v>144</v>
      </c>
      <c r="I18" s="6" t="s">
        <v>9</v>
      </c>
      <c r="J18" s="6">
        <v>548925</v>
      </c>
      <c r="K18" s="6" t="s">
        <v>9</v>
      </c>
      <c r="L18" s="7">
        <v>250819</v>
      </c>
      <c r="M18" s="7">
        <v>6.7914361600000001E-2</v>
      </c>
      <c r="N18" s="7">
        <v>130964.9</v>
      </c>
      <c r="O18" s="7">
        <v>1.0136371699999999E-2</v>
      </c>
      <c r="P18" s="7">
        <v>23772.839995741706</v>
      </c>
      <c r="Q18" s="7">
        <v>1.1481069999999999E-2</v>
      </c>
      <c r="R18" s="7">
        <v>18.152069749799999</v>
      </c>
      <c r="S18" s="7">
        <v>19</v>
      </c>
      <c r="T18" s="7">
        <v>15</v>
      </c>
      <c r="U18" s="6">
        <v>20</v>
      </c>
      <c r="V18" s="6" t="s">
        <v>130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s="6" customFormat="1" x14ac:dyDescent="0.2">
      <c r="A19" s="6">
        <v>1</v>
      </c>
      <c r="B19" s="6" t="s">
        <v>129</v>
      </c>
      <c r="C19" s="6">
        <v>4</v>
      </c>
      <c r="D19" s="6" t="s">
        <v>133</v>
      </c>
      <c r="E19" s="6">
        <v>41</v>
      </c>
      <c r="F19" s="6" t="s">
        <v>143</v>
      </c>
      <c r="G19" s="6">
        <v>3</v>
      </c>
      <c r="H19" s="6" t="s">
        <v>144</v>
      </c>
      <c r="I19" s="6" t="s">
        <v>145</v>
      </c>
      <c r="J19" s="6">
        <v>118664</v>
      </c>
      <c r="K19" s="6" t="s">
        <v>145</v>
      </c>
      <c r="L19" s="7">
        <v>20480</v>
      </c>
      <c r="M19" s="7">
        <v>5.5453777999999992E-3</v>
      </c>
      <c r="N19" s="7">
        <v>56220.119999999995</v>
      </c>
      <c r="O19" s="7">
        <v>4.3513034999999997E-3</v>
      </c>
      <c r="P19" s="7">
        <v>10426.140002461199</v>
      </c>
      <c r="Q19" s="7">
        <v>5.0352942000000001E-3</v>
      </c>
      <c r="R19" s="7">
        <v>18.545211220600002</v>
      </c>
      <c r="S19" s="7">
        <v>19</v>
      </c>
      <c r="T19" s="7">
        <v>15</v>
      </c>
      <c r="U19" s="6">
        <v>20</v>
      </c>
      <c r="V19" s="6" t="s">
        <v>130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</row>
    <row r="20" spans="1:105" s="6" customFormat="1" x14ac:dyDescent="0.2">
      <c r="A20" s="6">
        <v>1</v>
      </c>
      <c r="B20" s="6" t="s">
        <v>129</v>
      </c>
      <c r="C20" s="6">
        <v>4</v>
      </c>
      <c r="D20" s="6" t="s">
        <v>133</v>
      </c>
      <c r="E20" s="6">
        <v>41</v>
      </c>
      <c r="F20" s="6" t="s">
        <v>143</v>
      </c>
      <c r="G20" s="6">
        <v>3</v>
      </c>
      <c r="H20" s="6" t="s">
        <v>144</v>
      </c>
      <c r="I20" s="6" t="s">
        <v>35</v>
      </c>
      <c r="J20" s="6">
        <v>548933</v>
      </c>
      <c r="K20" s="6" t="s">
        <v>35</v>
      </c>
      <c r="L20" s="7">
        <v>66311</v>
      </c>
      <c r="M20" s="7">
        <v>1.7955056199999996E-2</v>
      </c>
      <c r="N20" s="7">
        <v>34785.759999999995</v>
      </c>
      <c r="O20" s="7">
        <v>2.6923351000000002E-3</v>
      </c>
      <c r="P20" s="7">
        <v>6412.7400007689002</v>
      </c>
      <c r="Q20" s="7">
        <v>3.0970266000000003E-3</v>
      </c>
      <c r="R20" s="7">
        <v>18.434957295099995</v>
      </c>
      <c r="S20" s="7">
        <v>19</v>
      </c>
      <c r="T20" s="7">
        <v>15</v>
      </c>
      <c r="U20" s="6">
        <v>20</v>
      </c>
      <c r="V20" s="6" t="s">
        <v>130</v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1:105" s="6" customFormat="1" x14ac:dyDescent="0.2">
      <c r="A21" s="6">
        <v>1</v>
      </c>
      <c r="B21" s="6" t="s">
        <v>129</v>
      </c>
      <c r="C21" s="6">
        <v>4</v>
      </c>
      <c r="D21" s="6" t="s">
        <v>133</v>
      </c>
      <c r="E21" s="6">
        <v>41</v>
      </c>
      <c r="F21" s="6" t="s">
        <v>143</v>
      </c>
      <c r="G21" s="6">
        <v>5</v>
      </c>
      <c r="H21" s="6" t="s">
        <v>146</v>
      </c>
      <c r="I21" s="6" t="s">
        <v>26</v>
      </c>
      <c r="J21" s="6">
        <v>1169267</v>
      </c>
      <c r="K21" s="6" t="s">
        <v>26</v>
      </c>
      <c r="L21" s="7">
        <v>43513</v>
      </c>
      <c r="M21" s="7">
        <v>1.1782032499999999E-2</v>
      </c>
      <c r="N21" s="7">
        <v>85050.38</v>
      </c>
      <c r="O21" s="7">
        <v>6.5826970999999981E-3</v>
      </c>
      <c r="P21" s="7">
        <v>16267.3400028167</v>
      </c>
      <c r="Q21" s="7">
        <v>7.8562961000000001E-3</v>
      </c>
      <c r="R21" s="7">
        <v>19.126710548299997</v>
      </c>
      <c r="S21" s="7">
        <v>18</v>
      </c>
      <c r="T21" s="7">
        <v>15</v>
      </c>
      <c r="U21" s="6">
        <v>20</v>
      </c>
      <c r="V21" s="6" t="s">
        <v>130</v>
      </c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</row>
    <row r="22" spans="1:105" s="6" customFormat="1" x14ac:dyDescent="0.2">
      <c r="A22" s="6">
        <v>1</v>
      </c>
      <c r="B22" s="6" t="s">
        <v>129</v>
      </c>
      <c r="C22" s="6">
        <v>4</v>
      </c>
      <c r="D22" s="6" t="s">
        <v>133</v>
      </c>
      <c r="E22" s="6">
        <v>41</v>
      </c>
      <c r="F22" s="6" t="s">
        <v>143</v>
      </c>
      <c r="G22" s="6">
        <v>5</v>
      </c>
      <c r="H22" s="6" t="s">
        <v>146</v>
      </c>
      <c r="I22" s="6" t="s">
        <v>25</v>
      </c>
      <c r="J22" s="6">
        <v>128843</v>
      </c>
      <c r="K22" s="6" t="s">
        <v>25</v>
      </c>
      <c r="L22" s="7">
        <v>45035</v>
      </c>
      <c r="M22" s="7">
        <v>1.2194145100000001E-2</v>
      </c>
      <c r="N22" s="7">
        <v>88052.97</v>
      </c>
      <c r="O22" s="7">
        <v>6.8150904000000012E-3</v>
      </c>
      <c r="P22" s="7">
        <v>16685.480003413097</v>
      </c>
      <c r="Q22" s="7">
        <v>8.0582364E-3</v>
      </c>
      <c r="R22" s="7">
        <v>18.949366504499999</v>
      </c>
      <c r="S22" s="7">
        <v>18</v>
      </c>
      <c r="T22" s="7">
        <v>15</v>
      </c>
      <c r="U22" s="6">
        <v>20</v>
      </c>
      <c r="V22" s="6" t="s">
        <v>130</v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05" s="6" customFormat="1" x14ac:dyDescent="0.2">
      <c r="A23" s="6">
        <v>1</v>
      </c>
      <c r="B23" s="6" t="s">
        <v>129</v>
      </c>
      <c r="C23" s="6">
        <v>4</v>
      </c>
      <c r="D23" s="6" t="s">
        <v>133</v>
      </c>
      <c r="E23" s="6">
        <v>41</v>
      </c>
      <c r="F23" s="6" t="s">
        <v>143</v>
      </c>
      <c r="G23" s="6">
        <v>5</v>
      </c>
      <c r="H23" s="6" t="s">
        <v>146</v>
      </c>
      <c r="I23" s="6" t="s">
        <v>34</v>
      </c>
      <c r="J23" s="6">
        <v>128876</v>
      </c>
      <c r="K23" s="6" t="s">
        <v>34</v>
      </c>
      <c r="L23" s="7">
        <v>31751</v>
      </c>
      <c r="M23" s="7">
        <v>8.5972309999999986E-3</v>
      </c>
      <c r="N23" s="7">
        <v>61779.590000000004</v>
      </c>
      <c r="O23" s="7">
        <v>4.7815932999999994E-3</v>
      </c>
      <c r="P23" s="7">
        <v>11578.299997206501</v>
      </c>
      <c r="Q23" s="7">
        <v>5.5917287999999992E-3</v>
      </c>
      <c r="R23" s="7">
        <v>18.741302746100001</v>
      </c>
      <c r="S23" s="7">
        <v>18</v>
      </c>
      <c r="T23" s="7">
        <v>15</v>
      </c>
      <c r="U23" s="6">
        <v>20</v>
      </c>
      <c r="V23" s="6" t="s">
        <v>130</v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</row>
    <row r="24" spans="1:105" s="6" customFormat="1" x14ac:dyDescent="0.2">
      <c r="A24" s="6">
        <v>1</v>
      </c>
      <c r="B24" s="6" t="s">
        <v>129</v>
      </c>
      <c r="C24" s="6">
        <v>4</v>
      </c>
      <c r="D24" s="6" t="s">
        <v>133</v>
      </c>
      <c r="E24" s="6">
        <v>41</v>
      </c>
      <c r="F24" s="6" t="s">
        <v>143</v>
      </c>
      <c r="G24" s="6">
        <v>5</v>
      </c>
      <c r="H24" s="6" t="s">
        <v>146</v>
      </c>
      <c r="I24" s="6" t="s">
        <v>41</v>
      </c>
      <c r="J24" s="6">
        <v>258152</v>
      </c>
      <c r="K24" s="6" t="s">
        <v>41</v>
      </c>
      <c r="L24" s="7">
        <v>32739</v>
      </c>
      <c r="M24" s="7">
        <v>8.864752200000001E-3</v>
      </c>
      <c r="N24" s="7">
        <v>63808.2</v>
      </c>
      <c r="O24" s="7">
        <v>4.9386028999999993E-3</v>
      </c>
      <c r="P24" s="7">
        <v>12030.749999010299</v>
      </c>
      <c r="Q24" s="7">
        <v>5.8102389999999992E-3</v>
      </c>
      <c r="R24" s="7">
        <v>18.854551607799998</v>
      </c>
      <c r="S24" s="7">
        <v>18</v>
      </c>
      <c r="T24" s="7">
        <v>15</v>
      </c>
      <c r="U24" s="6">
        <v>20</v>
      </c>
      <c r="V24" s="6" t="s">
        <v>130</v>
      </c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1:105" x14ac:dyDescent="0.2">
      <c r="A25" s="6">
        <v>1</v>
      </c>
      <c r="B25" s="6" t="s">
        <v>129</v>
      </c>
      <c r="C25" s="6">
        <v>4</v>
      </c>
      <c r="D25" s="6" t="s">
        <v>133</v>
      </c>
      <c r="E25" s="6">
        <v>41</v>
      </c>
      <c r="F25" s="6" t="s">
        <v>143</v>
      </c>
      <c r="G25" s="6">
        <v>5</v>
      </c>
      <c r="H25" s="6" t="s">
        <v>146</v>
      </c>
      <c r="I25" s="6" t="s">
        <v>84</v>
      </c>
      <c r="J25" s="6">
        <v>118621</v>
      </c>
      <c r="K25" s="6" t="s">
        <v>84</v>
      </c>
      <c r="L25" s="7">
        <v>19089</v>
      </c>
      <c r="M25" s="7">
        <v>5.1687362000000002E-3</v>
      </c>
      <c r="N25" s="7">
        <v>47620.67</v>
      </c>
      <c r="O25" s="7">
        <v>3.6857266000000001E-3</v>
      </c>
      <c r="P25" s="7">
        <v>9229.1700020612006</v>
      </c>
      <c r="Q25" s="7">
        <v>4.4572186999999996E-3</v>
      </c>
      <c r="R25" s="7">
        <v>19.380596707399999</v>
      </c>
      <c r="S25" s="7">
        <v>18</v>
      </c>
      <c r="T25" s="7">
        <v>15</v>
      </c>
      <c r="U25" s="6">
        <v>20</v>
      </c>
      <c r="V25" s="6" t="s">
        <v>130</v>
      </c>
    </row>
    <row r="26" spans="1:105" x14ac:dyDescent="0.2">
      <c r="A26" s="6">
        <v>1</v>
      </c>
      <c r="B26" s="6" t="s">
        <v>129</v>
      </c>
      <c r="C26" s="6">
        <v>4</v>
      </c>
      <c r="D26" s="6" t="s">
        <v>133</v>
      </c>
      <c r="E26" s="6">
        <v>41</v>
      </c>
      <c r="F26" s="6" t="s">
        <v>143</v>
      </c>
      <c r="G26" s="6">
        <v>5</v>
      </c>
      <c r="H26" s="6" t="s">
        <v>146</v>
      </c>
      <c r="I26" s="6" t="s">
        <v>85</v>
      </c>
      <c r="J26" s="6">
        <v>118613</v>
      </c>
      <c r="K26" s="6" t="s">
        <v>85</v>
      </c>
      <c r="L26" s="7">
        <v>21447</v>
      </c>
      <c r="M26" s="7">
        <v>5.8072128000000002E-3</v>
      </c>
      <c r="N26" s="7">
        <v>54917.7</v>
      </c>
      <c r="O26" s="7">
        <v>4.2504993000000001E-3</v>
      </c>
      <c r="P26" s="7">
        <v>11393.899998845402</v>
      </c>
      <c r="Q26" s="7">
        <v>5.5026730000000005E-3</v>
      </c>
      <c r="R26" s="7">
        <v>20.747227212400002</v>
      </c>
      <c r="S26" s="7">
        <v>18</v>
      </c>
      <c r="T26" s="7">
        <v>15</v>
      </c>
      <c r="U26" s="6">
        <v>20</v>
      </c>
      <c r="V26" s="6" t="s">
        <v>130</v>
      </c>
    </row>
    <row r="27" spans="1:105" x14ac:dyDescent="0.2">
      <c r="A27" s="6">
        <v>1</v>
      </c>
      <c r="B27" s="6" t="s">
        <v>129</v>
      </c>
      <c r="C27" s="6">
        <v>4</v>
      </c>
      <c r="D27" s="6" t="s">
        <v>133</v>
      </c>
      <c r="E27" s="6">
        <v>41</v>
      </c>
      <c r="F27" s="6" t="s">
        <v>143</v>
      </c>
      <c r="G27" s="6">
        <v>5</v>
      </c>
      <c r="H27" s="6" t="s">
        <v>146</v>
      </c>
      <c r="I27" s="6" t="s">
        <v>147</v>
      </c>
      <c r="J27" s="6">
        <v>548768</v>
      </c>
      <c r="K27" s="6" t="s">
        <v>147</v>
      </c>
      <c r="L27" s="7">
        <v>31495</v>
      </c>
      <c r="M27" s="7">
        <v>8.5279138000000001E-3</v>
      </c>
      <c r="N27" s="7">
        <v>31009.590000000004</v>
      </c>
      <c r="O27" s="7">
        <v>2.4000685000000006E-3</v>
      </c>
      <c r="P27" s="7">
        <v>6541.8499984890996</v>
      </c>
      <c r="Q27" s="7">
        <v>3.159380099999999E-3</v>
      </c>
      <c r="R27" s="7">
        <v>21.096215714199996</v>
      </c>
      <c r="S27" s="7">
        <v>18</v>
      </c>
      <c r="T27" s="7">
        <v>15</v>
      </c>
      <c r="U27" s="6">
        <v>20</v>
      </c>
      <c r="V27" s="6" t="s">
        <v>130</v>
      </c>
    </row>
    <row r="28" spans="1:105" x14ac:dyDescent="0.2">
      <c r="A28" s="6">
        <v>1</v>
      </c>
      <c r="B28" s="6" t="s">
        <v>129</v>
      </c>
      <c r="C28" s="6">
        <v>4</v>
      </c>
      <c r="D28" s="6" t="s">
        <v>133</v>
      </c>
      <c r="E28" s="6">
        <v>41</v>
      </c>
      <c r="F28" s="6" t="s">
        <v>143</v>
      </c>
      <c r="G28" s="6">
        <v>5</v>
      </c>
      <c r="H28" s="6" t="s">
        <v>146</v>
      </c>
      <c r="I28" s="6" t="s">
        <v>50</v>
      </c>
      <c r="J28" s="6">
        <v>548750</v>
      </c>
      <c r="K28" s="6" t="s">
        <v>50</v>
      </c>
      <c r="L28" s="7">
        <v>23914</v>
      </c>
      <c r="M28" s="7">
        <v>6.4752033999999998E-3</v>
      </c>
      <c r="N28" s="7">
        <v>23559.22</v>
      </c>
      <c r="O28" s="7">
        <v>1.8234276000000001E-3</v>
      </c>
      <c r="P28" s="7">
        <v>5061.8299996363003</v>
      </c>
      <c r="Q28" s="7">
        <v>2.4446058999999997E-3</v>
      </c>
      <c r="R28" s="7">
        <v>21.485558518599994</v>
      </c>
      <c r="S28" s="7">
        <v>18</v>
      </c>
      <c r="T28" s="7">
        <v>15</v>
      </c>
      <c r="U28" s="6">
        <v>20</v>
      </c>
      <c r="V28" s="6" t="s">
        <v>130</v>
      </c>
    </row>
    <row r="29" spans="1:105" x14ac:dyDescent="0.2">
      <c r="A29" s="6">
        <v>1</v>
      </c>
      <c r="B29" s="6" t="s">
        <v>129</v>
      </c>
      <c r="C29" s="6">
        <v>4</v>
      </c>
      <c r="D29" s="6" t="s">
        <v>133</v>
      </c>
      <c r="E29" s="6">
        <v>41</v>
      </c>
      <c r="F29" s="6" t="s">
        <v>143</v>
      </c>
      <c r="G29" s="6">
        <v>5</v>
      </c>
      <c r="H29" s="6" t="s">
        <v>146</v>
      </c>
      <c r="I29" s="6" t="s">
        <v>148</v>
      </c>
      <c r="J29" s="6">
        <v>528075</v>
      </c>
      <c r="K29" s="6" t="s">
        <v>148</v>
      </c>
      <c r="L29" s="7">
        <v>34869</v>
      </c>
      <c r="M29" s="7">
        <v>9.4414931999999997E-3</v>
      </c>
      <c r="N29" s="7">
        <v>128621.3</v>
      </c>
      <c r="O29" s="7">
        <v>9.9549825999999987E-3</v>
      </c>
      <c r="P29" s="7">
        <v>18549.5900002458</v>
      </c>
      <c r="Q29" s="7">
        <v>8.9585065000000012E-3</v>
      </c>
      <c r="R29" s="7">
        <v>14.421864807999999</v>
      </c>
      <c r="S29" s="7">
        <v>18</v>
      </c>
      <c r="T29" s="7">
        <v>15</v>
      </c>
      <c r="U29" s="6">
        <v>20</v>
      </c>
      <c r="V29" s="6" t="s">
        <v>130</v>
      </c>
    </row>
    <row r="30" spans="1:105" x14ac:dyDescent="0.2">
      <c r="A30" s="6">
        <v>1</v>
      </c>
      <c r="B30" s="6" t="s">
        <v>129</v>
      </c>
      <c r="C30" s="6">
        <v>4</v>
      </c>
      <c r="D30" s="6" t="s">
        <v>133</v>
      </c>
      <c r="E30" s="6">
        <v>41</v>
      </c>
      <c r="F30" s="6" t="s">
        <v>143</v>
      </c>
      <c r="G30" s="6">
        <v>5</v>
      </c>
      <c r="H30" s="6" t="s">
        <v>146</v>
      </c>
      <c r="I30" s="6" t="s">
        <v>149</v>
      </c>
      <c r="J30" s="6">
        <v>528059</v>
      </c>
      <c r="K30" s="6" t="s">
        <v>149</v>
      </c>
      <c r="L30" s="7">
        <v>42755</v>
      </c>
      <c r="M30" s="7">
        <v>1.1576788599999995E-2</v>
      </c>
      <c r="N30" s="7">
        <v>157199.28</v>
      </c>
      <c r="O30" s="7">
        <v>1.2166850300000002E-2</v>
      </c>
      <c r="P30" s="7">
        <v>22226.960002826607</v>
      </c>
      <c r="Q30" s="7">
        <v>1.0734488800000001E-2</v>
      </c>
      <c r="R30" s="7">
        <v>14.139352294</v>
      </c>
      <c r="S30" s="7">
        <v>18</v>
      </c>
      <c r="T30" s="7">
        <v>15</v>
      </c>
      <c r="U30" s="6">
        <v>20</v>
      </c>
      <c r="V30" s="6" t="s">
        <v>130</v>
      </c>
    </row>
    <row r="31" spans="1:105" x14ac:dyDescent="0.2">
      <c r="A31" s="6">
        <v>1</v>
      </c>
      <c r="B31" s="6" t="s">
        <v>129</v>
      </c>
      <c r="C31" s="6">
        <v>4</v>
      </c>
      <c r="D31" s="6" t="s">
        <v>133</v>
      </c>
      <c r="E31" s="6">
        <v>41</v>
      </c>
      <c r="F31" s="6" t="s">
        <v>143</v>
      </c>
      <c r="G31" s="6">
        <v>5</v>
      </c>
      <c r="H31" s="6" t="s">
        <v>146</v>
      </c>
      <c r="I31" s="6" t="s">
        <v>86</v>
      </c>
      <c r="J31" s="6">
        <v>607465</v>
      </c>
      <c r="K31" s="6" t="s">
        <v>86</v>
      </c>
      <c r="L31" s="7">
        <v>13200</v>
      </c>
      <c r="M31" s="7">
        <v>3.5741693E-3</v>
      </c>
      <c r="N31" s="7">
        <v>32130.909999999996</v>
      </c>
      <c r="O31" s="7">
        <v>2.4868560000000004E-3</v>
      </c>
      <c r="P31" s="7">
        <v>5787.1799989917008</v>
      </c>
      <c r="Q31" s="7">
        <v>2.794913E-3</v>
      </c>
      <c r="R31" s="7">
        <v>18.011254580099997</v>
      </c>
      <c r="S31" s="7">
        <v>18</v>
      </c>
      <c r="T31" s="7">
        <v>15</v>
      </c>
      <c r="U31" s="6">
        <v>20</v>
      </c>
      <c r="V31" s="6" t="s">
        <v>130</v>
      </c>
    </row>
    <row r="32" spans="1:105" x14ac:dyDescent="0.2">
      <c r="A32" s="6">
        <v>1</v>
      </c>
      <c r="B32" s="6" t="s">
        <v>129</v>
      </c>
      <c r="C32" s="6">
        <v>4</v>
      </c>
      <c r="D32" s="6" t="s">
        <v>133</v>
      </c>
      <c r="E32" s="6">
        <v>41</v>
      </c>
      <c r="F32" s="6" t="s">
        <v>143</v>
      </c>
      <c r="G32" s="6">
        <v>5</v>
      </c>
      <c r="H32" s="6" t="s">
        <v>146</v>
      </c>
      <c r="I32" s="6" t="s">
        <v>87</v>
      </c>
      <c r="J32" s="6">
        <v>607440</v>
      </c>
      <c r="K32" s="6" t="s">
        <v>87</v>
      </c>
      <c r="L32" s="7">
        <v>14558</v>
      </c>
      <c r="M32" s="7">
        <v>3.9418754999999989E-3</v>
      </c>
      <c r="N32" s="7">
        <v>35301.229999999996</v>
      </c>
      <c r="O32" s="7">
        <v>2.7322312000000004E-3</v>
      </c>
      <c r="P32" s="7">
        <v>6385.7799984087005</v>
      </c>
      <c r="Q32" s="7">
        <v>3.0840062999999995E-3</v>
      </c>
      <c r="R32" s="7">
        <v>18.089398013599997</v>
      </c>
      <c r="S32" s="7">
        <v>18</v>
      </c>
      <c r="T32" s="7">
        <v>15</v>
      </c>
      <c r="U32" s="6">
        <v>20</v>
      </c>
      <c r="V32" s="6" t="s">
        <v>130</v>
      </c>
    </row>
    <row r="33" spans="1:105" x14ac:dyDescent="0.2">
      <c r="A33" s="6">
        <v>1</v>
      </c>
      <c r="B33" s="6" t="s">
        <v>129</v>
      </c>
      <c r="C33" s="6">
        <v>4</v>
      </c>
      <c r="D33" s="6" t="s">
        <v>133</v>
      </c>
      <c r="E33" s="6">
        <v>41</v>
      </c>
      <c r="F33" s="6" t="s">
        <v>143</v>
      </c>
      <c r="G33" s="6">
        <v>6</v>
      </c>
      <c r="H33" s="6" t="s">
        <v>150</v>
      </c>
      <c r="I33" s="6" t="s">
        <v>27</v>
      </c>
      <c r="J33" s="6">
        <v>1116862</v>
      </c>
      <c r="K33" s="6" t="s">
        <v>27</v>
      </c>
      <c r="L33" s="7">
        <v>351523</v>
      </c>
      <c r="M33" s="7">
        <v>9.5182024199999993E-2</v>
      </c>
      <c r="N33" s="7">
        <v>151664.06</v>
      </c>
      <c r="O33" s="7">
        <v>1.1738437399999999E-2</v>
      </c>
      <c r="P33" s="7">
        <v>29130.160005718695</v>
      </c>
      <c r="Q33" s="7">
        <v>1.4068382500000004E-2</v>
      </c>
      <c r="R33" s="7">
        <v>19.207029012499998</v>
      </c>
      <c r="S33" s="7">
        <v>22</v>
      </c>
      <c r="T33" s="7">
        <v>16</v>
      </c>
      <c r="U33" s="6">
        <v>20</v>
      </c>
      <c r="V33" s="6" t="s">
        <v>130</v>
      </c>
    </row>
    <row r="34" spans="1:105" x14ac:dyDescent="0.2">
      <c r="A34" s="6">
        <v>1</v>
      </c>
      <c r="B34" s="6" t="s">
        <v>129</v>
      </c>
      <c r="C34" s="6">
        <v>4</v>
      </c>
      <c r="D34" s="6" t="s">
        <v>133</v>
      </c>
      <c r="E34" s="6">
        <v>41</v>
      </c>
      <c r="F34" s="6" t="s">
        <v>143</v>
      </c>
      <c r="G34" s="6">
        <v>6</v>
      </c>
      <c r="H34" s="6" t="s">
        <v>150</v>
      </c>
      <c r="I34" s="6" t="s">
        <v>36</v>
      </c>
      <c r="J34" s="6">
        <v>548784</v>
      </c>
      <c r="K34" s="6" t="s">
        <v>36</v>
      </c>
      <c r="L34" s="7">
        <v>171108</v>
      </c>
      <c r="M34" s="7">
        <v>4.6330982000000007E-2</v>
      </c>
      <c r="N34" s="7">
        <v>76708.22</v>
      </c>
      <c r="O34" s="7">
        <v>5.9370336999999985E-3</v>
      </c>
      <c r="P34" s="7">
        <v>16473.2899992169</v>
      </c>
      <c r="Q34" s="7">
        <v>7.9557594000000016E-3</v>
      </c>
      <c r="R34" s="7">
        <v>21.475260407799993</v>
      </c>
      <c r="S34" s="7">
        <v>22</v>
      </c>
      <c r="T34" s="7">
        <v>16</v>
      </c>
      <c r="U34" s="6">
        <v>20</v>
      </c>
      <c r="V34" s="6" t="s">
        <v>130</v>
      </c>
    </row>
    <row r="35" spans="1:105" x14ac:dyDescent="0.2">
      <c r="A35" s="6">
        <v>1</v>
      </c>
      <c r="B35" s="6" t="s">
        <v>129</v>
      </c>
      <c r="C35" s="6">
        <v>4</v>
      </c>
      <c r="D35" s="6" t="s">
        <v>133</v>
      </c>
      <c r="E35" s="6">
        <v>41</v>
      </c>
      <c r="F35" s="6" t="s">
        <v>143</v>
      </c>
      <c r="G35" s="6">
        <v>6</v>
      </c>
      <c r="H35" s="6" t="s">
        <v>150</v>
      </c>
      <c r="I35" s="6" t="s">
        <v>151</v>
      </c>
      <c r="J35" s="6">
        <v>774294</v>
      </c>
      <c r="K35" s="6" t="s">
        <v>151</v>
      </c>
      <c r="L35" s="7">
        <v>20174</v>
      </c>
      <c r="M35" s="7">
        <v>5.4625220999999988E-3</v>
      </c>
      <c r="N35" s="7">
        <v>45412.15</v>
      </c>
      <c r="O35" s="7">
        <v>3.5147924000000002E-3</v>
      </c>
      <c r="P35" s="7">
        <v>8987.1700020630997</v>
      </c>
      <c r="Q35" s="7">
        <v>4.3403449999999998E-3</v>
      </c>
      <c r="R35" s="7">
        <v>19.790232354299999</v>
      </c>
      <c r="S35" s="7">
        <v>22</v>
      </c>
      <c r="T35" s="7">
        <v>16</v>
      </c>
      <c r="U35" s="6">
        <v>20</v>
      </c>
      <c r="V35" s="6" t="s">
        <v>130</v>
      </c>
    </row>
    <row r="36" spans="1:105" s="6" customFormat="1" x14ac:dyDescent="0.2">
      <c r="A36" s="6">
        <v>1</v>
      </c>
      <c r="B36" s="6" t="s">
        <v>129</v>
      </c>
      <c r="C36" s="6">
        <v>4</v>
      </c>
      <c r="D36" s="6" t="s">
        <v>133</v>
      </c>
      <c r="E36" s="6">
        <v>41</v>
      </c>
      <c r="F36" s="6" t="s">
        <v>143</v>
      </c>
      <c r="G36" s="6">
        <v>6</v>
      </c>
      <c r="H36" s="6" t="s">
        <v>150</v>
      </c>
      <c r="I36" s="6" t="s">
        <v>7</v>
      </c>
      <c r="J36" s="6">
        <v>227358</v>
      </c>
      <c r="K36" s="6" t="s">
        <v>7</v>
      </c>
      <c r="L36" s="7">
        <v>116682</v>
      </c>
      <c r="M36" s="7">
        <v>3.1594032099999995E-2</v>
      </c>
      <c r="N36" s="7">
        <v>334855.14</v>
      </c>
      <c r="O36" s="7">
        <v>2.5916991200000006E-2</v>
      </c>
      <c r="P36" s="7">
        <v>69043.499983269299</v>
      </c>
      <c r="Q36" s="7">
        <v>3.3344491399999995E-2</v>
      </c>
      <c r="R36" s="7">
        <v>20.618915983599997</v>
      </c>
      <c r="S36" s="7">
        <v>22</v>
      </c>
      <c r="T36" s="7">
        <v>16</v>
      </c>
      <c r="U36" s="6">
        <v>20</v>
      </c>
      <c r="V36" s="6" t="s">
        <v>130</v>
      </c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1:105" s="6" customFormat="1" x14ac:dyDescent="0.2">
      <c r="A37" s="6">
        <v>1</v>
      </c>
      <c r="B37" s="6" t="s">
        <v>129</v>
      </c>
      <c r="C37" s="6">
        <v>4</v>
      </c>
      <c r="D37" s="6" t="s">
        <v>133</v>
      </c>
      <c r="E37" s="6">
        <v>41</v>
      </c>
      <c r="F37" s="6" t="s">
        <v>143</v>
      </c>
      <c r="G37" s="6">
        <v>6</v>
      </c>
      <c r="H37" s="6" t="s">
        <v>150</v>
      </c>
      <c r="I37" s="6" t="s">
        <v>12</v>
      </c>
      <c r="J37" s="6">
        <v>1238815</v>
      </c>
      <c r="K37" s="6" t="s">
        <v>12</v>
      </c>
      <c r="L37" s="7">
        <v>25797</v>
      </c>
      <c r="M37" s="7">
        <v>6.9850640999999979E-3</v>
      </c>
      <c r="N37" s="7">
        <v>74878.06</v>
      </c>
      <c r="O37" s="7">
        <v>5.795383700000001E-3</v>
      </c>
      <c r="P37" s="7">
        <v>15874.979996401697</v>
      </c>
      <c r="Q37" s="7">
        <v>7.6668062000000009E-3</v>
      </c>
      <c r="R37" s="7">
        <v>21.201110173499995</v>
      </c>
      <c r="S37" s="7">
        <v>22</v>
      </c>
      <c r="T37" s="7">
        <v>16</v>
      </c>
      <c r="U37" s="6">
        <v>20</v>
      </c>
      <c r="V37" s="6" t="s">
        <v>130</v>
      </c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</row>
    <row r="38" spans="1:105" s="6" customFormat="1" x14ac:dyDescent="0.2">
      <c r="A38" s="6">
        <v>1</v>
      </c>
      <c r="B38" s="6" t="s">
        <v>129</v>
      </c>
      <c r="C38" s="6">
        <v>4</v>
      </c>
      <c r="D38" s="6" t="s">
        <v>133</v>
      </c>
      <c r="E38" s="6">
        <v>41</v>
      </c>
      <c r="F38" s="6" t="s">
        <v>143</v>
      </c>
      <c r="G38" s="6">
        <v>6</v>
      </c>
      <c r="H38" s="6" t="s">
        <v>150</v>
      </c>
      <c r="I38" s="6" t="s">
        <v>28</v>
      </c>
      <c r="J38" s="6">
        <v>680835</v>
      </c>
      <c r="K38" s="6" t="s">
        <v>28</v>
      </c>
      <c r="L38" s="7">
        <v>30735</v>
      </c>
      <c r="M38" s="7">
        <v>8.3221282999999986E-3</v>
      </c>
      <c r="N38" s="7">
        <v>52466.86</v>
      </c>
      <c r="O38" s="7">
        <v>4.0608100999999994E-3</v>
      </c>
      <c r="P38" s="7">
        <v>11294.890002106999</v>
      </c>
      <c r="Q38" s="7">
        <v>5.4548562000000002E-3</v>
      </c>
      <c r="R38" s="7">
        <v>21.527665276899999</v>
      </c>
      <c r="S38" s="7">
        <v>22</v>
      </c>
      <c r="T38" s="7">
        <v>16</v>
      </c>
      <c r="U38" s="6">
        <v>20</v>
      </c>
      <c r="V38" s="6" t="s">
        <v>130</v>
      </c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1:105" s="6" customFormat="1" x14ac:dyDescent="0.2">
      <c r="A39" s="6">
        <v>1</v>
      </c>
      <c r="B39" s="6" t="s">
        <v>129</v>
      </c>
      <c r="C39" s="6">
        <v>4</v>
      </c>
      <c r="D39" s="6" t="s">
        <v>133</v>
      </c>
      <c r="E39" s="6">
        <v>41</v>
      </c>
      <c r="F39" s="6" t="s">
        <v>143</v>
      </c>
      <c r="G39" s="6">
        <v>6</v>
      </c>
      <c r="H39" s="6" t="s">
        <v>150</v>
      </c>
      <c r="I39" s="6" t="s">
        <v>14</v>
      </c>
      <c r="J39" s="6">
        <v>1096791</v>
      </c>
      <c r="K39" s="6" t="s">
        <v>14</v>
      </c>
      <c r="L39" s="7">
        <v>45559</v>
      </c>
      <c r="M39" s="7">
        <v>1.2336028800000001E-2</v>
      </c>
      <c r="N39" s="7">
        <v>139407.76999999999</v>
      </c>
      <c r="O39" s="7">
        <v>1.0789829699999998E-2</v>
      </c>
      <c r="P39" s="7">
        <v>27873.369996951304</v>
      </c>
      <c r="Q39" s="7">
        <v>1.3461416999999998E-2</v>
      </c>
      <c r="R39" s="7">
        <v>19.994129449899997</v>
      </c>
      <c r="S39" s="7">
        <v>22</v>
      </c>
      <c r="T39" s="7">
        <v>16</v>
      </c>
      <c r="U39" s="6">
        <v>20</v>
      </c>
      <c r="V39" s="6" t="s">
        <v>130</v>
      </c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</row>
    <row r="40" spans="1:105" s="6" customFormat="1" x14ac:dyDescent="0.2">
      <c r="A40" s="6">
        <v>1</v>
      </c>
      <c r="B40" s="6" t="s">
        <v>129</v>
      </c>
      <c r="C40" s="6">
        <v>4</v>
      </c>
      <c r="D40" s="6" t="s">
        <v>133</v>
      </c>
      <c r="E40" s="6">
        <v>41</v>
      </c>
      <c r="F40" s="6" t="s">
        <v>143</v>
      </c>
      <c r="G40" s="6">
        <v>6</v>
      </c>
      <c r="H40" s="6" t="s">
        <v>150</v>
      </c>
      <c r="I40" s="6" t="s">
        <v>152</v>
      </c>
      <c r="J40" s="6">
        <v>190124</v>
      </c>
      <c r="K40" s="6" t="s">
        <v>152</v>
      </c>
      <c r="L40" s="7">
        <v>15327</v>
      </c>
      <c r="M40" s="7">
        <v>4.1500979999999996E-3</v>
      </c>
      <c r="N40" s="7">
        <v>15616.529999999999</v>
      </c>
      <c r="O40" s="7">
        <v>1.2086823000000001E-3</v>
      </c>
      <c r="P40" s="7">
        <v>3249.6899994741998</v>
      </c>
      <c r="Q40" s="7">
        <v>1.5694346000000002E-3</v>
      </c>
      <c r="R40" s="7">
        <v>20.8092963</v>
      </c>
      <c r="S40" s="7">
        <v>22</v>
      </c>
      <c r="T40" s="7">
        <v>16</v>
      </c>
      <c r="U40" s="6">
        <v>20</v>
      </c>
      <c r="V40" s="6" t="s">
        <v>130</v>
      </c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1:105" s="6" customFormat="1" x14ac:dyDescent="0.2">
      <c r="A41" s="6">
        <v>1</v>
      </c>
      <c r="B41" s="6" t="s">
        <v>129</v>
      </c>
      <c r="C41" s="6">
        <v>4</v>
      </c>
      <c r="D41" s="6" t="s">
        <v>133</v>
      </c>
      <c r="E41" s="6">
        <v>41</v>
      </c>
      <c r="F41" s="6" t="s">
        <v>143</v>
      </c>
      <c r="G41" s="6">
        <v>6</v>
      </c>
      <c r="H41" s="6" t="s">
        <v>150</v>
      </c>
      <c r="I41" s="6" t="s">
        <v>19</v>
      </c>
      <c r="J41" s="6">
        <v>624312</v>
      </c>
      <c r="K41" s="6" t="s">
        <v>19</v>
      </c>
      <c r="L41" s="7">
        <v>26072</v>
      </c>
      <c r="M41" s="7">
        <v>7.0595259000000004E-3</v>
      </c>
      <c r="N41" s="7">
        <v>60464.42</v>
      </c>
      <c r="O41" s="7">
        <v>4.6798023000000008E-3</v>
      </c>
      <c r="P41" s="7">
        <v>9996.3899989864985</v>
      </c>
      <c r="Q41" s="7">
        <v>4.8277469000000007E-3</v>
      </c>
      <c r="R41" s="7">
        <v>16.532681532400002</v>
      </c>
      <c r="S41" s="7">
        <v>22</v>
      </c>
      <c r="T41" s="7">
        <v>16</v>
      </c>
      <c r="U41" s="6">
        <v>20</v>
      </c>
      <c r="V41" s="6" t="s">
        <v>130</v>
      </c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</row>
    <row r="42" spans="1:105" s="6" customFormat="1" x14ac:dyDescent="0.2">
      <c r="A42" s="6">
        <v>1</v>
      </c>
      <c r="B42" s="6" t="s">
        <v>129</v>
      </c>
      <c r="C42" s="6">
        <v>4</v>
      </c>
      <c r="D42" s="6" t="s">
        <v>133</v>
      </c>
      <c r="E42" s="6">
        <v>41</v>
      </c>
      <c r="F42" s="6" t="s">
        <v>143</v>
      </c>
      <c r="G42" s="6">
        <v>6</v>
      </c>
      <c r="H42" s="6" t="s">
        <v>150</v>
      </c>
      <c r="I42" s="6" t="s">
        <v>29</v>
      </c>
      <c r="J42" s="6">
        <v>624304</v>
      </c>
      <c r="K42" s="6" t="s">
        <v>29</v>
      </c>
      <c r="L42" s="7">
        <v>18371</v>
      </c>
      <c r="M42" s="7">
        <v>4.9743230999999988E-3</v>
      </c>
      <c r="N42" s="7">
        <v>40817.81</v>
      </c>
      <c r="O42" s="7">
        <v>3.1592014000000009E-3</v>
      </c>
      <c r="P42" s="7">
        <v>5850.3799987140983</v>
      </c>
      <c r="Q42" s="7">
        <v>2.8254352999999999E-3</v>
      </c>
      <c r="R42" s="7">
        <v>14.3329100672</v>
      </c>
      <c r="S42" s="7">
        <v>22</v>
      </c>
      <c r="T42" s="7">
        <v>16</v>
      </c>
      <c r="U42" s="6">
        <v>20</v>
      </c>
      <c r="V42" s="6" t="s">
        <v>130</v>
      </c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1:105" s="6" customFormat="1" x14ac:dyDescent="0.2">
      <c r="A43" s="6">
        <v>1</v>
      </c>
      <c r="B43" s="6" t="s">
        <v>129</v>
      </c>
      <c r="C43" s="6">
        <v>4</v>
      </c>
      <c r="D43" s="6" t="s">
        <v>133</v>
      </c>
      <c r="E43" s="6">
        <v>41</v>
      </c>
      <c r="F43" s="6" t="s">
        <v>143</v>
      </c>
      <c r="G43" s="6">
        <v>6</v>
      </c>
      <c r="H43" s="6" t="s">
        <v>150</v>
      </c>
      <c r="I43" s="6" t="s">
        <v>8</v>
      </c>
      <c r="J43" s="6">
        <v>624320</v>
      </c>
      <c r="K43" s="6" t="s">
        <v>8</v>
      </c>
      <c r="L43" s="7">
        <v>42224</v>
      </c>
      <c r="M43" s="7">
        <v>1.1433009499999999E-2</v>
      </c>
      <c r="N43" s="7">
        <v>96605.819999999992</v>
      </c>
      <c r="O43" s="7">
        <v>7.4770605999999991E-3</v>
      </c>
      <c r="P43" s="7">
        <v>15636.050002395805</v>
      </c>
      <c r="Q43" s="7">
        <v>7.5514151999999989E-3</v>
      </c>
      <c r="R43" s="7">
        <v>16.185412020099999</v>
      </c>
      <c r="S43" s="7">
        <v>22</v>
      </c>
      <c r="T43" s="7">
        <v>16</v>
      </c>
      <c r="U43" s="6">
        <v>20</v>
      </c>
      <c r="V43" s="6" t="s">
        <v>130</v>
      </c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</row>
    <row r="44" spans="1:105" s="6" customFormat="1" x14ac:dyDescent="0.2">
      <c r="A44" s="6">
        <v>1</v>
      </c>
      <c r="B44" s="6" t="s">
        <v>129</v>
      </c>
      <c r="C44" s="6">
        <v>4</v>
      </c>
      <c r="D44" s="6" t="s">
        <v>133</v>
      </c>
      <c r="E44" s="6">
        <v>41</v>
      </c>
      <c r="F44" s="6" t="s">
        <v>143</v>
      </c>
      <c r="G44" s="6">
        <v>6</v>
      </c>
      <c r="H44" s="6" t="s">
        <v>150</v>
      </c>
      <c r="I44" s="6" t="s">
        <v>4</v>
      </c>
      <c r="J44" s="6">
        <v>712779</v>
      </c>
      <c r="K44" s="6" t="s">
        <v>4</v>
      </c>
      <c r="L44" s="7">
        <v>32071</v>
      </c>
      <c r="M44" s="7">
        <v>8.6838775999999972E-3</v>
      </c>
      <c r="N44" s="7">
        <v>182139.88</v>
      </c>
      <c r="O44" s="7">
        <v>1.4097193400000003E-2</v>
      </c>
      <c r="P44" s="7">
        <v>36371.639998104794</v>
      </c>
      <c r="Q44" s="7">
        <v>1.7565648299999997E-2</v>
      </c>
      <c r="R44" s="7">
        <v>19.969069924799999</v>
      </c>
      <c r="S44" s="7">
        <v>22</v>
      </c>
      <c r="T44" s="7">
        <v>16</v>
      </c>
      <c r="U44" s="6">
        <v>20</v>
      </c>
      <c r="V44" s="6" t="s">
        <v>130</v>
      </c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</row>
    <row r="45" spans="1:105" s="6" customFormat="1" x14ac:dyDescent="0.2">
      <c r="A45" s="6">
        <v>1</v>
      </c>
      <c r="B45" s="6" t="s">
        <v>129</v>
      </c>
      <c r="C45" s="6">
        <v>4</v>
      </c>
      <c r="D45" s="6" t="s">
        <v>133</v>
      </c>
      <c r="E45" s="6">
        <v>41</v>
      </c>
      <c r="F45" s="6" t="s">
        <v>143</v>
      </c>
      <c r="G45" s="6">
        <v>6</v>
      </c>
      <c r="H45" s="6" t="s">
        <v>150</v>
      </c>
      <c r="I45" s="6" t="s">
        <v>2</v>
      </c>
      <c r="J45" s="6">
        <v>942276</v>
      </c>
      <c r="K45" s="6" t="s">
        <v>2</v>
      </c>
      <c r="L45" s="7">
        <v>234472</v>
      </c>
      <c r="M45" s="7">
        <v>6.3488077800000001E-2</v>
      </c>
      <c r="N45" s="7">
        <v>615924.42000000004</v>
      </c>
      <c r="O45" s="7">
        <v>4.7671084799999999E-2</v>
      </c>
      <c r="P45" s="7">
        <v>127423.9199934272</v>
      </c>
      <c r="Q45" s="7">
        <v>6.1539258600000001E-2</v>
      </c>
      <c r="R45" s="7">
        <v>20.688239637199999</v>
      </c>
      <c r="S45" s="7">
        <v>22</v>
      </c>
      <c r="T45" s="7">
        <v>16</v>
      </c>
      <c r="U45" s="6">
        <v>20</v>
      </c>
      <c r="V45" s="6" t="s">
        <v>130</v>
      </c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</row>
    <row r="46" spans="1:105" s="6" customFormat="1" x14ac:dyDescent="0.2">
      <c r="A46" s="6">
        <v>1</v>
      </c>
      <c r="B46" s="6" t="s">
        <v>129</v>
      </c>
      <c r="C46" s="6">
        <v>4</v>
      </c>
      <c r="D46" s="6" t="s">
        <v>133</v>
      </c>
      <c r="E46" s="6">
        <v>41</v>
      </c>
      <c r="F46" s="6" t="s">
        <v>143</v>
      </c>
      <c r="G46" s="6">
        <v>6</v>
      </c>
      <c r="H46" s="6" t="s">
        <v>150</v>
      </c>
      <c r="I46" s="6" t="s">
        <v>31</v>
      </c>
      <c r="J46" s="6">
        <v>216176</v>
      </c>
      <c r="K46" s="6" t="s">
        <v>31</v>
      </c>
      <c r="L46" s="7">
        <v>27640</v>
      </c>
      <c r="M46" s="7">
        <v>7.4840939000000006E-3</v>
      </c>
      <c r="N46" s="7">
        <v>208609.71000000002</v>
      </c>
      <c r="O46" s="7">
        <v>1.6145895299999997E-2</v>
      </c>
      <c r="P46" s="7">
        <v>38041.960000684099</v>
      </c>
      <c r="Q46" s="7">
        <v>1.83723277E-2</v>
      </c>
      <c r="R46" s="7">
        <v>18.235948844700001</v>
      </c>
      <c r="S46" s="7">
        <v>22</v>
      </c>
      <c r="T46" s="7">
        <v>16</v>
      </c>
      <c r="U46" s="6">
        <v>20</v>
      </c>
      <c r="V46" s="6" t="s">
        <v>130</v>
      </c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</row>
    <row r="47" spans="1:105" x14ac:dyDescent="0.2">
      <c r="A47" s="6">
        <v>1</v>
      </c>
      <c r="B47" s="6" t="s">
        <v>129</v>
      </c>
      <c r="C47" s="6">
        <v>4</v>
      </c>
      <c r="D47" s="6" t="s">
        <v>133</v>
      </c>
      <c r="E47" s="6">
        <v>41</v>
      </c>
      <c r="F47" s="6" t="s">
        <v>143</v>
      </c>
      <c r="G47" s="6">
        <v>9</v>
      </c>
      <c r="H47" s="6" t="s">
        <v>153</v>
      </c>
      <c r="I47" s="6" t="s">
        <v>24</v>
      </c>
      <c r="J47" s="6">
        <v>1105832</v>
      </c>
      <c r="K47" s="6" t="s">
        <v>24</v>
      </c>
      <c r="L47" s="7">
        <v>26188</v>
      </c>
      <c r="M47" s="7">
        <v>7.0909352999999993E-3</v>
      </c>
      <c r="N47" s="7">
        <v>86552.34</v>
      </c>
      <c r="O47" s="7">
        <v>6.6989451999999988E-3</v>
      </c>
      <c r="P47" s="7">
        <v>21342.689996527199</v>
      </c>
      <c r="Q47" s="7">
        <v>1.0307431400000001E-2</v>
      </c>
      <c r="R47" s="7">
        <v>24.658709396600003</v>
      </c>
      <c r="S47" s="7">
        <v>25</v>
      </c>
      <c r="T47" s="7">
        <v>18</v>
      </c>
      <c r="U47" s="6">
        <v>20</v>
      </c>
      <c r="V47" s="6" t="s">
        <v>130</v>
      </c>
    </row>
    <row r="48" spans="1:105" x14ac:dyDescent="0.2">
      <c r="A48" s="6">
        <v>1</v>
      </c>
      <c r="B48" s="6" t="s">
        <v>129</v>
      </c>
      <c r="C48" s="6">
        <v>4</v>
      </c>
      <c r="D48" s="6" t="s">
        <v>133</v>
      </c>
      <c r="E48" s="6">
        <v>41</v>
      </c>
      <c r="F48" s="6" t="s">
        <v>143</v>
      </c>
      <c r="G48" s="6">
        <v>9</v>
      </c>
      <c r="H48" s="6" t="s">
        <v>153</v>
      </c>
      <c r="I48" s="6" t="s">
        <v>154</v>
      </c>
      <c r="J48" s="6">
        <v>389129</v>
      </c>
      <c r="K48" s="6" t="s">
        <v>154</v>
      </c>
      <c r="L48" s="7">
        <v>2962</v>
      </c>
      <c r="M48" s="7">
        <v>8.0202190000000007E-4</v>
      </c>
      <c r="N48" s="7">
        <v>9676.09</v>
      </c>
      <c r="O48" s="7">
        <v>7.4890630000000002E-4</v>
      </c>
      <c r="P48" s="7">
        <v>2459.3300003235004</v>
      </c>
      <c r="Q48" s="7">
        <v>1.1877310000000005E-3</v>
      </c>
      <c r="R48" s="7">
        <v>25.416568059200003</v>
      </c>
      <c r="S48" s="7">
        <v>25</v>
      </c>
      <c r="T48" s="7">
        <v>18</v>
      </c>
      <c r="U48" s="6">
        <v>20</v>
      </c>
      <c r="V48" s="6" t="s">
        <v>130</v>
      </c>
    </row>
    <row r="49" spans="1:105" x14ac:dyDescent="0.2">
      <c r="A49" s="6">
        <v>1</v>
      </c>
      <c r="B49" s="6" t="s">
        <v>129</v>
      </c>
      <c r="C49" s="6">
        <v>4</v>
      </c>
      <c r="D49" s="6" t="s">
        <v>133</v>
      </c>
      <c r="E49" s="6">
        <v>41</v>
      </c>
      <c r="F49" s="6" t="s">
        <v>143</v>
      </c>
      <c r="G49" s="6">
        <v>9</v>
      </c>
      <c r="H49" s="6" t="s">
        <v>153</v>
      </c>
      <c r="I49" s="6" t="s">
        <v>155</v>
      </c>
      <c r="J49" s="6">
        <v>567727</v>
      </c>
      <c r="K49" s="6" t="s">
        <v>155</v>
      </c>
      <c r="L49" s="7">
        <v>5976</v>
      </c>
      <c r="M49" s="7">
        <v>1.6181238999999996E-3</v>
      </c>
      <c r="N49" s="7">
        <v>13334.23</v>
      </c>
      <c r="O49" s="7">
        <v>1.0320376999999998E-3</v>
      </c>
      <c r="P49" s="7">
        <v>2254.7000005135005</v>
      </c>
      <c r="Q49" s="7">
        <v>1.0889051999999999E-3</v>
      </c>
      <c r="R49" s="7">
        <v>16.909112866000001</v>
      </c>
      <c r="S49" s="7">
        <v>25</v>
      </c>
      <c r="T49" s="7">
        <v>18</v>
      </c>
      <c r="U49" s="6">
        <v>20</v>
      </c>
      <c r="V49" s="6" t="s">
        <v>130</v>
      </c>
    </row>
    <row r="50" spans="1:105" x14ac:dyDescent="0.2">
      <c r="A50" s="6">
        <v>1</v>
      </c>
      <c r="B50" s="6" t="s">
        <v>129</v>
      </c>
      <c r="C50" s="6">
        <v>4</v>
      </c>
      <c r="D50" s="6" t="s">
        <v>133</v>
      </c>
      <c r="E50" s="6">
        <v>41</v>
      </c>
      <c r="F50" s="6" t="s">
        <v>143</v>
      </c>
      <c r="G50" s="6">
        <v>9</v>
      </c>
      <c r="H50" s="6" t="s">
        <v>153</v>
      </c>
      <c r="I50" s="6" t="s">
        <v>44</v>
      </c>
      <c r="J50" s="6">
        <v>1105840</v>
      </c>
      <c r="K50" s="6" t="s">
        <v>44</v>
      </c>
      <c r="L50" s="7">
        <v>16693</v>
      </c>
      <c r="M50" s="7">
        <v>4.5199702999999996E-3</v>
      </c>
      <c r="N50" s="7">
        <v>55466.469999999994</v>
      </c>
      <c r="O50" s="7">
        <v>4.2929727999999993E-3</v>
      </c>
      <c r="P50" s="7">
        <v>13254.7699974425</v>
      </c>
      <c r="Q50" s="7">
        <v>6.4013782999999989E-3</v>
      </c>
      <c r="R50" s="7">
        <v>23.896905639499998</v>
      </c>
      <c r="S50" s="7">
        <v>25</v>
      </c>
      <c r="T50" s="7">
        <v>18</v>
      </c>
      <c r="U50" s="6">
        <v>20</v>
      </c>
      <c r="V50" s="6" t="s">
        <v>130</v>
      </c>
    </row>
    <row r="51" spans="1:105" s="6" customFormat="1" x14ac:dyDescent="0.2">
      <c r="A51" s="6">
        <v>1</v>
      </c>
      <c r="B51" s="6" t="s">
        <v>129</v>
      </c>
      <c r="C51" s="6">
        <v>4</v>
      </c>
      <c r="D51" s="6" t="s">
        <v>133</v>
      </c>
      <c r="E51" s="6">
        <v>41</v>
      </c>
      <c r="F51" s="6" t="s">
        <v>143</v>
      </c>
      <c r="G51" s="6">
        <v>9</v>
      </c>
      <c r="H51" s="6" t="s">
        <v>153</v>
      </c>
      <c r="I51" s="6" t="s">
        <v>156</v>
      </c>
      <c r="J51" s="6">
        <v>117285</v>
      </c>
      <c r="K51" s="6" t="s">
        <v>156</v>
      </c>
      <c r="L51" s="7">
        <v>12793</v>
      </c>
      <c r="M51" s="7">
        <v>3.4639657999999997E-3</v>
      </c>
      <c r="N51" s="7">
        <v>18931.420000000002</v>
      </c>
      <c r="O51" s="7">
        <v>1.4652469000000002E-3</v>
      </c>
      <c r="P51" s="7">
        <v>4749.9699994944021</v>
      </c>
      <c r="Q51" s="7">
        <v>2.2939934000000004E-3</v>
      </c>
      <c r="R51" s="7">
        <v>25.090405260100002</v>
      </c>
      <c r="S51" s="7">
        <v>25</v>
      </c>
      <c r="T51" s="7">
        <v>18</v>
      </c>
      <c r="U51" s="6">
        <v>20</v>
      </c>
      <c r="V51" s="6" t="s">
        <v>130</v>
      </c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spans="1:105" s="6" customFormat="1" x14ac:dyDescent="0.2">
      <c r="A52" s="6">
        <v>1</v>
      </c>
      <c r="B52" s="6" t="s">
        <v>129</v>
      </c>
      <c r="C52" s="6">
        <v>4</v>
      </c>
      <c r="D52" s="6" t="s">
        <v>133</v>
      </c>
      <c r="E52" s="6">
        <v>41</v>
      </c>
      <c r="F52" s="6" t="s">
        <v>143</v>
      </c>
      <c r="G52" s="6">
        <v>9</v>
      </c>
      <c r="H52" s="6" t="s">
        <v>153</v>
      </c>
      <c r="I52" s="6" t="s">
        <v>157</v>
      </c>
      <c r="J52" s="6">
        <v>641407</v>
      </c>
      <c r="K52" s="6" t="s">
        <v>157</v>
      </c>
      <c r="L52" s="7">
        <v>2182</v>
      </c>
      <c r="M52" s="7">
        <v>5.9082100000000005E-4</v>
      </c>
      <c r="N52" s="7">
        <v>4835.87</v>
      </c>
      <c r="O52" s="7">
        <v>3.7428480000000001E-4</v>
      </c>
      <c r="P52" s="7">
        <v>1305.7899999171002</v>
      </c>
      <c r="Q52" s="7">
        <v>6.3063000000000008E-4</v>
      </c>
      <c r="R52" s="7">
        <v>27.002173340399999</v>
      </c>
      <c r="S52" s="7">
        <v>25</v>
      </c>
      <c r="T52" s="7">
        <v>18</v>
      </c>
      <c r="U52" s="6">
        <v>20</v>
      </c>
      <c r="V52" s="6" t="s">
        <v>130</v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1:105" s="6" customFormat="1" x14ac:dyDescent="0.2">
      <c r="A53" s="6">
        <v>1</v>
      </c>
      <c r="B53" s="6" t="s">
        <v>129</v>
      </c>
      <c r="C53" s="6">
        <v>4</v>
      </c>
      <c r="D53" s="6" t="s">
        <v>133</v>
      </c>
      <c r="E53" s="6">
        <v>41</v>
      </c>
      <c r="F53" s="6" t="s">
        <v>143</v>
      </c>
      <c r="G53" s="6">
        <v>9</v>
      </c>
      <c r="H53" s="6" t="s">
        <v>153</v>
      </c>
      <c r="I53" s="6" t="s">
        <v>40</v>
      </c>
      <c r="J53" s="6">
        <v>1186485</v>
      </c>
      <c r="K53" s="6" t="s">
        <v>40</v>
      </c>
      <c r="L53" s="7">
        <v>52380</v>
      </c>
      <c r="M53" s="7">
        <v>1.4182953699999997E-2</v>
      </c>
      <c r="N53" s="7">
        <v>60628.92</v>
      </c>
      <c r="O53" s="7">
        <v>4.6925341999999991E-3</v>
      </c>
      <c r="P53" s="7">
        <v>13753.759998729303</v>
      </c>
      <c r="Q53" s="7">
        <v>6.6423651000000004E-3</v>
      </c>
      <c r="R53" s="7">
        <v>22.6851476139</v>
      </c>
      <c r="S53" s="7">
        <v>25</v>
      </c>
      <c r="T53" s="7">
        <v>18</v>
      </c>
      <c r="U53" s="6">
        <v>20</v>
      </c>
      <c r="V53" s="6" t="s">
        <v>130</v>
      </c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</row>
    <row r="54" spans="1:105" s="6" customFormat="1" x14ac:dyDescent="0.2">
      <c r="A54" s="6">
        <v>1</v>
      </c>
      <c r="B54" s="6" t="s">
        <v>129</v>
      </c>
      <c r="C54" s="6">
        <v>4</v>
      </c>
      <c r="D54" s="6" t="s">
        <v>133</v>
      </c>
      <c r="E54" s="6">
        <v>41</v>
      </c>
      <c r="F54" s="6" t="s">
        <v>143</v>
      </c>
      <c r="G54" s="6">
        <v>9</v>
      </c>
      <c r="H54" s="6" t="s">
        <v>153</v>
      </c>
      <c r="I54" s="6" t="s">
        <v>13</v>
      </c>
      <c r="J54" s="6">
        <v>1159896</v>
      </c>
      <c r="K54" s="6" t="s">
        <v>13</v>
      </c>
      <c r="L54" s="7">
        <v>103452</v>
      </c>
      <c r="M54" s="7">
        <v>2.80117397E-2</v>
      </c>
      <c r="N54" s="7">
        <v>119846.34</v>
      </c>
      <c r="O54" s="7">
        <v>9.2758215999999977E-3</v>
      </c>
      <c r="P54" s="7">
        <v>23439.049999064104</v>
      </c>
      <c r="Q54" s="7">
        <v>1.1319866500000001E-2</v>
      </c>
      <c r="R54" s="7">
        <v>19.5575851537</v>
      </c>
      <c r="S54" s="7">
        <v>25</v>
      </c>
      <c r="T54" s="7">
        <v>18</v>
      </c>
      <c r="U54" s="6">
        <v>20</v>
      </c>
      <c r="V54" s="6" t="s">
        <v>130</v>
      </c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1:105" s="6" customFormat="1" x14ac:dyDescent="0.2">
      <c r="A55" s="6">
        <v>1</v>
      </c>
      <c r="B55" s="6" t="s">
        <v>129</v>
      </c>
      <c r="C55" s="6">
        <v>4</v>
      </c>
      <c r="D55" s="6" t="s">
        <v>133</v>
      </c>
      <c r="E55" s="6">
        <v>41</v>
      </c>
      <c r="F55" s="6" t="s">
        <v>143</v>
      </c>
      <c r="G55" s="6">
        <v>9</v>
      </c>
      <c r="H55" s="6" t="s">
        <v>153</v>
      </c>
      <c r="I55" s="6" t="s">
        <v>48</v>
      </c>
      <c r="J55" s="6">
        <v>878367</v>
      </c>
      <c r="K55" s="6" t="s">
        <v>48</v>
      </c>
      <c r="L55" s="7">
        <v>28097</v>
      </c>
      <c r="M55" s="7">
        <v>7.6078360000000015E-3</v>
      </c>
      <c r="N55" s="7">
        <v>35487.699999999997</v>
      </c>
      <c r="O55" s="7">
        <v>2.7466636000000001E-3</v>
      </c>
      <c r="P55" s="7">
        <v>8483.7699992086018</v>
      </c>
      <c r="Q55" s="7">
        <v>4.0972284999999994E-3</v>
      </c>
      <c r="R55" s="7">
        <v>23.906226662200005</v>
      </c>
      <c r="S55" s="7">
        <v>25</v>
      </c>
      <c r="T55" s="7">
        <v>18</v>
      </c>
      <c r="U55" s="6">
        <v>20</v>
      </c>
      <c r="V55" s="6" t="s">
        <v>130</v>
      </c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</row>
    <row r="56" spans="1:105" s="6" customFormat="1" x14ac:dyDescent="0.2">
      <c r="A56" s="6">
        <v>1</v>
      </c>
      <c r="B56" s="6" t="s">
        <v>129</v>
      </c>
      <c r="C56" s="6">
        <v>4</v>
      </c>
      <c r="D56" s="6" t="s">
        <v>133</v>
      </c>
      <c r="E56" s="6">
        <v>41</v>
      </c>
      <c r="F56" s="6" t="s">
        <v>143</v>
      </c>
      <c r="G56" s="6">
        <v>9</v>
      </c>
      <c r="H56" s="6" t="s">
        <v>153</v>
      </c>
      <c r="I56" s="6" t="s">
        <v>21</v>
      </c>
      <c r="J56" s="6">
        <v>1236587</v>
      </c>
      <c r="K56" s="6" t="s">
        <v>21</v>
      </c>
      <c r="L56" s="7">
        <v>38058</v>
      </c>
      <c r="M56" s="7">
        <v>1.0304980000000002E-2</v>
      </c>
      <c r="N56" s="7">
        <v>43349.14</v>
      </c>
      <c r="O56" s="7">
        <v>3.3551203000000002E-3</v>
      </c>
      <c r="P56" s="7">
        <v>9458.3099984786004</v>
      </c>
      <c r="Q56" s="7">
        <v>4.5678815999999995E-3</v>
      </c>
      <c r="R56" s="7">
        <v>21.818910360099999</v>
      </c>
      <c r="S56" s="7">
        <v>25</v>
      </c>
      <c r="T56" s="7">
        <v>18</v>
      </c>
      <c r="U56" s="6">
        <v>20</v>
      </c>
      <c r="V56" s="6" t="s">
        <v>130</v>
      </c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1:105" s="6" customFormat="1" x14ac:dyDescent="0.2">
      <c r="A57" s="6">
        <v>1</v>
      </c>
      <c r="B57" s="6" t="s">
        <v>129</v>
      </c>
      <c r="C57" s="6">
        <v>4</v>
      </c>
      <c r="D57" s="6" t="s">
        <v>133</v>
      </c>
      <c r="E57" s="6">
        <v>41</v>
      </c>
      <c r="F57" s="6" t="s">
        <v>143</v>
      </c>
      <c r="G57" s="6">
        <v>9</v>
      </c>
      <c r="H57" s="6" t="s">
        <v>153</v>
      </c>
      <c r="I57" s="6" t="s">
        <v>11</v>
      </c>
      <c r="J57" s="6">
        <v>703184</v>
      </c>
      <c r="K57" s="6" t="s">
        <v>11</v>
      </c>
      <c r="L57" s="7">
        <v>107159</v>
      </c>
      <c r="M57" s="7">
        <v>2.9015485599999995E-2</v>
      </c>
      <c r="N57" s="7">
        <v>124456.18000000001</v>
      </c>
      <c r="O57" s="7">
        <v>9.632612300000001E-3</v>
      </c>
      <c r="P57" s="7">
        <v>24535.079999988604</v>
      </c>
      <c r="Q57" s="7">
        <v>1.1849193099999999E-2</v>
      </c>
      <c r="R57" s="7">
        <v>19.713830201099999</v>
      </c>
      <c r="S57" s="7">
        <v>25</v>
      </c>
      <c r="T57" s="7">
        <v>18</v>
      </c>
      <c r="U57" s="6">
        <v>20</v>
      </c>
      <c r="V57" s="6" t="s">
        <v>130</v>
      </c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</row>
    <row r="58" spans="1:105" s="6" customFormat="1" x14ac:dyDescent="0.2">
      <c r="A58" s="6">
        <v>1</v>
      </c>
      <c r="B58" s="6" t="s">
        <v>129</v>
      </c>
      <c r="C58" s="6">
        <v>4</v>
      </c>
      <c r="D58" s="6" t="s">
        <v>133</v>
      </c>
      <c r="E58" s="6">
        <v>41</v>
      </c>
      <c r="F58" s="6" t="s">
        <v>143</v>
      </c>
      <c r="G58" s="6">
        <v>9</v>
      </c>
      <c r="H58" s="6" t="s">
        <v>153</v>
      </c>
      <c r="I58" s="6" t="s">
        <v>22</v>
      </c>
      <c r="J58" s="6">
        <v>703117</v>
      </c>
      <c r="K58" s="6" t="s">
        <v>22</v>
      </c>
      <c r="L58" s="7">
        <v>84402</v>
      </c>
      <c r="M58" s="7">
        <v>2.28535635E-2</v>
      </c>
      <c r="N58" s="7">
        <v>97617.930000000008</v>
      </c>
      <c r="O58" s="7">
        <v>7.5553956000000005E-3</v>
      </c>
      <c r="P58" s="7">
        <v>19009.930004759499</v>
      </c>
      <c r="Q58" s="7">
        <v>9.1808273000000013E-3</v>
      </c>
      <c r="R58" s="7">
        <v>19.473809785499999</v>
      </c>
      <c r="S58" s="7">
        <v>25</v>
      </c>
      <c r="T58" s="7">
        <v>18</v>
      </c>
      <c r="U58" s="6">
        <v>20</v>
      </c>
      <c r="V58" s="6" t="s">
        <v>130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</row>
    <row r="59" spans="1:105" x14ac:dyDescent="0.2">
      <c r="A59" s="6">
        <v>1</v>
      </c>
      <c r="B59" s="6" t="s">
        <v>129</v>
      </c>
      <c r="C59" s="6">
        <v>4</v>
      </c>
      <c r="D59" s="6" t="s">
        <v>133</v>
      </c>
      <c r="E59" s="6">
        <v>41</v>
      </c>
      <c r="F59" s="6" t="s">
        <v>143</v>
      </c>
      <c r="G59" s="6">
        <v>10</v>
      </c>
      <c r="H59" s="6" t="s">
        <v>158</v>
      </c>
      <c r="I59" s="6" t="s">
        <v>32</v>
      </c>
      <c r="J59" s="6">
        <v>1233378</v>
      </c>
      <c r="K59" s="6" t="s">
        <v>32</v>
      </c>
      <c r="L59" s="7">
        <v>7280</v>
      </c>
      <c r="M59" s="7">
        <v>1.9712084999999996E-3</v>
      </c>
      <c r="N59" s="7">
        <v>29791.55</v>
      </c>
      <c r="O59" s="7">
        <v>2.3057950999999998E-3</v>
      </c>
      <c r="P59" s="7">
        <v>4446.8999988407995</v>
      </c>
      <c r="Q59" s="7">
        <v>2.1476260000000006E-3</v>
      </c>
      <c r="R59" s="7">
        <v>14.926715793</v>
      </c>
      <c r="S59" s="7">
        <v>25</v>
      </c>
      <c r="T59" s="7">
        <v>18</v>
      </c>
      <c r="U59" s="6">
        <v>20</v>
      </c>
      <c r="V59" s="6" t="s">
        <v>130</v>
      </c>
    </row>
    <row r="60" spans="1:105" s="6" customFormat="1" x14ac:dyDescent="0.2">
      <c r="A60" s="6">
        <v>1</v>
      </c>
      <c r="B60" s="6" t="s">
        <v>129</v>
      </c>
      <c r="C60" s="6">
        <v>4</v>
      </c>
      <c r="D60" s="6" t="s">
        <v>133</v>
      </c>
      <c r="E60" s="6">
        <v>41</v>
      </c>
      <c r="F60" s="6" t="s">
        <v>143</v>
      </c>
      <c r="G60" s="6">
        <v>11</v>
      </c>
      <c r="H60" s="6" t="s">
        <v>159</v>
      </c>
      <c r="I60" s="6" t="s">
        <v>160</v>
      </c>
      <c r="J60" s="6">
        <v>634345</v>
      </c>
      <c r="K60" s="6" t="s">
        <v>160</v>
      </c>
      <c r="L60" s="7">
        <v>9049</v>
      </c>
      <c r="M60" s="7">
        <v>2.4502014000000001E-3</v>
      </c>
      <c r="N60" s="7">
        <v>31641.57</v>
      </c>
      <c r="O60" s="7">
        <v>2.4489822000000007E-3</v>
      </c>
      <c r="P60" s="7">
        <v>7894.3999998044001</v>
      </c>
      <c r="Q60" s="7">
        <v>3.8125927999999995E-3</v>
      </c>
      <c r="R60" s="7">
        <v>24.949457311400003</v>
      </c>
      <c r="S60" s="7">
        <v>25</v>
      </c>
      <c r="T60" s="7">
        <v>18</v>
      </c>
      <c r="U60" s="6">
        <v>20</v>
      </c>
      <c r="V60" s="6" t="s">
        <v>130</v>
      </c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</row>
    <row r="61" spans="1:105" s="6" customFormat="1" x14ac:dyDescent="0.2">
      <c r="A61" s="6">
        <v>1</v>
      </c>
      <c r="B61" s="6" t="s">
        <v>129</v>
      </c>
      <c r="C61" s="6">
        <v>4</v>
      </c>
      <c r="D61" s="6" t="s">
        <v>133</v>
      </c>
      <c r="E61" s="6">
        <v>41</v>
      </c>
      <c r="F61" s="6" t="s">
        <v>143</v>
      </c>
      <c r="G61" s="6">
        <v>12</v>
      </c>
      <c r="H61" s="6" t="s">
        <v>161</v>
      </c>
      <c r="I61" s="6" t="s">
        <v>162</v>
      </c>
      <c r="J61" s="6">
        <v>634329</v>
      </c>
      <c r="K61" s="6" t="s">
        <v>162</v>
      </c>
      <c r="L61" s="7">
        <v>6688</v>
      </c>
      <c r="M61" s="7">
        <v>1.8109124999999998E-3</v>
      </c>
      <c r="N61" s="7">
        <v>23493.579999999998</v>
      </c>
      <c r="O61" s="7">
        <v>1.8183472000000002E-3</v>
      </c>
      <c r="P61" s="7">
        <v>5877.6000003335994</v>
      </c>
      <c r="Q61" s="7">
        <v>2.8385811999999998E-3</v>
      </c>
      <c r="R61" s="7">
        <v>25.017898508200005</v>
      </c>
      <c r="S61" s="7">
        <v>25</v>
      </c>
      <c r="T61" s="7">
        <v>18</v>
      </c>
      <c r="U61" s="6">
        <v>20</v>
      </c>
      <c r="V61" s="6" t="s">
        <v>130</v>
      </c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</row>
    <row r="62" spans="1:105" s="6" customFormat="1" x14ac:dyDescent="0.2">
      <c r="A62" s="6">
        <v>1</v>
      </c>
      <c r="B62" s="6" t="s">
        <v>129</v>
      </c>
      <c r="C62" s="6">
        <v>4</v>
      </c>
      <c r="D62" s="6" t="s">
        <v>133</v>
      </c>
      <c r="E62" s="6">
        <v>41</v>
      </c>
      <c r="F62" s="6" t="s">
        <v>143</v>
      </c>
      <c r="G62" s="6">
        <v>12</v>
      </c>
      <c r="H62" s="6" t="s">
        <v>161</v>
      </c>
      <c r="I62" s="6" t="s">
        <v>81</v>
      </c>
      <c r="J62" s="6">
        <v>548693</v>
      </c>
      <c r="K62" s="6" t="s">
        <v>81</v>
      </c>
      <c r="L62" s="7">
        <v>5017</v>
      </c>
      <c r="M62" s="7">
        <v>1.3584551E-3</v>
      </c>
      <c r="N62" s="7">
        <v>7475.33</v>
      </c>
      <c r="O62" s="7">
        <v>5.7857280000000013E-4</v>
      </c>
      <c r="P62" s="7">
        <v>1908.7199997472999</v>
      </c>
      <c r="Q62" s="7">
        <v>9.2181450000000025E-4</v>
      </c>
      <c r="R62" s="7">
        <v>25.533588480300001</v>
      </c>
      <c r="S62" s="7">
        <v>25</v>
      </c>
      <c r="T62" s="7">
        <v>18</v>
      </c>
      <c r="U62" s="6">
        <v>20</v>
      </c>
      <c r="V62" s="6" t="s">
        <v>130</v>
      </c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</row>
    <row r="63" spans="1:105" s="6" customFormat="1" x14ac:dyDescent="0.2">
      <c r="A63" s="6">
        <v>1</v>
      </c>
      <c r="B63" s="6" t="s">
        <v>129</v>
      </c>
      <c r="C63" s="6">
        <v>4</v>
      </c>
      <c r="D63" s="6" t="s">
        <v>133</v>
      </c>
      <c r="E63" s="6">
        <v>41</v>
      </c>
      <c r="F63" s="6" t="s">
        <v>143</v>
      </c>
      <c r="G63" s="6">
        <v>12</v>
      </c>
      <c r="H63" s="6" t="s">
        <v>161</v>
      </c>
      <c r="I63" s="6" t="s">
        <v>83</v>
      </c>
      <c r="J63" s="6">
        <v>581959</v>
      </c>
      <c r="K63" s="6" t="s">
        <v>83</v>
      </c>
      <c r="L63" s="7">
        <v>11973</v>
      </c>
      <c r="M63" s="7">
        <v>3.2419339999999997E-3</v>
      </c>
      <c r="N63" s="7">
        <v>17839.77</v>
      </c>
      <c r="O63" s="7">
        <v>1.3807558000000001E-3</v>
      </c>
      <c r="P63" s="7">
        <v>4628.1500000705</v>
      </c>
      <c r="Q63" s="7">
        <v>2.2351606000000001E-3</v>
      </c>
      <c r="R63" s="7">
        <v>25.942879308799995</v>
      </c>
      <c r="S63" s="7">
        <v>25</v>
      </c>
      <c r="T63" s="7">
        <v>18</v>
      </c>
      <c r="U63" s="6">
        <v>20</v>
      </c>
      <c r="V63" s="6" t="s">
        <v>130</v>
      </c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</row>
    <row r="64" spans="1:105" s="6" customFormat="1" x14ac:dyDescent="0.2">
      <c r="A64" s="6">
        <v>1</v>
      </c>
      <c r="B64" s="6" t="s">
        <v>129</v>
      </c>
      <c r="C64" s="6">
        <v>4</v>
      </c>
      <c r="D64" s="6" t="s">
        <v>133</v>
      </c>
      <c r="E64" s="6">
        <v>41</v>
      </c>
      <c r="F64" s="6" t="s">
        <v>143</v>
      </c>
      <c r="G64" s="6">
        <v>12</v>
      </c>
      <c r="H64" s="6" t="s">
        <v>161</v>
      </c>
      <c r="I64" s="6" t="s">
        <v>77</v>
      </c>
      <c r="J64" s="6">
        <v>1173863</v>
      </c>
      <c r="K64" s="6" t="s">
        <v>77</v>
      </c>
      <c r="L64" s="7">
        <v>11207</v>
      </c>
      <c r="M64" s="7">
        <v>3.0345239000000002E-3</v>
      </c>
      <c r="N64" s="7">
        <v>15225.810000000001</v>
      </c>
      <c r="O64" s="7">
        <v>1.1784414999999999E-3</v>
      </c>
      <c r="P64" s="7">
        <v>4088.0700005797999</v>
      </c>
      <c r="Q64" s="7">
        <v>1.9743293999999996E-3</v>
      </c>
      <c r="R64" s="7">
        <v>26.849606034600004</v>
      </c>
      <c r="S64" s="7">
        <v>25</v>
      </c>
      <c r="T64" s="7">
        <v>18</v>
      </c>
      <c r="U64" s="6">
        <v>20</v>
      </c>
      <c r="V64" s="6" t="s">
        <v>130</v>
      </c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</row>
    <row r="65" spans="1:105" s="6" customFormat="1" x14ac:dyDescent="0.2">
      <c r="A65" s="6">
        <v>1</v>
      </c>
      <c r="B65" s="6" t="s">
        <v>129</v>
      </c>
      <c r="C65" s="6">
        <v>4</v>
      </c>
      <c r="D65" s="6" t="s">
        <v>133</v>
      </c>
      <c r="E65" s="6">
        <v>41</v>
      </c>
      <c r="F65" s="6" t="s">
        <v>143</v>
      </c>
      <c r="G65" s="6">
        <v>12</v>
      </c>
      <c r="H65" s="6" t="s">
        <v>161</v>
      </c>
      <c r="I65" s="6" t="s">
        <v>45</v>
      </c>
      <c r="J65" s="6">
        <v>548644</v>
      </c>
      <c r="K65" s="6" t="s">
        <v>45</v>
      </c>
      <c r="L65" s="7">
        <v>23992</v>
      </c>
      <c r="M65" s="7">
        <v>6.4963235000000006E-3</v>
      </c>
      <c r="N65" s="7">
        <v>32209.629999999997</v>
      </c>
      <c r="O65" s="7">
        <v>2.4929487000000003E-3</v>
      </c>
      <c r="P65" s="7">
        <v>7039.1600012011986</v>
      </c>
      <c r="Q65" s="7">
        <v>3.3995555000000005E-3</v>
      </c>
      <c r="R65" s="7">
        <v>21.854209443599999</v>
      </c>
      <c r="S65" s="7">
        <v>25</v>
      </c>
      <c r="T65" s="7">
        <v>18</v>
      </c>
      <c r="U65" s="6">
        <v>20</v>
      </c>
      <c r="V65" s="6" t="s">
        <v>130</v>
      </c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</row>
    <row r="66" spans="1:105" s="6" customFormat="1" x14ac:dyDescent="0.2">
      <c r="A66" s="6">
        <v>1</v>
      </c>
      <c r="B66" s="6" t="s">
        <v>129</v>
      </c>
      <c r="C66" s="6">
        <v>4</v>
      </c>
      <c r="D66" s="6" t="s">
        <v>133</v>
      </c>
      <c r="E66" s="6">
        <v>41</v>
      </c>
      <c r="F66" s="6" t="s">
        <v>143</v>
      </c>
      <c r="G66" s="6">
        <v>12</v>
      </c>
      <c r="H66" s="6" t="s">
        <v>161</v>
      </c>
      <c r="I66" s="6" t="s">
        <v>82</v>
      </c>
      <c r="J66" s="6">
        <v>548636</v>
      </c>
      <c r="K66" s="6" t="s">
        <v>82</v>
      </c>
      <c r="L66" s="7">
        <v>14715</v>
      </c>
      <c r="M66" s="7">
        <v>3.984386500000001E-3</v>
      </c>
      <c r="N66" s="7">
        <v>19994.68</v>
      </c>
      <c r="O66" s="7">
        <v>1.5475407000000003E-3</v>
      </c>
      <c r="P66" s="7">
        <v>4477.3499992907991</v>
      </c>
      <c r="Q66" s="7">
        <v>2.1623317999999998E-3</v>
      </c>
      <c r="R66" s="7">
        <v>22.392706456399999</v>
      </c>
      <c r="S66" s="7">
        <v>25</v>
      </c>
      <c r="T66" s="7">
        <v>18</v>
      </c>
      <c r="U66" s="6">
        <v>20</v>
      </c>
      <c r="V66" s="6" t="s">
        <v>130</v>
      </c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</row>
    <row r="67" spans="1:105" x14ac:dyDescent="0.2">
      <c r="A67" s="6">
        <v>1</v>
      </c>
      <c r="B67" s="6" t="s">
        <v>129</v>
      </c>
      <c r="C67" s="6">
        <v>4</v>
      </c>
      <c r="D67" s="6" t="s">
        <v>133</v>
      </c>
      <c r="E67" s="6">
        <v>41</v>
      </c>
      <c r="F67" s="6" t="s">
        <v>143</v>
      </c>
      <c r="G67" s="6">
        <v>12</v>
      </c>
      <c r="H67" s="6" t="s">
        <v>161</v>
      </c>
      <c r="I67" s="6" t="s">
        <v>80</v>
      </c>
      <c r="J67" s="6">
        <v>946723</v>
      </c>
      <c r="K67" s="6" t="s">
        <v>80</v>
      </c>
      <c r="L67" s="7">
        <v>20954</v>
      </c>
      <c r="M67" s="7">
        <v>5.6737229999999994E-3</v>
      </c>
      <c r="N67" s="7">
        <v>28484.909999999996</v>
      </c>
      <c r="O67" s="7">
        <v>2.2046642999999999E-3</v>
      </c>
      <c r="P67" s="7">
        <v>7183.3900006829008</v>
      </c>
      <c r="Q67" s="7">
        <v>3.4692112000000003E-3</v>
      </c>
      <c r="R67" s="7">
        <v>25.218229584299998</v>
      </c>
      <c r="S67" s="7">
        <v>25</v>
      </c>
      <c r="T67" s="7">
        <v>18</v>
      </c>
      <c r="U67" s="6">
        <v>20</v>
      </c>
      <c r="V67" s="6" t="s">
        <v>130</v>
      </c>
    </row>
    <row r="68" spans="1:105" x14ac:dyDescent="0.2">
      <c r="A68" s="6">
        <v>1</v>
      </c>
      <c r="B68" s="6" t="s">
        <v>129</v>
      </c>
      <c r="C68" s="6">
        <v>4</v>
      </c>
      <c r="D68" s="6" t="s">
        <v>133</v>
      </c>
      <c r="E68" s="6">
        <v>41</v>
      </c>
      <c r="F68" s="6" t="s">
        <v>143</v>
      </c>
      <c r="G68" s="6">
        <v>12</v>
      </c>
      <c r="H68" s="6" t="s">
        <v>161</v>
      </c>
      <c r="I68" s="6" t="s">
        <v>76</v>
      </c>
      <c r="J68" s="6">
        <v>320630</v>
      </c>
      <c r="K68" s="6" t="s">
        <v>76</v>
      </c>
      <c r="L68" s="7">
        <v>12654</v>
      </c>
      <c r="M68" s="7">
        <v>3.4263286999999996E-3</v>
      </c>
      <c r="N68" s="7">
        <v>18854.46</v>
      </c>
      <c r="O68" s="7">
        <v>1.4592903000000001E-3</v>
      </c>
      <c r="P68" s="7">
        <v>4843.8399997907009</v>
      </c>
      <c r="Q68" s="7">
        <v>2.3393278000000003E-3</v>
      </c>
      <c r="R68" s="7">
        <v>25.690685385799998</v>
      </c>
      <c r="S68" s="7">
        <v>25</v>
      </c>
      <c r="T68" s="7">
        <v>18</v>
      </c>
      <c r="U68" s="6">
        <v>20</v>
      </c>
      <c r="V68" s="6" t="s">
        <v>130</v>
      </c>
    </row>
    <row r="69" spans="1:105" x14ac:dyDescent="0.2">
      <c r="A69" s="6">
        <v>1</v>
      </c>
      <c r="B69" s="6" t="s">
        <v>129</v>
      </c>
      <c r="C69" s="6">
        <v>4</v>
      </c>
      <c r="D69" s="6" t="s">
        <v>133</v>
      </c>
      <c r="E69" s="6">
        <v>41</v>
      </c>
      <c r="F69" s="6" t="s">
        <v>143</v>
      </c>
      <c r="G69" s="6">
        <v>14</v>
      </c>
      <c r="H69" s="6" t="s">
        <v>163</v>
      </c>
      <c r="I69" s="6" t="s">
        <v>42</v>
      </c>
      <c r="J69" s="6">
        <v>1172071</v>
      </c>
      <c r="K69" s="6" t="s">
        <v>42</v>
      </c>
      <c r="L69" s="7">
        <v>86115</v>
      </c>
      <c r="M69" s="7">
        <v>2.3317393199999998E-2</v>
      </c>
      <c r="N69" s="7">
        <v>64995.619999999995</v>
      </c>
      <c r="O69" s="7">
        <v>5.0305063999999998E-3</v>
      </c>
      <c r="P69" s="7">
        <v>14942.450001514599</v>
      </c>
      <c r="Q69" s="7">
        <v>7.2164417000000012E-3</v>
      </c>
      <c r="R69" s="7">
        <v>22.989933785599995</v>
      </c>
      <c r="S69" s="7">
        <v>25</v>
      </c>
      <c r="T69" s="7">
        <v>18</v>
      </c>
      <c r="U69" s="6">
        <v>1</v>
      </c>
      <c r="V69" s="6" t="s">
        <v>130</v>
      </c>
    </row>
    <row r="70" spans="1:105" x14ac:dyDescent="0.2">
      <c r="A70" s="6">
        <v>1</v>
      </c>
      <c r="B70" s="6" t="s">
        <v>129</v>
      </c>
      <c r="C70" s="6">
        <v>4</v>
      </c>
      <c r="D70" s="6" t="s">
        <v>133</v>
      </c>
      <c r="E70" s="6">
        <v>41</v>
      </c>
      <c r="F70" s="6" t="s">
        <v>143</v>
      </c>
      <c r="G70" s="6">
        <v>14</v>
      </c>
      <c r="H70" s="6" t="s">
        <v>163</v>
      </c>
      <c r="I70" s="6" t="s">
        <v>164</v>
      </c>
      <c r="J70" s="6">
        <v>119377</v>
      </c>
      <c r="K70" s="6" t="s">
        <v>164</v>
      </c>
      <c r="L70" s="7">
        <v>12076</v>
      </c>
      <c r="M70" s="7">
        <v>3.2698234E-3</v>
      </c>
      <c r="N70" s="7">
        <v>25751.5</v>
      </c>
      <c r="O70" s="7">
        <v>1.9931048000000002E-3</v>
      </c>
      <c r="P70" s="7">
        <v>5139.0000006817008</v>
      </c>
      <c r="Q70" s="7">
        <v>2.4818751000000002E-3</v>
      </c>
      <c r="R70" s="7">
        <v>19.956119063700005</v>
      </c>
      <c r="S70" s="7">
        <v>25</v>
      </c>
      <c r="T70" s="7">
        <v>18</v>
      </c>
      <c r="U70" s="6">
        <v>1</v>
      </c>
      <c r="V70" s="6" t="s">
        <v>130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</row>
    <row r="71" spans="1:105" x14ac:dyDescent="0.2">
      <c r="A71" s="6">
        <v>1</v>
      </c>
      <c r="B71" s="6" t="s">
        <v>129</v>
      </c>
      <c r="C71" s="6">
        <v>4</v>
      </c>
      <c r="D71" s="6" t="s">
        <v>133</v>
      </c>
      <c r="E71" s="6">
        <v>41</v>
      </c>
      <c r="F71" s="6" t="s">
        <v>143</v>
      </c>
      <c r="G71" s="6">
        <v>14</v>
      </c>
      <c r="H71" s="6" t="s">
        <v>163</v>
      </c>
      <c r="I71" s="6" t="s">
        <v>92</v>
      </c>
      <c r="J71" s="6">
        <v>1172022</v>
      </c>
      <c r="K71" s="6" t="s">
        <v>92</v>
      </c>
      <c r="L71" s="7">
        <v>57829</v>
      </c>
      <c r="M71" s="7">
        <v>1.56583816E-2</v>
      </c>
      <c r="N71" s="7">
        <v>43544.19</v>
      </c>
      <c r="O71" s="7">
        <v>3.370216699999999E-3</v>
      </c>
      <c r="P71" s="7">
        <v>10121.950002056801</v>
      </c>
      <c r="Q71" s="7">
        <v>4.8883859000000002E-3</v>
      </c>
      <c r="R71" s="7">
        <v>23.245236625299999</v>
      </c>
      <c r="S71" s="7">
        <v>25</v>
      </c>
      <c r="T71" s="7">
        <v>18</v>
      </c>
      <c r="U71" s="6">
        <v>1</v>
      </c>
      <c r="V71" s="6" t="s">
        <v>130</v>
      </c>
    </row>
    <row r="72" spans="1:105" x14ac:dyDescent="0.2">
      <c r="A72" s="6">
        <v>1</v>
      </c>
      <c r="B72" s="6" t="s">
        <v>129</v>
      </c>
      <c r="C72" s="6">
        <v>4</v>
      </c>
      <c r="D72" s="6" t="s">
        <v>133</v>
      </c>
      <c r="E72" s="6">
        <v>41</v>
      </c>
      <c r="F72" s="6" t="s">
        <v>143</v>
      </c>
      <c r="G72" s="6">
        <v>14</v>
      </c>
      <c r="H72" s="6" t="s">
        <v>163</v>
      </c>
      <c r="I72" s="6" t="s">
        <v>93</v>
      </c>
      <c r="J72" s="6">
        <v>1172048</v>
      </c>
      <c r="K72" s="6" t="s">
        <v>93</v>
      </c>
      <c r="L72" s="7">
        <v>67567</v>
      </c>
      <c r="M72" s="7">
        <v>1.8295143799999997E-2</v>
      </c>
      <c r="N72" s="7">
        <v>50986.590000000004</v>
      </c>
      <c r="O72" s="7">
        <v>3.9462407999999987E-3</v>
      </c>
      <c r="P72" s="7">
        <v>11577.490000773701</v>
      </c>
      <c r="Q72" s="7">
        <v>5.5913376000000011E-3</v>
      </c>
      <c r="R72" s="7">
        <v>22.706931373100002</v>
      </c>
      <c r="S72" s="7">
        <v>25</v>
      </c>
      <c r="T72" s="7">
        <v>18</v>
      </c>
      <c r="U72" s="6">
        <v>1</v>
      </c>
      <c r="V72" s="6" t="s">
        <v>130</v>
      </c>
    </row>
    <row r="73" spans="1:105" s="6" customFormat="1" x14ac:dyDescent="0.2">
      <c r="A73" s="6">
        <v>1</v>
      </c>
      <c r="B73" s="6" t="s">
        <v>129</v>
      </c>
      <c r="C73" s="6">
        <v>4</v>
      </c>
      <c r="D73" s="6" t="s">
        <v>133</v>
      </c>
      <c r="E73" s="6">
        <v>41</v>
      </c>
      <c r="F73" s="6" t="s">
        <v>143</v>
      </c>
      <c r="G73" s="6">
        <v>14</v>
      </c>
      <c r="H73" s="6" t="s">
        <v>163</v>
      </c>
      <c r="I73" s="6" t="s">
        <v>39</v>
      </c>
      <c r="J73" s="6">
        <v>1055169</v>
      </c>
      <c r="K73" s="6" t="s">
        <v>39</v>
      </c>
      <c r="L73" s="7">
        <v>84145</v>
      </c>
      <c r="M73" s="7">
        <v>2.2783975499999998E-2</v>
      </c>
      <c r="N73" s="7">
        <v>63480.55</v>
      </c>
      <c r="O73" s="7">
        <v>4.9132435999999996E-3</v>
      </c>
      <c r="P73" s="7">
        <v>14443.700002153497</v>
      </c>
      <c r="Q73" s="7">
        <v>6.9755708999999985E-3</v>
      </c>
      <c r="R73" s="7">
        <v>22.752953467100006</v>
      </c>
      <c r="S73" s="7">
        <v>25</v>
      </c>
      <c r="T73" s="7">
        <v>18</v>
      </c>
      <c r="U73" s="6">
        <v>1</v>
      </c>
      <c r="V73" s="6" t="s">
        <v>130</v>
      </c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</row>
    <row r="74" spans="1:105" s="6" customFormat="1" x14ac:dyDescent="0.2">
      <c r="A74" s="6">
        <v>1</v>
      </c>
      <c r="B74" s="6" t="s">
        <v>129</v>
      </c>
      <c r="C74" s="6">
        <v>4</v>
      </c>
      <c r="D74" s="6" t="s">
        <v>133</v>
      </c>
      <c r="E74" s="6">
        <v>41</v>
      </c>
      <c r="F74" s="6" t="s">
        <v>143</v>
      </c>
      <c r="G74" s="6">
        <v>14</v>
      </c>
      <c r="H74" s="6" t="s">
        <v>163</v>
      </c>
      <c r="I74" s="6" t="s">
        <v>90</v>
      </c>
      <c r="J74" s="6">
        <v>119369</v>
      </c>
      <c r="K74" s="6" t="s">
        <v>90</v>
      </c>
      <c r="L74" s="7">
        <v>18444</v>
      </c>
      <c r="M74" s="7">
        <v>4.9940892999999998E-3</v>
      </c>
      <c r="N74" s="7">
        <v>39503.879999999997</v>
      </c>
      <c r="O74" s="7">
        <v>3.0575063000000003E-3</v>
      </c>
      <c r="P74" s="7">
        <v>7970.5000011155989</v>
      </c>
      <c r="Q74" s="7">
        <v>3.8493452000000006E-3</v>
      </c>
      <c r="R74" s="7">
        <v>20.176499121399999</v>
      </c>
      <c r="S74" s="7">
        <v>25</v>
      </c>
      <c r="T74" s="7">
        <v>18</v>
      </c>
      <c r="U74" s="6">
        <v>1</v>
      </c>
      <c r="V74" s="6" t="s">
        <v>130</v>
      </c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</row>
    <row r="75" spans="1:105" s="6" customFormat="1" x14ac:dyDescent="0.2">
      <c r="A75" s="6">
        <v>1</v>
      </c>
      <c r="B75" s="6" t="s">
        <v>129</v>
      </c>
      <c r="C75" s="6">
        <v>4</v>
      </c>
      <c r="D75" s="6" t="s">
        <v>133</v>
      </c>
      <c r="E75" s="6">
        <v>41</v>
      </c>
      <c r="F75" s="6" t="s">
        <v>143</v>
      </c>
      <c r="G75" s="6">
        <v>14</v>
      </c>
      <c r="H75" s="6" t="s">
        <v>163</v>
      </c>
      <c r="I75" s="6" t="s">
        <v>88</v>
      </c>
      <c r="J75" s="6">
        <v>201073</v>
      </c>
      <c r="K75" s="6" t="s">
        <v>88</v>
      </c>
      <c r="L75" s="7">
        <v>11442</v>
      </c>
      <c r="M75" s="7">
        <v>3.0981548999999995E-3</v>
      </c>
      <c r="N75" s="7">
        <v>24389.989999999998</v>
      </c>
      <c r="O75" s="7">
        <v>1.8877271999999997E-3</v>
      </c>
      <c r="P75" s="7">
        <v>4856.2600005821014</v>
      </c>
      <c r="Q75" s="7">
        <v>2.3453261000000005E-3</v>
      </c>
      <c r="R75" s="7">
        <v>19.9108732746</v>
      </c>
      <c r="S75" s="7">
        <v>25</v>
      </c>
      <c r="T75" s="7">
        <v>18</v>
      </c>
      <c r="U75" s="6">
        <v>1</v>
      </c>
      <c r="V75" s="6" t="s">
        <v>130</v>
      </c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</row>
    <row r="76" spans="1:105" s="6" customFormat="1" x14ac:dyDescent="0.2">
      <c r="A76" s="6">
        <v>1</v>
      </c>
      <c r="B76" s="6" t="s">
        <v>129</v>
      </c>
      <c r="C76" s="6">
        <v>4</v>
      </c>
      <c r="D76" s="6" t="s">
        <v>133</v>
      </c>
      <c r="E76" s="6">
        <v>41</v>
      </c>
      <c r="F76" s="6" t="s">
        <v>143</v>
      </c>
      <c r="G76" s="6">
        <v>14</v>
      </c>
      <c r="H76" s="6" t="s">
        <v>163</v>
      </c>
      <c r="I76" s="6" t="s">
        <v>91</v>
      </c>
      <c r="J76" s="6">
        <v>635060</v>
      </c>
      <c r="K76" s="6" t="s">
        <v>91</v>
      </c>
      <c r="L76" s="7">
        <v>45768</v>
      </c>
      <c r="M76" s="7">
        <v>1.2392619800000001E-2</v>
      </c>
      <c r="N76" s="7">
        <v>34503.040000000001</v>
      </c>
      <c r="O76" s="7">
        <v>2.6704531999999998E-3</v>
      </c>
      <c r="P76" s="7">
        <v>7864.0100013814008</v>
      </c>
      <c r="Q76" s="7">
        <v>3.7979159999999997E-3</v>
      </c>
      <c r="R76" s="7">
        <v>22.792223529799998</v>
      </c>
      <c r="S76" s="7">
        <v>25</v>
      </c>
      <c r="T76" s="7">
        <v>18</v>
      </c>
      <c r="U76" s="6">
        <v>1</v>
      </c>
      <c r="V76" s="6" t="s">
        <v>130</v>
      </c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</row>
    <row r="77" spans="1:105" s="6" customFormat="1" x14ac:dyDescent="0.2">
      <c r="A77" s="6">
        <v>1</v>
      </c>
      <c r="B77" s="6" t="s">
        <v>129</v>
      </c>
      <c r="C77" s="6">
        <v>4</v>
      </c>
      <c r="D77" s="6" t="s">
        <v>133</v>
      </c>
      <c r="E77" s="6">
        <v>41</v>
      </c>
      <c r="F77" s="6" t="s">
        <v>143</v>
      </c>
      <c r="G77" s="6">
        <v>14</v>
      </c>
      <c r="H77" s="6" t="s">
        <v>163</v>
      </c>
      <c r="I77" s="6" t="s">
        <v>43</v>
      </c>
      <c r="J77" s="6">
        <v>1207372</v>
      </c>
      <c r="K77" s="6" t="s">
        <v>43</v>
      </c>
      <c r="L77" s="7">
        <v>24054</v>
      </c>
      <c r="M77" s="7">
        <v>6.5131113000000008E-3</v>
      </c>
      <c r="N77" s="7">
        <v>39682.740000000005</v>
      </c>
      <c r="O77" s="7">
        <v>3.0713496999999999E-3</v>
      </c>
      <c r="P77" s="7">
        <v>8958.9600003009</v>
      </c>
      <c r="Q77" s="7">
        <v>4.3267209999999987E-3</v>
      </c>
      <c r="R77" s="7">
        <v>22.576465234800004</v>
      </c>
      <c r="S77" s="7">
        <v>25</v>
      </c>
      <c r="T77" s="7">
        <v>18</v>
      </c>
      <c r="U77" s="6">
        <v>1</v>
      </c>
      <c r="V77" s="6" t="s">
        <v>130</v>
      </c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</row>
    <row r="78" spans="1:105" s="6" customFormat="1" x14ac:dyDescent="0.2">
      <c r="A78" s="6">
        <v>1</v>
      </c>
      <c r="B78" s="6" t="s">
        <v>129</v>
      </c>
      <c r="C78" s="6">
        <v>4</v>
      </c>
      <c r="D78" s="6" t="s">
        <v>133</v>
      </c>
      <c r="E78" s="6">
        <v>41</v>
      </c>
      <c r="F78" s="6" t="s">
        <v>143</v>
      </c>
      <c r="G78" s="6">
        <v>15</v>
      </c>
      <c r="H78" s="6" t="s">
        <v>165</v>
      </c>
      <c r="I78" s="6" t="s">
        <v>166</v>
      </c>
      <c r="J78" s="6">
        <v>380350</v>
      </c>
      <c r="K78" s="6" t="s">
        <v>166</v>
      </c>
      <c r="L78" s="7">
        <v>10037</v>
      </c>
      <c r="M78" s="7">
        <v>2.7177224999999998E-3</v>
      </c>
      <c r="N78" s="7">
        <v>19956.989999999998</v>
      </c>
      <c r="O78" s="7">
        <v>1.5446235000000003E-3</v>
      </c>
      <c r="P78" s="7">
        <v>4622.4499998442998</v>
      </c>
      <c r="Q78" s="7">
        <v>2.2324077000000003E-3</v>
      </c>
      <c r="R78" s="7">
        <v>23.162060009300003</v>
      </c>
      <c r="S78" s="7">
        <v>25</v>
      </c>
      <c r="T78" s="7">
        <v>18</v>
      </c>
      <c r="U78" s="6">
        <v>1</v>
      </c>
      <c r="V78" s="6" t="s">
        <v>130</v>
      </c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</row>
    <row r="79" spans="1:105" s="6" customFormat="1" x14ac:dyDescent="0.2">
      <c r="A79" s="6">
        <v>1</v>
      </c>
      <c r="B79" s="6" t="s">
        <v>129</v>
      </c>
      <c r="C79" s="6">
        <v>4</v>
      </c>
      <c r="D79" s="6" t="s">
        <v>133</v>
      </c>
      <c r="E79" s="6">
        <v>41</v>
      </c>
      <c r="F79" s="6" t="s">
        <v>143</v>
      </c>
      <c r="G79" s="6">
        <v>15</v>
      </c>
      <c r="H79" s="6" t="s">
        <v>165</v>
      </c>
      <c r="I79" s="6" t="s">
        <v>78</v>
      </c>
      <c r="J79" s="6">
        <v>1244532</v>
      </c>
      <c r="K79" s="6" t="s">
        <v>78</v>
      </c>
      <c r="L79" s="7">
        <v>1483</v>
      </c>
      <c r="M79" s="7">
        <v>4.0155250000000007E-4</v>
      </c>
      <c r="N79" s="7">
        <v>3158.79</v>
      </c>
      <c r="O79" s="7">
        <v>2.4448280000000002E-4</v>
      </c>
      <c r="P79" s="7">
        <v>883.86999988279968</v>
      </c>
      <c r="Q79" s="7">
        <v>4.2686419999999996E-4</v>
      </c>
      <c r="R79" s="7">
        <v>27.981283969000003</v>
      </c>
      <c r="S79" s="7">
        <v>25</v>
      </c>
      <c r="T79" s="7">
        <v>18</v>
      </c>
      <c r="U79" s="6">
        <v>20</v>
      </c>
      <c r="V79" s="6" t="s">
        <v>130</v>
      </c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</row>
    <row r="80" spans="1:105" s="6" customFormat="1" x14ac:dyDescent="0.2">
      <c r="A80" s="6">
        <v>1</v>
      </c>
      <c r="B80" s="6" t="s">
        <v>129</v>
      </c>
      <c r="C80" s="6">
        <v>4</v>
      </c>
      <c r="D80" s="6" t="s">
        <v>133</v>
      </c>
      <c r="E80" s="6">
        <v>41</v>
      </c>
      <c r="F80" s="6" t="s">
        <v>143</v>
      </c>
      <c r="G80" s="6">
        <v>16</v>
      </c>
      <c r="H80" s="6" t="s">
        <v>167</v>
      </c>
      <c r="I80" s="6" t="s">
        <v>38</v>
      </c>
      <c r="J80" s="6">
        <v>590349</v>
      </c>
      <c r="K80" s="6" t="s">
        <v>38</v>
      </c>
      <c r="L80" s="7">
        <v>52708</v>
      </c>
      <c r="M80" s="7">
        <v>1.4271766400000002E-2</v>
      </c>
      <c r="N80" s="7">
        <v>51501.97</v>
      </c>
      <c r="O80" s="7">
        <v>3.9861300000000001E-3</v>
      </c>
      <c r="P80" s="7">
        <v>13051.5599985591</v>
      </c>
      <c r="Q80" s="7">
        <v>6.303238200000001E-3</v>
      </c>
      <c r="R80" s="7">
        <v>25.341865560799995</v>
      </c>
      <c r="S80" s="7">
        <v>25</v>
      </c>
      <c r="T80" s="7">
        <v>18</v>
      </c>
      <c r="U80" s="6">
        <v>1</v>
      </c>
      <c r="V80" s="6" t="s">
        <v>130</v>
      </c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</row>
    <row r="81" spans="1:105" s="6" customFormat="1" x14ac:dyDescent="0.2">
      <c r="A81" s="6">
        <v>1</v>
      </c>
      <c r="B81" s="6" t="s">
        <v>129</v>
      </c>
      <c r="C81" s="6">
        <v>4</v>
      </c>
      <c r="D81" s="6" t="s">
        <v>133</v>
      </c>
      <c r="E81" s="6">
        <v>41</v>
      </c>
      <c r="F81" s="6" t="s">
        <v>143</v>
      </c>
      <c r="G81" s="6">
        <v>16</v>
      </c>
      <c r="H81" s="6" t="s">
        <v>167</v>
      </c>
      <c r="I81" s="6" t="s">
        <v>46</v>
      </c>
      <c r="J81" s="6">
        <v>1234202</v>
      </c>
      <c r="K81" s="6" t="s">
        <v>46</v>
      </c>
      <c r="L81" s="7">
        <v>34767</v>
      </c>
      <c r="M81" s="7">
        <v>9.4138746000000002E-3</v>
      </c>
      <c r="N81" s="7">
        <v>35080.85</v>
      </c>
      <c r="O81" s="7">
        <v>2.7151743E-3</v>
      </c>
      <c r="P81" s="7">
        <v>8191.0399987479004</v>
      </c>
      <c r="Q81" s="7">
        <v>3.9558547999999994E-3</v>
      </c>
      <c r="R81" s="7">
        <v>23.349035153800006</v>
      </c>
      <c r="S81" s="7">
        <v>25</v>
      </c>
      <c r="T81" s="7">
        <v>18</v>
      </c>
      <c r="U81" s="6">
        <v>1</v>
      </c>
      <c r="V81" s="6" t="s">
        <v>130</v>
      </c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</row>
    <row r="82" spans="1:105" s="6" customFormat="1" x14ac:dyDescent="0.2">
      <c r="A82" s="6">
        <v>1</v>
      </c>
      <c r="B82" s="6" t="s">
        <v>129</v>
      </c>
      <c r="C82" s="6">
        <v>4</v>
      </c>
      <c r="D82" s="6" t="s">
        <v>133</v>
      </c>
      <c r="E82" s="6">
        <v>41</v>
      </c>
      <c r="F82" s="6" t="s">
        <v>143</v>
      </c>
      <c r="G82" s="6">
        <v>16</v>
      </c>
      <c r="H82" s="6" t="s">
        <v>167</v>
      </c>
      <c r="I82" s="6" t="s">
        <v>95</v>
      </c>
      <c r="J82" s="6">
        <v>1234194</v>
      </c>
      <c r="K82" s="6" t="s">
        <v>95</v>
      </c>
      <c r="L82" s="7">
        <v>49138</v>
      </c>
      <c r="M82" s="7">
        <v>1.3305116000000001E-2</v>
      </c>
      <c r="N82" s="7">
        <v>49534.6</v>
      </c>
      <c r="O82" s="7">
        <v>3.8338601999999998E-3</v>
      </c>
      <c r="P82" s="7">
        <v>11541.569999441303</v>
      </c>
      <c r="Q82" s="7">
        <v>5.5739899999999992E-3</v>
      </c>
      <c r="R82" s="7">
        <v>23.300016552999999</v>
      </c>
      <c r="S82" s="7">
        <v>25</v>
      </c>
      <c r="T82" s="7">
        <v>18</v>
      </c>
      <c r="U82" s="6">
        <v>1</v>
      </c>
      <c r="V82" s="6" t="s">
        <v>130</v>
      </c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</row>
    <row r="83" spans="1:105" s="6" customFormat="1" x14ac:dyDescent="0.2">
      <c r="A83" s="6">
        <v>1</v>
      </c>
      <c r="B83" s="6" t="s">
        <v>129</v>
      </c>
      <c r="C83" s="6">
        <v>4</v>
      </c>
      <c r="D83" s="6" t="s">
        <v>133</v>
      </c>
      <c r="E83" s="6">
        <v>41</v>
      </c>
      <c r="F83" s="6" t="s">
        <v>143</v>
      </c>
      <c r="G83" s="6">
        <v>16</v>
      </c>
      <c r="H83" s="6" t="s">
        <v>167</v>
      </c>
      <c r="I83" s="6" t="s">
        <v>79</v>
      </c>
      <c r="J83" s="6">
        <v>548685</v>
      </c>
      <c r="K83" s="6" t="s">
        <v>79</v>
      </c>
      <c r="L83" s="7">
        <v>5026</v>
      </c>
      <c r="M83" s="7">
        <v>1.3608920000000003E-3</v>
      </c>
      <c r="N83" s="7">
        <v>7991.3399999999992</v>
      </c>
      <c r="O83" s="7">
        <v>6.1851069999999998E-4</v>
      </c>
      <c r="P83" s="7">
        <v>2148.6699998963991</v>
      </c>
      <c r="Q83" s="7">
        <v>1.0376981000000001E-3</v>
      </c>
      <c r="R83" s="7">
        <v>26.887480696599994</v>
      </c>
      <c r="S83" s="7">
        <v>25</v>
      </c>
      <c r="T83" s="7">
        <v>18</v>
      </c>
      <c r="U83" s="6">
        <v>20</v>
      </c>
      <c r="V83" s="6" t="s">
        <v>130</v>
      </c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</row>
    <row r="84" spans="1:105" s="6" customFormat="1" x14ac:dyDescent="0.2">
      <c r="A84" s="6">
        <v>1</v>
      </c>
      <c r="B84" s="6" t="s">
        <v>129</v>
      </c>
      <c r="C84" s="6">
        <v>4</v>
      </c>
      <c r="D84" s="6" t="s">
        <v>133</v>
      </c>
      <c r="E84" s="6">
        <v>41</v>
      </c>
      <c r="F84" s="6" t="s">
        <v>143</v>
      </c>
      <c r="G84" s="6">
        <v>16</v>
      </c>
      <c r="H84" s="6" t="s">
        <v>167</v>
      </c>
      <c r="I84" s="6" t="s">
        <v>168</v>
      </c>
      <c r="J84" s="6">
        <v>1038793</v>
      </c>
      <c r="K84" s="6" t="s">
        <v>168</v>
      </c>
      <c r="L84" s="7">
        <v>39766</v>
      </c>
      <c r="M84" s="7">
        <v>1.0767455800000001E-2</v>
      </c>
      <c r="N84" s="7">
        <v>50345.279999999999</v>
      </c>
      <c r="O84" s="7">
        <v>3.8966048999999996E-3</v>
      </c>
      <c r="P84" s="7">
        <v>10299.8299987348</v>
      </c>
      <c r="Q84" s="7">
        <v>4.9742929000000007E-3</v>
      </c>
      <c r="R84" s="7">
        <v>20.458382590700005</v>
      </c>
      <c r="S84" s="7">
        <v>25</v>
      </c>
      <c r="T84" s="7">
        <v>18</v>
      </c>
      <c r="U84" s="6">
        <v>1</v>
      </c>
      <c r="V84" s="6" t="s">
        <v>130</v>
      </c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</row>
    <row r="85" spans="1:105" s="6" customFormat="1" x14ac:dyDescent="0.2">
      <c r="A85" s="6">
        <v>1</v>
      </c>
      <c r="B85" s="6" t="s">
        <v>129</v>
      </c>
      <c r="C85" s="6">
        <v>4</v>
      </c>
      <c r="D85" s="6" t="s">
        <v>133</v>
      </c>
      <c r="E85" s="6">
        <v>41</v>
      </c>
      <c r="F85" s="6" t="s">
        <v>143</v>
      </c>
      <c r="G85" s="6">
        <v>16</v>
      </c>
      <c r="H85" s="6" t="s">
        <v>167</v>
      </c>
      <c r="I85" s="6" t="s">
        <v>49</v>
      </c>
      <c r="J85" s="6">
        <v>677088</v>
      </c>
      <c r="K85" s="6" t="s">
        <v>49</v>
      </c>
      <c r="L85" s="7">
        <v>10817</v>
      </c>
      <c r="M85" s="7">
        <v>2.9289233999999996E-3</v>
      </c>
      <c r="N85" s="7">
        <v>40303.29</v>
      </c>
      <c r="O85" s="7">
        <v>3.1193788000000002E-3</v>
      </c>
      <c r="P85" s="7">
        <v>9491.9899980348018</v>
      </c>
      <c r="Q85" s="7">
        <v>4.5841474000000004E-3</v>
      </c>
      <c r="R85" s="7">
        <v>23.551402374400006</v>
      </c>
      <c r="S85" s="7">
        <v>25</v>
      </c>
      <c r="T85" s="7">
        <v>18</v>
      </c>
      <c r="U85" s="6">
        <v>1</v>
      </c>
      <c r="V85" s="6" t="s">
        <v>131</v>
      </c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</row>
    <row r="86" spans="1:105" s="6" customFormat="1" x14ac:dyDescent="0.2">
      <c r="A86" s="6">
        <v>1</v>
      </c>
      <c r="B86" s="6" t="s">
        <v>129</v>
      </c>
      <c r="C86" s="6">
        <v>4</v>
      </c>
      <c r="D86" s="6" t="s">
        <v>133</v>
      </c>
      <c r="E86" s="6">
        <v>41</v>
      </c>
      <c r="F86" s="6" t="s">
        <v>143</v>
      </c>
      <c r="G86" s="6">
        <v>16</v>
      </c>
      <c r="H86" s="6" t="s">
        <v>167</v>
      </c>
      <c r="I86" s="6" t="s">
        <v>18</v>
      </c>
      <c r="J86" s="6">
        <v>1234228</v>
      </c>
      <c r="K86" s="6" t="s">
        <v>18</v>
      </c>
      <c r="L86" s="7">
        <v>8500</v>
      </c>
      <c r="M86" s="7">
        <v>2.3015484000000002E-3</v>
      </c>
      <c r="N86" s="7">
        <v>31306.799999999999</v>
      </c>
      <c r="O86" s="7">
        <v>2.4230718E-3</v>
      </c>
      <c r="P86" s="7">
        <v>7231.5000008039005</v>
      </c>
      <c r="Q86" s="7">
        <v>3.4924458999999997E-3</v>
      </c>
      <c r="R86" s="7">
        <v>23.0988155953</v>
      </c>
      <c r="S86" s="7">
        <v>25</v>
      </c>
      <c r="T86" s="7">
        <v>18</v>
      </c>
      <c r="U86" s="6">
        <v>1</v>
      </c>
      <c r="V86" s="6" t="s">
        <v>130</v>
      </c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</row>
    <row r="87" spans="1:105" s="6" customFormat="1" x14ac:dyDescent="0.2">
      <c r="A87" s="6">
        <v>1</v>
      </c>
      <c r="B87" s="6" t="s">
        <v>129</v>
      </c>
      <c r="C87" s="6">
        <v>4</v>
      </c>
      <c r="D87" s="6" t="s">
        <v>133</v>
      </c>
      <c r="E87" s="6">
        <v>41</v>
      </c>
      <c r="F87" s="6" t="s">
        <v>143</v>
      </c>
      <c r="G87" s="6">
        <v>16</v>
      </c>
      <c r="H87" s="6" t="s">
        <v>167</v>
      </c>
      <c r="I87" s="6" t="s">
        <v>30</v>
      </c>
      <c r="J87" s="6">
        <v>1038785</v>
      </c>
      <c r="K87" s="6" t="s">
        <v>30</v>
      </c>
      <c r="L87" s="7">
        <v>49756</v>
      </c>
      <c r="M87" s="7">
        <v>1.3472452100000001E-2</v>
      </c>
      <c r="N87" s="7">
        <v>63239.740000000005</v>
      </c>
      <c r="O87" s="7">
        <v>4.8946053999999999E-3</v>
      </c>
      <c r="P87" s="7">
        <v>13045.359999418399</v>
      </c>
      <c r="Q87" s="7">
        <v>6.3002440000000009E-3</v>
      </c>
      <c r="R87" s="7">
        <v>20.628421305099998</v>
      </c>
      <c r="S87" s="7">
        <v>25</v>
      </c>
      <c r="T87" s="7">
        <v>18</v>
      </c>
      <c r="U87" s="6">
        <v>1</v>
      </c>
      <c r="V87" s="6" t="s">
        <v>130</v>
      </c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</row>
    <row r="88" spans="1:105" s="6" customFormat="1" x14ac:dyDescent="0.2">
      <c r="A88" s="6">
        <v>1</v>
      </c>
      <c r="B88" s="6" t="s">
        <v>129</v>
      </c>
      <c r="C88" s="6">
        <v>4</v>
      </c>
      <c r="D88" s="6" t="s">
        <v>133</v>
      </c>
      <c r="E88" s="6">
        <v>41</v>
      </c>
      <c r="F88" s="6" t="s">
        <v>143</v>
      </c>
      <c r="G88" s="6">
        <v>16</v>
      </c>
      <c r="H88" s="6" t="s">
        <v>167</v>
      </c>
      <c r="I88" s="6" t="s">
        <v>47</v>
      </c>
      <c r="J88" s="6">
        <v>471706</v>
      </c>
      <c r="K88" s="6" t="s">
        <v>47</v>
      </c>
      <c r="L88" s="7">
        <v>69211</v>
      </c>
      <c r="M88" s="7">
        <v>1.87402903E-2</v>
      </c>
      <c r="N88" s="7">
        <v>88791.790000000008</v>
      </c>
      <c r="O88" s="7">
        <v>6.8722732999999996E-3</v>
      </c>
      <c r="P88" s="7">
        <v>19102.069998828298</v>
      </c>
      <c r="Q88" s="7">
        <v>9.2253261999999982E-3</v>
      </c>
      <c r="R88" s="7">
        <v>21.5133291026</v>
      </c>
      <c r="S88" s="7">
        <v>25</v>
      </c>
      <c r="T88" s="7">
        <v>18</v>
      </c>
      <c r="U88" s="6">
        <v>1</v>
      </c>
      <c r="V88" s="6" t="s">
        <v>130</v>
      </c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</row>
    <row r="89" spans="1:105" s="6" customFormat="1" x14ac:dyDescent="0.2">
      <c r="A89" s="6">
        <v>1</v>
      </c>
      <c r="B89" s="6" t="s">
        <v>129</v>
      </c>
      <c r="C89" s="6">
        <v>4</v>
      </c>
      <c r="D89" s="6" t="s">
        <v>133</v>
      </c>
      <c r="E89" s="6">
        <v>41</v>
      </c>
      <c r="F89" s="6" t="s">
        <v>143</v>
      </c>
      <c r="G89" s="6">
        <v>16</v>
      </c>
      <c r="H89" s="6" t="s">
        <v>167</v>
      </c>
      <c r="I89" s="6" t="s">
        <v>10</v>
      </c>
      <c r="J89" s="6">
        <v>1038777</v>
      </c>
      <c r="K89" s="6" t="s">
        <v>10</v>
      </c>
      <c r="L89" s="7">
        <v>101919</v>
      </c>
      <c r="M89" s="7">
        <v>2.7596648700000004E-2</v>
      </c>
      <c r="N89" s="7">
        <v>130506.36000000002</v>
      </c>
      <c r="O89" s="7">
        <v>1.0100881799999999E-2</v>
      </c>
      <c r="P89" s="7">
        <v>27172.949998799897</v>
      </c>
      <c r="Q89" s="7">
        <v>1.3123149900000002E-2</v>
      </c>
      <c r="R89" s="7">
        <v>20.8211691743</v>
      </c>
      <c r="S89" s="7">
        <v>25</v>
      </c>
      <c r="T89" s="7">
        <v>18</v>
      </c>
      <c r="U89" s="6">
        <v>1</v>
      </c>
      <c r="V89" s="6" t="s">
        <v>130</v>
      </c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</row>
    <row r="90" spans="1:105" s="6" customFormat="1" x14ac:dyDescent="0.2">
      <c r="A90" s="6">
        <v>1</v>
      </c>
      <c r="B90" s="6" t="s">
        <v>129</v>
      </c>
      <c r="C90" s="6">
        <v>4</v>
      </c>
      <c r="D90" s="6" t="s">
        <v>133</v>
      </c>
      <c r="E90" s="6">
        <v>41</v>
      </c>
      <c r="F90" s="6" t="s">
        <v>143</v>
      </c>
      <c r="G90" s="6">
        <v>16</v>
      </c>
      <c r="H90" s="6" t="s">
        <v>167</v>
      </c>
      <c r="I90" s="6" t="s">
        <v>20</v>
      </c>
      <c r="J90" s="6">
        <v>1047679</v>
      </c>
      <c r="K90" s="6" t="s">
        <v>20</v>
      </c>
      <c r="L90" s="7">
        <v>57335</v>
      </c>
      <c r="M90" s="7">
        <v>1.5524620999999999E-2</v>
      </c>
      <c r="N90" s="7">
        <v>73796.25</v>
      </c>
      <c r="O90" s="7">
        <v>5.711654200000001E-3</v>
      </c>
      <c r="P90" s="7">
        <v>15589.369996691803</v>
      </c>
      <c r="Q90" s="7">
        <v>7.5288710999999982E-3</v>
      </c>
      <c r="R90" s="7">
        <v>21.124881002299997</v>
      </c>
      <c r="S90" s="7">
        <v>25</v>
      </c>
      <c r="T90" s="7">
        <v>18</v>
      </c>
      <c r="U90" s="6">
        <v>1</v>
      </c>
      <c r="V90" s="6" t="s">
        <v>130</v>
      </c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</row>
    <row r="91" spans="1:105" s="6" customFormat="1" x14ac:dyDescent="0.2">
      <c r="A91" s="6">
        <v>1</v>
      </c>
      <c r="B91" s="6" t="s">
        <v>129</v>
      </c>
      <c r="C91" s="6">
        <v>4</v>
      </c>
      <c r="D91" s="6" t="s">
        <v>133</v>
      </c>
      <c r="E91" s="6">
        <v>41</v>
      </c>
      <c r="F91" s="6" t="s">
        <v>143</v>
      </c>
      <c r="G91" s="6">
        <v>16</v>
      </c>
      <c r="H91" s="6" t="s">
        <v>167</v>
      </c>
      <c r="I91" s="6" t="s">
        <v>94</v>
      </c>
      <c r="J91" s="6">
        <v>500272</v>
      </c>
      <c r="K91" s="6" t="s">
        <v>94</v>
      </c>
      <c r="L91" s="7">
        <v>7516</v>
      </c>
      <c r="M91" s="7">
        <v>2.0351102999999998E-3</v>
      </c>
      <c r="N91" s="7">
        <v>17499.05</v>
      </c>
      <c r="O91" s="7">
        <v>1.3543848000000002E-3</v>
      </c>
      <c r="P91" s="7">
        <v>4304.489999961901</v>
      </c>
      <c r="Q91" s="7">
        <v>2.0788492999999999E-3</v>
      </c>
      <c r="R91" s="7">
        <v>24.598421056900001</v>
      </c>
      <c r="S91" s="7">
        <v>25</v>
      </c>
      <c r="T91" s="7">
        <v>18</v>
      </c>
      <c r="U91" s="6">
        <v>1</v>
      </c>
      <c r="V91" s="6" t="s">
        <v>130</v>
      </c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</row>
    <row r="92" spans="1:105" s="6" customFormat="1" x14ac:dyDescent="0.2">
      <c r="A92" s="6">
        <v>1</v>
      </c>
      <c r="B92" s="6" t="s">
        <v>129</v>
      </c>
      <c r="C92" s="6">
        <v>4</v>
      </c>
      <c r="D92" s="6" t="s">
        <v>133</v>
      </c>
      <c r="E92" s="6">
        <v>41</v>
      </c>
      <c r="F92" s="6" t="s">
        <v>143</v>
      </c>
      <c r="G92" s="6">
        <v>16</v>
      </c>
      <c r="H92" s="6" t="s">
        <v>167</v>
      </c>
      <c r="I92" s="6" t="s">
        <v>33</v>
      </c>
      <c r="J92" s="6">
        <v>1234186</v>
      </c>
      <c r="K92" s="6" t="s">
        <v>33</v>
      </c>
      <c r="L92" s="7">
        <v>32910</v>
      </c>
      <c r="M92" s="7">
        <v>8.911053900000002E-3</v>
      </c>
      <c r="N92" s="7">
        <v>43779.159999999996</v>
      </c>
      <c r="O92" s="7">
        <v>3.3884027999999998E-3</v>
      </c>
      <c r="P92" s="7">
        <v>10901.2200020129</v>
      </c>
      <c r="Q92" s="7">
        <v>5.2647335999999999E-3</v>
      </c>
      <c r="R92" s="7">
        <v>24.900477766199998</v>
      </c>
      <c r="S92" s="7">
        <v>25</v>
      </c>
      <c r="T92" s="7">
        <v>18</v>
      </c>
      <c r="U92" s="6">
        <v>1</v>
      </c>
      <c r="V92" s="6" t="s">
        <v>130</v>
      </c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</row>
    <row r="93" spans="1:105" x14ac:dyDescent="0.2">
      <c r="A93" s="6">
        <v>1</v>
      </c>
      <c r="B93" s="6" t="s">
        <v>129</v>
      </c>
      <c r="C93" s="6">
        <v>4</v>
      </c>
      <c r="D93" s="6" t="s">
        <v>133</v>
      </c>
      <c r="E93" s="6">
        <v>41</v>
      </c>
      <c r="F93" s="6" t="s">
        <v>143</v>
      </c>
      <c r="G93" s="6">
        <v>23</v>
      </c>
      <c r="H93" s="6" t="s">
        <v>169</v>
      </c>
      <c r="I93" s="6" t="s">
        <v>170</v>
      </c>
      <c r="J93" s="6">
        <v>536169</v>
      </c>
      <c r="K93" s="6" t="s">
        <v>170</v>
      </c>
      <c r="L93" s="7">
        <v>11422</v>
      </c>
      <c r="M93" s="7">
        <v>3.0927395000000003E-3</v>
      </c>
      <c r="N93" s="7">
        <v>12833.189999999999</v>
      </c>
      <c r="O93" s="7">
        <v>9.9325840000000004E-4</v>
      </c>
      <c r="P93" s="7">
        <v>2908.4099998441002</v>
      </c>
      <c r="Q93" s="7">
        <v>1.4046138000000004E-3</v>
      </c>
      <c r="R93" s="7">
        <v>22.663188184999999</v>
      </c>
      <c r="S93" s="7">
        <v>22</v>
      </c>
      <c r="T93" s="7">
        <v>18</v>
      </c>
      <c r="U93" s="6">
        <v>20</v>
      </c>
      <c r="V93" s="6" t="s">
        <v>130</v>
      </c>
    </row>
    <row r="94" spans="1:105" s="6" customFormat="1" x14ac:dyDescent="0.2">
      <c r="A94" s="6">
        <v>1</v>
      </c>
      <c r="B94" s="6" t="s">
        <v>129</v>
      </c>
      <c r="C94" s="6">
        <v>4</v>
      </c>
      <c r="D94" s="6" t="s">
        <v>133</v>
      </c>
      <c r="E94" s="6">
        <v>42</v>
      </c>
      <c r="F94" s="6" t="s">
        <v>132</v>
      </c>
      <c r="G94" s="6">
        <v>3</v>
      </c>
      <c r="H94" s="6" t="s">
        <v>171</v>
      </c>
      <c r="I94" s="6" t="s">
        <v>99</v>
      </c>
      <c r="J94" s="6">
        <v>121843</v>
      </c>
      <c r="K94" s="6" t="s">
        <v>99</v>
      </c>
      <c r="L94" s="7">
        <v>11398</v>
      </c>
      <c r="M94" s="7">
        <v>3.0862409999999996E-3</v>
      </c>
      <c r="N94" s="7">
        <v>12866.43</v>
      </c>
      <c r="O94" s="7">
        <v>9.9583110000000001E-4</v>
      </c>
      <c r="P94" s="7">
        <v>2952.2099999851002</v>
      </c>
      <c r="Q94" s="7">
        <v>1.4257670000000001E-3</v>
      </c>
      <c r="R94" s="7">
        <v>22.945059351999998</v>
      </c>
      <c r="S94" s="7">
        <v>25</v>
      </c>
      <c r="T94" s="7">
        <v>20</v>
      </c>
      <c r="U94" s="6">
        <v>20</v>
      </c>
      <c r="V94" s="6" t="s">
        <v>130</v>
      </c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</row>
    <row r="95" spans="1:105" s="6" customFormat="1" x14ac:dyDescent="0.2">
      <c r="A95" s="6">
        <v>1</v>
      </c>
      <c r="B95" s="6" t="s">
        <v>129</v>
      </c>
      <c r="C95" s="6">
        <v>4</v>
      </c>
      <c r="D95" s="6" t="s">
        <v>133</v>
      </c>
      <c r="E95" s="6">
        <v>42</v>
      </c>
      <c r="F95" s="6" t="s">
        <v>132</v>
      </c>
      <c r="G95" s="6">
        <v>3</v>
      </c>
      <c r="H95" s="6" t="s">
        <v>171</v>
      </c>
      <c r="I95" s="6" t="s">
        <v>101</v>
      </c>
      <c r="J95" s="6">
        <v>122394</v>
      </c>
      <c r="K95" s="6" t="s">
        <v>101</v>
      </c>
      <c r="L95" s="7">
        <v>11610</v>
      </c>
      <c r="M95" s="7">
        <v>3.1436444000000003E-3</v>
      </c>
      <c r="N95" s="7">
        <v>13043.289999999999</v>
      </c>
      <c r="O95" s="7">
        <v>1.0095195999999999E-3</v>
      </c>
      <c r="P95" s="7">
        <v>3018.8199999171002</v>
      </c>
      <c r="Q95" s="7">
        <v>1.4579361999999998E-3</v>
      </c>
      <c r="R95" s="7">
        <v>23.144620720100001</v>
      </c>
      <c r="S95" s="7">
        <v>25</v>
      </c>
      <c r="T95" s="7">
        <v>20</v>
      </c>
      <c r="U95" s="6">
        <v>20</v>
      </c>
      <c r="V95" s="6" t="s">
        <v>130</v>
      </c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</row>
    <row r="96" spans="1:105" s="6" customFormat="1" x14ac:dyDescent="0.2">
      <c r="A96" s="6">
        <v>1</v>
      </c>
      <c r="B96" s="6" t="s">
        <v>129</v>
      </c>
      <c r="C96" s="6">
        <v>4</v>
      </c>
      <c r="D96" s="6" t="s">
        <v>133</v>
      </c>
      <c r="E96" s="6">
        <v>42</v>
      </c>
      <c r="F96" s="6" t="s">
        <v>132</v>
      </c>
      <c r="G96" s="6">
        <v>5</v>
      </c>
      <c r="H96" s="6" t="s">
        <v>172</v>
      </c>
      <c r="I96" s="6" t="s">
        <v>100</v>
      </c>
      <c r="J96" s="6">
        <v>122416</v>
      </c>
      <c r="K96" s="6" t="s">
        <v>100</v>
      </c>
      <c r="L96" s="7">
        <v>34764</v>
      </c>
      <c r="M96" s="7">
        <v>9.4130623000000004E-3</v>
      </c>
      <c r="N96" s="7">
        <v>54980.869999999995</v>
      </c>
      <c r="O96" s="7">
        <v>4.2553885000000003E-3</v>
      </c>
      <c r="P96" s="7">
        <v>13356.439999501099</v>
      </c>
      <c r="Q96" s="7">
        <v>6.4504797000000001E-3</v>
      </c>
      <c r="R96" s="7">
        <v>24.292885870100001</v>
      </c>
      <c r="S96" s="7">
        <v>25</v>
      </c>
      <c r="T96" s="7">
        <v>20</v>
      </c>
      <c r="U96" s="6">
        <v>20</v>
      </c>
      <c r="V96" s="6" t="s">
        <v>130</v>
      </c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</row>
    <row r="97" spans="1:105" x14ac:dyDescent="0.2">
      <c r="A97" s="6">
        <v>1</v>
      </c>
      <c r="B97" s="6" t="s">
        <v>129</v>
      </c>
      <c r="C97" s="6">
        <v>4</v>
      </c>
      <c r="D97" s="6" t="s">
        <v>133</v>
      </c>
      <c r="E97" s="6">
        <v>42</v>
      </c>
      <c r="F97" s="6" t="s">
        <v>132</v>
      </c>
      <c r="G97" s="6">
        <v>9</v>
      </c>
      <c r="H97" s="6" t="s">
        <v>173</v>
      </c>
      <c r="I97" s="6" t="s">
        <v>174</v>
      </c>
      <c r="J97" s="6">
        <v>961227</v>
      </c>
      <c r="K97" s="6" t="s">
        <v>174</v>
      </c>
      <c r="L97" s="7">
        <v>9110</v>
      </c>
      <c r="M97" s="7">
        <v>2.4667184000000003E-3</v>
      </c>
      <c r="N97" s="7">
        <v>9171.52</v>
      </c>
      <c r="O97" s="7">
        <v>7.0985380000000015E-4</v>
      </c>
      <c r="P97" s="7">
        <v>2452.9699996069003</v>
      </c>
      <c r="Q97" s="7">
        <v>1.1846595E-3</v>
      </c>
      <c r="R97" s="7">
        <v>26.745512189999999</v>
      </c>
      <c r="S97" s="7">
        <v>27</v>
      </c>
      <c r="T97" s="7">
        <v>20</v>
      </c>
      <c r="U97" s="6">
        <v>20</v>
      </c>
      <c r="V97" s="6" t="s">
        <v>130</v>
      </c>
    </row>
    <row r="98" spans="1:105" s="6" customFormat="1" x14ac:dyDescent="0.2">
      <c r="A98" s="6">
        <v>1</v>
      </c>
      <c r="B98" s="6" t="s">
        <v>129</v>
      </c>
      <c r="C98" s="6">
        <v>4</v>
      </c>
      <c r="D98" s="6" t="s">
        <v>133</v>
      </c>
      <c r="E98" s="6">
        <v>42</v>
      </c>
      <c r="F98" s="6" t="s">
        <v>132</v>
      </c>
      <c r="G98" s="6">
        <v>11</v>
      </c>
      <c r="H98" s="6" t="s">
        <v>175</v>
      </c>
      <c r="I98" s="6" t="s">
        <v>176</v>
      </c>
      <c r="J98" s="6">
        <v>1233386</v>
      </c>
      <c r="K98" s="6" t="s">
        <v>176</v>
      </c>
      <c r="L98" s="7">
        <v>10993</v>
      </c>
      <c r="M98" s="7">
        <v>2.9765790000000005E-3</v>
      </c>
      <c r="N98" s="7">
        <v>25621.11</v>
      </c>
      <c r="O98" s="7">
        <v>1.9830129999999996E-3</v>
      </c>
      <c r="P98" s="7">
        <v>5559.1499996315997</v>
      </c>
      <c r="Q98" s="7">
        <v>2.6847861000000002E-3</v>
      </c>
      <c r="R98" s="7">
        <v>21.697537693099996</v>
      </c>
      <c r="S98" s="7">
        <v>25</v>
      </c>
      <c r="T98" s="7">
        <v>20</v>
      </c>
      <c r="U98" s="6">
        <v>20</v>
      </c>
      <c r="V98" s="6" t="s">
        <v>130</v>
      </c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</row>
    <row r="99" spans="1:105" s="6" customFormat="1" x14ac:dyDescent="0.2">
      <c r="A99" s="6">
        <v>1</v>
      </c>
      <c r="B99" s="6" t="s">
        <v>129</v>
      </c>
      <c r="C99" s="6">
        <v>4</v>
      </c>
      <c r="D99" s="6" t="s">
        <v>133</v>
      </c>
      <c r="E99" s="6">
        <v>42</v>
      </c>
      <c r="F99" s="6" t="s">
        <v>132</v>
      </c>
      <c r="G99" s="6">
        <v>11</v>
      </c>
      <c r="H99" s="6" t="s">
        <v>175</v>
      </c>
      <c r="I99" s="6" t="s">
        <v>177</v>
      </c>
      <c r="J99" s="6">
        <v>837350</v>
      </c>
      <c r="K99" s="6" t="s">
        <v>177</v>
      </c>
      <c r="L99" s="7">
        <v>4490</v>
      </c>
      <c r="M99" s="7">
        <v>1.2157591000000001E-3</v>
      </c>
      <c r="N99" s="7">
        <v>17995.73</v>
      </c>
      <c r="O99" s="7">
        <v>1.3928267E-3</v>
      </c>
      <c r="P99" s="7">
        <v>4609.1900003792007</v>
      </c>
      <c r="Q99" s="7">
        <v>2.2260037999999997E-3</v>
      </c>
      <c r="R99" s="7">
        <v>25.6126870117</v>
      </c>
      <c r="S99" s="7">
        <v>25</v>
      </c>
      <c r="T99" s="7">
        <v>20</v>
      </c>
      <c r="U99" s="6">
        <v>20</v>
      </c>
      <c r="V99" s="6" t="s">
        <v>130</v>
      </c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</row>
    <row r="100" spans="1:105" s="6" customFormat="1" x14ac:dyDescent="0.2">
      <c r="A100" s="6">
        <v>1</v>
      </c>
      <c r="B100" s="6" t="s">
        <v>129</v>
      </c>
      <c r="C100" s="6">
        <v>4</v>
      </c>
      <c r="D100" s="6" t="s">
        <v>133</v>
      </c>
      <c r="E100" s="6">
        <v>42</v>
      </c>
      <c r="F100" s="6" t="s">
        <v>132</v>
      </c>
      <c r="G100" s="6">
        <v>11</v>
      </c>
      <c r="H100" s="6" t="s">
        <v>175</v>
      </c>
      <c r="I100" s="6" t="s">
        <v>178</v>
      </c>
      <c r="J100" s="6">
        <v>823716</v>
      </c>
      <c r="K100" s="6" t="s">
        <v>178</v>
      </c>
      <c r="L100" s="7">
        <v>45697</v>
      </c>
      <c r="M100" s="7">
        <v>1.23733951E-2</v>
      </c>
      <c r="N100" s="7">
        <v>102907.22</v>
      </c>
      <c r="O100" s="7">
        <v>7.9647739999999991E-3</v>
      </c>
      <c r="P100" s="7">
        <v>19296.629997954202</v>
      </c>
      <c r="Q100" s="7">
        <v>9.3192886999999992E-3</v>
      </c>
      <c r="R100" s="7">
        <v>18.751483130099999</v>
      </c>
      <c r="S100" s="7">
        <v>25</v>
      </c>
      <c r="T100" s="7">
        <v>20</v>
      </c>
      <c r="U100" s="6">
        <v>20</v>
      </c>
      <c r="V100" s="6" t="s">
        <v>130</v>
      </c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</row>
    <row r="101" spans="1:105" s="6" customFormat="1" x14ac:dyDescent="0.2">
      <c r="A101" s="6">
        <v>1</v>
      </c>
      <c r="B101" s="6" t="s">
        <v>129</v>
      </c>
      <c r="C101" s="6">
        <v>4</v>
      </c>
      <c r="D101" s="6" t="s">
        <v>133</v>
      </c>
      <c r="E101" s="6">
        <v>42</v>
      </c>
      <c r="F101" s="6" t="s">
        <v>132</v>
      </c>
      <c r="G101" s="6">
        <v>11</v>
      </c>
      <c r="H101" s="6" t="s">
        <v>175</v>
      </c>
      <c r="I101" s="6" t="s">
        <v>179</v>
      </c>
      <c r="J101" s="6">
        <v>121975</v>
      </c>
      <c r="K101" s="6" t="s">
        <v>179</v>
      </c>
      <c r="L101" s="7">
        <v>1990</v>
      </c>
      <c r="M101" s="7">
        <v>5.388331000000001E-4</v>
      </c>
      <c r="N101" s="7">
        <v>2944.68</v>
      </c>
      <c r="O101" s="7">
        <v>2.2791120000000003E-4</v>
      </c>
      <c r="P101" s="7">
        <v>759.30000010449999</v>
      </c>
      <c r="Q101" s="7">
        <v>3.6670319999999998E-4</v>
      </c>
      <c r="R101" s="7">
        <v>25.7854843346</v>
      </c>
      <c r="S101" s="7">
        <v>25</v>
      </c>
      <c r="T101" s="7">
        <v>20</v>
      </c>
      <c r="U101" s="6">
        <v>20</v>
      </c>
      <c r="V101" s="6" t="s">
        <v>130</v>
      </c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</row>
    <row r="102" spans="1:105" s="6" customFormat="1" x14ac:dyDescent="0.2">
      <c r="A102" s="6">
        <v>1</v>
      </c>
      <c r="B102" s="6" t="s">
        <v>129</v>
      </c>
      <c r="C102" s="6">
        <v>4</v>
      </c>
      <c r="D102" s="6" t="s">
        <v>133</v>
      </c>
      <c r="E102" s="6">
        <v>42</v>
      </c>
      <c r="F102" s="6" t="s">
        <v>132</v>
      </c>
      <c r="G102" s="6">
        <v>11</v>
      </c>
      <c r="H102" s="6" t="s">
        <v>175</v>
      </c>
      <c r="I102" s="6" t="s">
        <v>105</v>
      </c>
      <c r="J102" s="6">
        <v>218263</v>
      </c>
      <c r="K102" s="6" t="s">
        <v>105</v>
      </c>
      <c r="L102" s="7">
        <v>10950</v>
      </c>
      <c r="M102" s="7">
        <v>2.9649358999999996E-3</v>
      </c>
      <c r="N102" s="7">
        <v>12356.310000000001</v>
      </c>
      <c r="O102" s="7">
        <v>9.5634899999999978E-4</v>
      </c>
      <c r="P102" s="7">
        <v>3129.2099994947994</v>
      </c>
      <c r="Q102" s="7">
        <v>1.5112489000000001E-3</v>
      </c>
      <c r="R102" s="7">
        <v>25.324793562900005</v>
      </c>
      <c r="S102" s="7">
        <v>25</v>
      </c>
      <c r="T102" s="7">
        <v>20</v>
      </c>
      <c r="U102" s="6">
        <v>20</v>
      </c>
      <c r="V102" s="6" t="s">
        <v>130</v>
      </c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</row>
    <row r="103" spans="1:105" s="6" customFormat="1" x14ac:dyDescent="0.2">
      <c r="A103" s="6">
        <v>1</v>
      </c>
      <c r="B103" s="6" t="s">
        <v>129</v>
      </c>
      <c r="C103" s="6">
        <v>4</v>
      </c>
      <c r="D103" s="6" t="s">
        <v>133</v>
      </c>
      <c r="E103" s="6">
        <v>42</v>
      </c>
      <c r="F103" s="6" t="s">
        <v>132</v>
      </c>
      <c r="G103" s="6">
        <v>11</v>
      </c>
      <c r="H103" s="6" t="s">
        <v>175</v>
      </c>
      <c r="I103" s="6" t="s">
        <v>106</v>
      </c>
      <c r="J103" s="6">
        <v>621383</v>
      </c>
      <c r="K103" s="6" t="s">
        <v>106</v>
      </c>
      <c r="L103" s="7">
        <v>14326</v>
      </c>
      <c r="M103" s="7">
        <v>3.8790567999999991E-3</v>
      </c>
      <c r="N103" s="7">
        <v>41717.490000000005</v>
      </c>
      <c r="O103" s="7">
        <v>3.2288345000000005E-3</v>
      </c>
      <c r="P103" s="7">
        <v>10212.8399988072</v>
      </c>
      <c r="Q103" s="7">
        <v>4.9322811999999994E-3</v>
      </c>
      <c r="R103" s="7">
        <v>24.480955107300002</v>
      </c>
      <c r="S103" s="7">
        <v>25</v>
      </c>
      <c r="T103" s="7">
        <v>20</v>
      </c>
      <c r="U103" s="6">
        <v>20</v>
      </c>
      <c r="V103" s="6" t="s">
        <v>130</v>
      </c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</row>
    <row r="104" spans="1:105" s="6" customFormat="1" x14ac:dyDescent="0.2">
      <c r="A104" s="6">
        <v>1</v>
      </c>
      <c r="B104" s="6" t="s">
        <v>129</v>
      </c>
      <c r="C104" s="6">
        <v>4</v>
      </c>
      <c r="D104" s="6" t="s">
        <v>133</v>
      </c>
      <c r="E104" s="6">
        <v>42</v>
      </c>
      <c r="F104" s="6" t="s">
        <v>132</v>
      </c>
      <c r="G104" s="6">
        <v>11</v>
      </c>
      <c r="H104" s="6" t="s">
        <v>175</v>
      </c>
      <c r="I104" s="6" t="s">
        <v>107</v>
      </c>
      <c r="J104" s="6">
        <v>496364</v>
      </c>
      <c r="K104" s="6" t="s">
        <v>107</v>
      </c>
      <c r="L104" s="7">
        <v>14392</v>
      </c>
      <c r="M104" s="7">
        <v>3.8969276000000003E-3</v>
      </c>
      <c r="N104" s="7">
        <v>28360.1</v>
      </c>
      <c r="O104" s="7">
        <v>2.1950043000000001E-3</v>
      </c>
      <c r="P104" s="7">
        <v>7133.9799994163013</v>
      </c>
      <c r="Q104" s="7">
        <v>3.4453487000000007E-3</v>
      </c>
      <c r="R104" s="7">
        <v>25.154988873200004</v>
      </c>
      <c r="S104" s="7">
        <v>25</v>
      </c>
      <c r="T104" s="7">
        <v>20</v>
      </c>
      <c r="U104" s="6">
        <v>20</v>
      </c>
      <c r="V104" s="6" t="s">
        <v>130</v>
      </c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</row>
    <row r="105" spans="1:105" s="6" customFormat="1" x14ac:dyDescent="0.2">
      <c r="A105" s="6">
        <v>1</v>
      </c>
      <c r="B105" s="6" t="s">
        <v>129</v>
      </c>
      <c r="C105" s="6">
        <v>4</v>
      </c>
      <c r="D105" s="6" t="s">
        <v>133</v>
      </c>
      <c r="E105" s="6">
        <v>42</v>
      </c>
      <c r="F105" s="6" t="s">
        <v>132</v>
      </c>
      <c r="G105" s="6">
        <v>11</v>
      </c>
      <c r="H105" s="6" t="s">
        <v>175</v>
      </c>
      <c r="I105" s="6" t="s">
        <v>180</v>
      </c>
      <c r="J105" s="6">
        <v>1022524</v>
      </c>
      <c r="K105" s="6" t="s">
        <v>180</v>
      </c>
      <c r="L105" s="7">
        <v>16585</v>
      </c>
      <c r="M105" s="7">
        <v>4.4907270999999995E-3</v>
      </c>
      <c r="N105" s="7">
        <v>18720.73</v>
      </c>
      <c r="O105" s="7">
        <v>1.4489399999999999E-3</v>
      </c>
      <c r="P105" s="7">
        <v>4735.9799994818004</v>
      </c>
      <c r="Q105" s="7">
        <v>2.2872368999999997E-3</v>
      </c>
      <c r="R105" s="7">
        <v>25.298051942900003</v>
      </c>
      <c r="S105" s="7">
        <v>25</v>
      </c>
      <c r="T105" s="7">
        <v>20</v>
      </c>
      <c r="U105" s="6">
        <v>20</v>
      </c>
      <c r="V105" s="6" t="s">
        <v>130</v>
      </c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</row>
    <row r="106" spans="1:105" s="6" customFormat="1" x14ac:dyDescent="0.2">
      <c r="A106" s="6">
        <v>1</v>
      </c>
      <c r="B106" s="6" t="s">
        <v>129</v>
      </c>
      <c r="C106" s="6">
        <v>6</v>
      </c>
      <c r="D106" s="6" t="s">
        <v>181</v>
      </c>
      <c r="E106" s="6">
        <v>70</v>
      </c>
      <c r="F106" s="6" t="s">
        <v>182</v>
      </c>
      <c r="G106" s="6">
        <v>1</v>
      </c>
      <c r="H106" s="6" t="s">
        <v>183</v>
      </c>
      <c r="I106" s="6" t="s">
        <v>3</v>
      </c>
      <c r="J106" s="6">
        <v>492124</v>
      </c>
      <c r="K106" s="6" t="s">
        <v>3</v>
      </c>
      <c r="L106" s="7">
        <v>23285</v>
      </c>
      <c r="M106" s="7">
        <v>6.3048888000000001E-3</v>
      </c>
      <c r="N106" s="7">
        <v>278323.58999999997</v>
      </c>
      <c r="O106" s="7">
        <v>2.1541583700000002E-2</v>
      </c>
      <c r="P106" s="7">
        <v>59054.910000978693</v>
      </c>
      <c r="Q106" s="7">
        <v>2.8520511500000002E-2</v>
      </c>
      <c r="R106" s="7">
        <v>21.218075694200003</v>
      </c>
      <c r="S106" s="7">
        <v>23</v>
      </c>
      <c r="T106" s="7">
        <v>17</v>
      </c>
      <c r="U106" s="6">
        <v>1</v>
      </c>
      <c r="V106" s="6" t="s">
        <v>130</v>
      </c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</row>
    <row r="107" spans="1:105" s="6" customFormat="1" x14ac:dyDescent="0.2">
      <c r="A107" s="6">
        <v>1</v>
      </c>
      <c r="B107" s="6" t="s">
        <v>129</v>
      </c>
      <c r="C107" s="6">
        <v>6</v>
      </c>
      <c r="D107" s="6" t="s">
        <v>181</v>
      </c>
      <c r="E107" s="6">
        <v>70</v>
      </c>
      <c r="F107" s="6" t="s">
        <v>182</v>
      </c>
      <c r="G107" s="6">
        <v>2</v>
      </c>
      <c r="H107" s="6" t="s">
        <v>184</v>
      </c>
      <c r="I107" s="6" t="s">
        <v>6</v>
      </c>
      <c r="J107" s="6">
        <v>1011824</v>
      </c>
      <c r="K107" s="6" t="s">
        <v>6</v>
      </c>
      <c r="L107" s="7">
        <v>21623</v>
      </c>
      <c r="M107" s="7">
        <v>5.8548684000000019E-3</v>
      </c>
      <c r="N107" s="7">
        <v>131923.12</v>
      </c>
      <c r="O107" s="7">
        <v>1.0210535599999999E-2</v>
      </c>
      <c r="P107" s="7">
        <v>29444.919998628797</v>
      </c>
      <c r="Q107" s="7">
        <v>1.42203956E-2</v>
      </c>
      <c r="R107" s="7">
        <v>22.319757142400004</v>
      </c>
      <c r="S107" s="7">
        <v>23</v>
      </c>
      <c r="T107" s="7">
        <v>17</v>
      </c>
      <c r="U107" s="6">
        <v>1</v>
      </c>
      <c r="V107" s="6" t="s">
        <v>130</v>
      </c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</row>
    <row r="108" spans="1:105" s="6" customFormat="1" x14ac:dyDescent="0.2">
      <c r="A108" s="6">
        <v>1</v>
      </c>
      <c r="B108" s="6" t="s">
        <v>129</v>
      </c>
      <c r="C108" s="6">
        <v>6</v>
      </c>
      <c r="D108" s="6" t="s">
        <v>181</v>
      </c>
      <c r="E108" s="6">
        <v>70</v>
      </c>
      <c r="F108" s="6" t="s">
        <v>182</v>
      </c>
      <c r="G108" s="6">
        <v>2</v>
      </c>
      <c r="H108" s="6" t="s">
        <v>184</v>
      </c>
      <c r="I108" s="6" t="s">
        <v>5</v>
      </c>
      <c r="J108" s="6">
        <v>643585</v>
      </c>
      <c r="K108" s="6" t="s">
        <v>5</v>
      </c>
      <c r="L108" s="7">
        <v>20839</v>
      </c>
      <c r="M108" s="7">
        <v>5.6425844000000001E-3</v>
      </c>
      <c r="N108" s="7">
        <v>183900.84</v>
      </c>
      <c r="O108" s="7">
        <v>1.4233487499999999E-2</v>
      </c>
      <c r="P108" s="7">
        <v>38608.269996337396</v>
      </c>
      <c r="Q108" s="7">
        <v>1.8645826599999998E-2</v>
      </c>
      <c r="R108" s="7">
        <v>20.994069410599998</v>
      </c>
      <c r="S108" s="7">
        <v>23</v>
      </c>
      <c r="T108" s="7">
        <v>17</v>
      </c>
      <c r="U108" s="6">
        <v>1</v>
      </c>
      <c r="V108" s="6" t="s">
        <v>130</v>
      </c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</row>
    <row r="109" spans="1:105" s="6" customFormat="1" x14ac:dyDescent="0.2">
      <c r="A109" s="6">
        <v>1</v>
      </c>
      <c r="B109" s="6" t="s">
        <v>129</v>
      </c>
      <c r="C109" s="6">
        <v>6</v>
      </c>
      <c r="D109" s="6" t="s">
        <v>181</v>
      </c>
      <c r="E109" s="6">
        <v>70</v>
      </c>
      <c r="F109" s="6" t="s">
        <v>182</v>
      </c>
      <c r="G109" s="6">
        <v>10</v>
      </c>
      <c r="H109" s="6" t="s">
        <v>185</v>
      </c>
      <c r="I109" s="6" t="s">
        <v>17</v>
      </c>
      <c r="J109" s="6">
        <v>492132</v>
      </c>
      <c r="K109" s="6" t="s">
        <v>17</v>
      </c>
      <c r="L109" s="7">
        <v>13686</v>
      </c>
      <c r="M109" s="7">
        <v>3.705763700000001E-3</v>
      </c>
      <c r="N109" s="7">
        <v>93469.05</v>
      </c>
      <c r="O109" s="7">
        <v>7.2342820999999986E-3</v>
      </c>
      <c r="P109" s="7">
        <v>17813.450004228402</v>
      </c>
      <c r="Q109" s="7">
        <v>8.6029884000000008E-3</v>
      </c>
      <c r="R109" s="7">
        <v>19.058126731999998</v>
      </c>
      <c r="S109" s="7">
        <v>23</v>
      </c>
      <c r="T109" s="7">
        <v>17</v>
      </c>
      <c r="U109" s="6">
        <v>1</v>
      </c>
      <c r="V109" s="6" t="s">
        <v>130</v>
      </c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</row>
    <row r="110" spans="1:105" s="6" customFormat="1" x14ac:dyDescent="0.2">
      <c r="A110" s="6">
        <v>1</v>
      </c>
      <c r="B110" s="6" t="s">
        <v>129</v>
      </c>
      <c r="C110" s="6">
        <v>8</v>
      </c>
      <c r="D110" s="6" t="s">
        <v>186</v>
      </c>
      <c r="E110" s="6">
        <v>81</v>
      </c>
      <c r="F110" s="6" t="s">
        <v>187</v>
      </c>
      <c r="G110" s="6">
        <v>3</v>
      </c>
      <c r="H110" s="6" t="s">
        <v>188</v>
      </c>
      <c r="I110" s="6" t="s">
        <v>189</v>
      </c>
      <c r="J110" s="6">
        <v>690644</v>
      </c>
      <c r="K110" s="6" t="s">
        <v>189</v>
      </c>
      <c r="L110" s="7">
        <v>44454</v>
      </c>
      <c r="M110" s="7">
        <v>1.20368275E-2</v>
      </c>
      <c r="N110" s="7">
        <v>68084.680000000008</v>
      </c>
      <c r="O110" s="7">
        <v>5.2695922999999988E-3</v>
      </c>
      <c r="P110" s="7">
        <v>10892.110000077399</v>
      </c>
      <c r="Q110" s="7">
        <v>5.2603340000000002E-3</v>
      </c>
      <c r="R110" s="7">
        <v>15.997886749399999</v>
      </c>
      <c r="S110" s="7">
        <v>16</v>
      </c>
      <c r="T110" s="7">
        <v>11</v>
      </c>
      <c r="U110" s="6">
        <v>20</v>
      </c>
      <c r="V110" s="6" t="s">
        <v>130</v>
      </c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</row>
    <row r="111" spans="1:105" x14ac:dyDescent="0.2">
      <c r="A111" s="6">
        <v>1</v>
      </c>
      <c r="B111" s="6" t="s">
        <v>129</v>
      </c>
      <c r="C111" s="6">
        <v>8</v>
      </c>
      <c r="D111" s="6" t="s">
        <v>186</v>
      </c>
      <c r="E111" s="6">
        <v>81</v>
      </c>
      <c r="F111" s="6" t="s">
        <v>187</v>
      </c>
      <c r="G111" s="6">
        <v>3</v>
      </c>
      <c r="H111" s="6" t="s">
        <v>188</v>
      </c>
      <c r="I111" s="6" t="s">
        <v>190</v>
      </c>
      <c r="J111" s="6">
        <v>128694</v>
      </c>
      <c r="K111" s="6" t="s">
        <v>190</v>
      </c>
      <c r="L111" s="7">
        <v>507465</v>
      </c>
      <c r="M111" s="7">
        <v>0.13740650230000001</v>
      </c>
      <c r="N111" s="7">
        <v>1006671.64</v>
      </c>
      <c r="O111" s="7">
        <v>7.7913990099999997E-2</v>
      </c>
      <c r="P111" s="7">
        <v>141099.63000305017</v>
      </c>
      <c r="Q111" s="7">
        <v>6.8143929499999992E-2</v>
      </c>
      <c r="R111" s="7">
        <v>14.016450289900002</v>
      </c>
      <c r="S111" s="7">
        <v>16</v>
      </c>
      <c r="T111" s="7">
        <v>11</v>
      </c>
      <c r="U111" s="6">
        <v>20</v>
      </c>
      <c r="V111" s="6" t="s">
        <v>130</v>
      </c>
    </row>
    <row r="112" spans="1:105" x14ac:dyDescent="0.2">
      <c r="A112" s="6">
        <v>1</v>
      </c>
      <c r="B112" s="6" t="s">
        <v>129</v>
      </c>
      <c r="C112" s="6">
        <v>8</v>
      </c>
      <c r="D112" s="6" t="s">
        <v>186</v>
      </c>
      <c r="E112" s="6">
        <v>81</v>
      </c>
      <c r="F112" s="6" t="s">
        <v>187</v>
      </c>
      <c r="G112" s="6">
        <v>3</v>
      </c>
      <c r="H112" s="6" t="s">
        <v>188</v>
      </c>
      <c r="I112" s="6" t="s">
        <v>191</v>
      </c>
      <c r="J112" s="6">
        <v>108910</v>
      </c>
      <c r="K112" s="6" t="s">
        <v>191</v>
      </c>
      <c r="L112" s="7">
        <v>92073</v>
      </c>
      <c r="M112" s="7">
        <v>2.4930643300000003E-2</v>
      </c>
      <c r="N112" s="7">
        <v>167817.66</v>
      </c>
      <c r="O112" s="7">
        <v>1.2988687599999998E-2</v>
      </c>
      <c r="P112" s="7">
        <v>26890.150007032593</v>
      </c>
      <c r="Q112" s="7">
        <v>1.2986571899999997E-2</v>
      </c>
      <c r="R112" s="7">
        <v>16.023432818100002</v>
      </c>
      <c r="S112" s="7">
        <v>16</v>
      </c>
      <c r="T112" s="7">
        <v>11</v>
      </c>
      <c r="U112" s="6">
        <v>20</v>
      </c>
      <c r="V112" s="6" t="s">
        <v>130</v>
      </c>
    </row>
    <row r="113" spans="1:105" x14ac:dyDescent="0.2">
      <c r="A113" s="6">
        <v>1</v>
      </c>
      <c r="B113" s="6" t="s">
        <v>129</v>
      </c>
      <c r="C113" s="6">
        <v>8</v>
      </c>
      <c r="D113" s="6" t="s">
        <v>186</v>
      </c>
      <c r="E113" s="6">
        <v>81</v>
      </c>
      <c r="F113" s="6" t="s">
        <v>187</v>
      </c>
      <c r="G113" s="6">
        <v>3</v>
      </c>
      <c r="H113" s="6" t="s">
        <v>188</v>
      </c>
      <c r="I113" s="6" t="s">
        <v>192</v>
      </c>
      <c r="J113" s="6">
        <v>332615</v>
      </c>
      <c r="K113" s="6" t="s">
        <v>192</v>
      </c>
      <c r="L113" s="7">
        <v>66139</v>
      </c>
      <c r="M113" s="7">
        <v>1.7908483700000002E-2</v>
      </c>
      <c r="N113" s="7">
        <v>119500.36000000002</v>
      </c>
      <c r="O113" s="7">
        <v>9.249043600000003E-3</v>
      </c>
      <c r="P113" s="7">
        <v>18927.240004416493</v>
      </c>
      <c r="Q113" s="7">
        <v>9.1408921999999986E-3</v>
      </c>
      <c r="R113" s="7">
        <v>15.838646849599996</v>
      </c>
      <c r="S113" s="7">
        <v>16</v>
      </c>
      <c r="T113" s="7">
        <v>11</v>
      </c>
      <c r="U113" s="6">
        <v>20</v>
      </c>
      <c r="V113" s="6" t="s">
        <v>130</v>
      </c>
    </row>
    <row r="114" spans="1:105" x14ac:dyDescent="0.2">
      <c r="A114" s="6">
        <v>1</v>
      </c>
      <c r="B114" s="6" t="s">
        <v>129</v>
      </c>
      <c r="C114" s="6">
        <v>8</v>
      </c>
      <c r="D114" s="6" t="s">
        <v>186</v>
      </c>
      <c r="E114" s="6">
        <v>81</v>
      </c>
      <c r="F114" s="6" t="s">
        <v>187</v>
      </c>
      <c r="G114" s="6">
        <v>3</v>
      </c>
      <c r="H114" s="6" t="s">
        <v>188</v>
      </c>
      <c r="I114" s="6" t="s">
        <v>193</v>
      </c>
      <c r="J114" s="6">
        <v>771791</v>
      </c>
      <c r="K114" s="6" t="s">
        <v>193</v>
      </c>
      <c r="L114" s="7">
        <v>82572</v>
      </c>
      <c r="M114" s="7">
        <v>2.2358053699999998E-2</v>
      </c>
      <c r="N114" s="7">
        <v>150688.19</v>
      </c>
      <c r="O114" s="7">
        <v>1.1662907399999997E-2</v>
      </c>
      <c r="P114" s="7">
        <v>23923.090001732096</v>
      </c>
      <c r="Q114" s="7">
        <v>1.1553633100000002E-2</v>
      </c>
      <c r="R114" s="7">
        <v>15.875889146799997</v>
      </c>
      <c r="S114" s="7">
        <v>16</v>
      </c>
      <c r="T114" s="7">
        <v>11</v>
      </c>
      <c r="U114" s="6">
        <v>20</v>
      </c>
      <c r="V114" s="6" t="s">
        <v>130</v>
      </c>
    </row>
    <row r="115" spans="1:105" s="6" customFormat="1" x14ac:dyDescent="0.2">
      <c r="A115" s="6">
        <v>1</v>
      </c>
      <c r="B115" s="6" t="s">
        <v>129</v>
      </c>
      <c r="C115" s="6">
        <v>8</v>
      </c>
      <c r="D115" s="6" t="s">
        <v>186</v>
      </c>
      <c r="E115" s="6">
        <v>82</v>
      </c>
      <c r="F115" s="6" t="s">
        <v>194</v>
      </c>
      <c r="G115" s="6">
        <v>14</v>
      </c>
      <c r="H115" s="6" t="s">
        <v>195</v>
      </c>
      <c r="I115" s="6" t="s">
        <v>196</v>
      </c>
      <c r="J115" s="6">
        <v>896340</v>
      </c>
      <c r="K115" s="6" t="s">
        <v>196</v>
      </c>
      <c r="L115" s="7">
        <v>76762</v>
      </c>
      <c r="M115" s="7">
        <v>2.0784877599999998E-2</v>
      </c>
      <c r="N115" s="7">
        <v>89141.47</v>
      </c>
      <c r="O115" s="7">
        <v>6.8993377000000009E-3</v>
      </c>
      <c r="P115" s="7">
        <v>19452.4600035111</v>
      </c>
      <c r="Q115" s="7">
        <v>9.3945466999999973E-3</v>
      </c>
      <c r="R115" s="7">
        <v>21.822009445799999</v>
      </c>
      <c r="S115" s="7">
        <v>21</v>
      </c>
      <c r="T115" s="7">
        <v>14</v>
      </c>
      <c r="U115" s="6">
        <v>20</v>
      </c>
      <c r="V115" s="6" t="s">
        <v>130</v>
      </c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</row>
    <row r="116" spans="1:105" s="6" customFormat="1" x14ac:dyDescent="0.2">
      <c r="A116" s="6">
        <v>1</v>
      </c>
      <c r="B116" s="6" t="s">
        <v>129</v>
      </c>
      <c r="C116" s="6">
        <v>8</v>
      </c>
      <c r="D116" s="6" t="s">
        <v>186</v>
      </c>
      <c r="E116" s="6">
        <v>82</v>
      </c>
      <c r="F116" s="6" t="s">
        <v>194</v>
      </c>
      <c r="G116" s="6">
        <v>15</v>
      </c>
      <c r="H116" s="6" t="s">
        <v>197</v>
      </c>
      <c r="I116" s="6" t="s">
        <v>198</v>
      </c>
      <c r="J116" s="6">
        <v>896357</v>
      </c>
      <c r="K116" s="6" t="s">
        <v>198</v>
      </c>
      <c r="L116" s="7">
        <v>120134</v>
      </c>
      <c r="M116" s="7">
        <v>3.2528731500000005E-2</v>
      </c>
      <c r="N116" s="7">
        <v>109142.87</v>
      </c>
      <c r="O116" s="7">
        <v>8.4473984999999998E-3</v>
      </c>
      <c r="P116" s="7">
        <v>24197.889997292201</v>
      </c>
      <c r="Q116" s="7">
        <v>1.1686347500000001E-2</v>
      </c>
      <c r="R116" s="7">
        <v>22.170839008800005</v>
      </c>
      <c r="S116" s="7">
        <v>21</v>
      </c>
      <c r="T116" s="7">
        <v>18</v>
      </c>
      <c r="U116" s="6">
        <v>20</v>
      </c>
      <c r="V116" s="6" t="s">
        <v>130</v>
      </c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</row>
    <row r="117" spans="1:105" x14ac:dyDescent="0.2">
      <c r="A117" s="6">
        <v>3</v>
      </c>
      <c r="B117" s="6" t="s">
        <v>199</v>
      </c>
      <c r="C117" s="6">
        <v>30</v>
      </c>
      <c r="D117" s="6" t="s">
        <v>200</v>
      </c>
      <c r="E117" s="6">
        <v>310</v>
      </c>
      <c r="F117" s="6" t="s">
        <v>201</v>
      </c>
      <c r="G117" s="6">
        <v>8</v>
      </c>
      <c r="H117" s="6" t="s">
        <v>202</v>
      </c>
      <c r="I117" s="6" t="s">
        <v>55</v>
      </c>
      <c r="J117" s="6">
        <v>177938</v>
      </c>
      <c r="K117" s="6" t="s">
        <v>55</v>
      </c>
      <c r="L117" s="7">
        <v>4812</v>
      </c>
      <c r="M117" s="7">
        <v>1.3029472000000003E-3</v>
      </c>
      <c r="N117" s="7">
        <v>21262.39</v>
      </c>
      <c r="O117" s="7">
        <v>1.6456584000000001E-3</v>
      </c>
      <c r="P117" s="7">
        <v>6049.0300003336997</v>
      </c>
      <c r="Q117" s="7">
        <v>2.9213732000000002E-3</v>
      </c>
      <c r="R117" s="7">
        <v>28.449435836400006</v>
      </c>
      <c r="S117" s="7">
        <v>22</v>
      </c>
      <c r="T117" s="7">
        <v>18</v>
      </c>
      <c r="U117" s="6">
        <v>1</v>
      </c>
      <c r="V117" s="6" t="s">
        <v>130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</row>
    <row r="118" spans="1:105" x14ac:dyDescent="0.2">
      <c r="A118" s="6">
        <v>3</v>
      </c>
      <c r="B118" s="6" t="s">
        <v>199</v>
      </c>
      <c r="C118" s="6">
        <v>30</v>
      </c>
      <c r="D118" s="6" t="s">
        <v>200</v>
      </c>
      <c r="E118" s="6">
        <v>310</v>
      </c>
      <c r="F118" s="6" t="s">
        <v>201</v>
      </c>
      <c r="G118" s="6">
        <v>8</v>
      </c>
      <c r="H118" s="6" t="s">
        <v>202</v>
      </c>
      <c r="I118" s="6" t="s">
        <v>203</v>
      </c>
      <c r="J118" s="6">
        <v>177946</v>
      </c>
      <c r="K118" s="6" t="s">
        <v>203</v>
      </c>
      <c r="L118" s="7">
        <v>26581</v>
      </c>
      <c r="M118" s="7">
        <v>7.1973481000000006E-3</v>
      </c>
      <c r="N118" s="7">
        <v>78030.930000000008</v>
      </c>
      <c r="O118" s="7">
        <v>6.0394083000000001E-3</v>
      </c>
      <c r="P118" s="7">
        <v>17579.520002493598</v>
      </c>
      <c r="Q118" s="7">
        <v>8.4900120999999995E-3</v>
      </c>
      <c r="R118" s="7">
        <v>22.528912576700002</v>
      </c>
      <c r="S118" s="7">
        <v>22</v>
      </c>
      <c r="T118" s="7">
        <v>18</v>
      </c>
      <c r="U118" s="6">
        <v>1</v>
      </c>
      <c r="V118" s="6" t="s">
        <v>130</v>
      </c>
    </row>
    <row r="119" spans="1:105" x14ac:dyDescent="0.2">
      <c r="A119" s="6">
        <v>3</v>
      </c>
      <c r="B119" s="6" t="s">
        <v>199</v>
      </c>
      <c r="C119" s="6">
        <v>30</v>
      </c>
      <c r="D119" s="6" t="s">
        <v>200</v>
      </c>
      <c r="E119" s="6">
        <v>310</v>
      </c>
      <c r="F119" s="6" t="s">
        <v>201</v>
      </c>
      <c r="G119" s="6">
        <v>8</v>
      </c>
      <c r="H119" s="6" t="s">
        <v>202</v>
      </c>
      <c r="I119" s="6" t="s">
        <v>52</v>
      </c>
      <c r="J119" s="6">
        <v>690925</v>
      </c>
      <c r="K119" s="6" t="s">
        <v>52</v>
      </c>
      <c r="L119" s="7">
        <v>15804</v>
      </c>
      <c r="M119" s="7">
        <v>4.2792554000000002E-3</v>
      </c>
      <c r="N119" s="7">
        <v>53153.259999999995</v>
      </c>
      <c r="O119" s="7">
        <v>4.1139358999999999E-3</v>
      </c>
      <c r="P119" s="7">
        <v>13142.339997909503</v>
      </c>
      <c r="Q119" s="7">
        <v>6.3470804000000016E-3</v>
      </c>
      <c r="R119" s="7">
        <v>24.725369615900004</v>
      </c>
      <c r="S119" s="7">
        <v>22</v>
      </c>
      <c r="T119" s="7">
        <v>18</v>
      </c>
      <c r="U119" s="6">
        <v>1</v>
      </c>
      <c r="V119" s="6" t="s">
        <v>130</v>
      </c>
    </row>
    <row r="120" spans="1:105" x14ac:dyDescent="0.2">
      <c r="A120" s="6">
        <v>3</v>
      </c>
      <c r="B120" s="6" t="s">
        <v>199</v>
      </c>
      <c r="C120" s="6">
        <v>30</v>
      </c>
      <c r="D120" s="6" t="s">
        <v>200</v>
      </c>
      <c r="E120" s="6">
        <v>310</v>
      </c>
      <c r="F120" s="6" t="s">
        <v>201</v>
      </c>
      <c r="G120" s="6">
        <v>8</v>
      </c>
      <c r="H120" s="6" t="s">
        <v>202</v>
      </c>
      <c r="I120" s="6" t="s">
        <v>204</v>
      </c>
      <c r="J120" s="6">
        <v>178047</v>
      </c>
      <c r="K120" s="6" t="s">
        <v>204</v>
      </c>
      <c r="L120" s="7">
        <v>48430</v>
      </c>
      <c r="M120" s="7">
        <v>1.31134106E-2</v>
      </c>
      <c r="N120" s="7">
        <v>144869.88999999998</v>
      </c>
      <c r="O120" s="7">
        <v>1.1212584799999998E-2</v>
      </c>
      <c r="P120" s="7">
        <v>33749.040001092602</v>
      </c>
      <c r="Q120" s="7">
        <v>1.6299066099999999E-2</v>
      </c>
      <c r="R120" s="7">
        <v>23.296103835700002</v>
      </c>
      <c r="S120" s="7">
        <v>22</v>
      </c>
      <c r="T120" s="7">
        <v>18</v>
      </c>
      <c r="U120" s="6">
        <v>1</v>
      </c>
      <c r="V120" s="6" t="s">
        <v>130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</row>
    <row r="121" spans="1:105" x14ac:dyDescent="0.2">
      <c r="A121" s="6">
        <v>3</v>
      </c>
      <c r="B121" s="6" t="s">
        <v>199</v>
      </c>
      <c r="C121" s="6">
        <v>30</v>
      </c>
      <c r="D121" s="6" t="s">
        <v>200</v>
      </c>
      <c r="E121" s="6">
        <v>310</v>
      </c>
      <c r="F121" s="6" t="s">
        <v>201</v>
      </c>
      <c r="G121" s="6">
        <v>9</v>
      </c>
      <c r="H121" s="6" t="s">
        <v>205</v>
      </c>
      <c r="I121" s="6" t="s">
        <v>206</v>
      </c>
      <c r="J121" s="6">
        <v>861707</v>
      </c>
      <c r="K121" s="6" t="s">
        <v>206</v>
      </c>
      <c r="L121" s="7">
        <v>4574</v>
      </c>
      <c r="M121" s="7">
        <v>1.2385038E-3</v>
      </c>
      <c r="N121" s="7">
        <v>17411.2</v>
      </c>
      <c r="O121" s="7">
        <v>1.3475854999999998E-3</v>
      </c>
      <c r="P121" s="7">
        <v>4317.6500005168</v>
      </c>
      <c r="Q121" s="7">
        <v>2.0852049000000001E-3</v>
      </c>
      <c r="R121" s="7">
        <v>24.798118455499996</v>
      </c>
      <c r="S121" s="7">
        <v>22</v>
      </c>
      <c r="T121" s="7">
        <v>18</v>
      </c>
      <c r="U121" s="6">
        <v>1</v>
      </c>
      <c r="V121" s="6" t="s">
        <v>130</v>
      </c>
    </row>
    <row r="122" spans="1:105" x14ac:dyDescent="0.2">
      <c r="A122" s="6">
        <v>3</v>
      </c>
      <c r="B122" s="6" t="s">
        <v>199</v>
      </c>
      <c r="C122" s="6">
        <v>30</v>
      </c>
      <c r="D122" s="6" t="s">
        <v>200</v>
      </c>
      <c r="E122" s="6">
        <v>310</v>
      </c>
      <c r="F122" s="6" t="s">
        <v>201</v>
      </c>
      <c r="G122" s="6">
        <v>9</v>
      </c>
      <c r="H122" s="6" t="s">
        <v>205</v>
      </c>
      <c r="I122" s="6" t="s">
        <v>207</v>
      </c>
      <c r="J122" s="6">
        <v>695122</v>
      </c>
      <c r="K122" s="6" t="s">
        <v>207</v>
      </c>
      <c r="L122" s="7">
        <v>1068</v>
      </c>
      <c r="M122" s="7">
        <v>2.8918279999999997E-4</v>
      </c>
      <c r="N122" s="7">
        <v>6444</v>
      </c>
      <c r="O122" s="7">
        <v>4.9875029999999995E-4</v>
      </c>
      <c r="P122" s="7">
        <v>1895.3399997644003</v>
      </c>
      <c r="Q122" s="7">
        <v>9.1535259999999991E-4</v>
      </c>
      <c r="R122" s="7">
        <v>29.412476718900006</v>
      </c>
      <c r="S122" s="7">
        <v>22</v>
      </c>
      <c r="T122" s="7">
        <v>18</v>
      </c>
      <c r="U122" s="6">
        <v>1</v>
      </c>
      <c r="V122" s="6" t="s">
        <v>130</v>
      </c>
    </row>
    <row r="123" spans="1:105" s="6" customFormat="1" x14ac:dyDescent="0.2">
      <c r="A123" s="6">
        <v>3</v>
      </c>
      <c r="B123" s="6" t="s">
        <v>199</v>
      </c>
      <c r="C123" s="6">
        <v>31</v>
      </c>
      <c r="D123" s="6" t="s">
        <v>208</v>
      </c>
      <c r="E123" s="6">
        <v>324</v>
      </c>
      <c r="F123" s="6" t="s">
        <v>209</v>
      </c>
      <c r="G123" s="6">
        <v>2</v>
      </c>
      <c r="H123" s="6" t="s">
        <v>210</v>
      </c>
      <c r="I123" s="6" t="s">
        <v>211</v>
      </c>
      <c r="J123" s="6">
        <v>824470</v>
      </c>
      <c r="K123" s="6" t="s">
        <v>211</v>
      </c>
      <c r="L123" s="7">
        <v>43574</v>
      </c>
      <c r="M123" s="7">
        <v>1.1798549499999996E-2</v>
      </c>
      <c r="N123" s="7">
        <v>86712.26</v>
      </c>
      <c r="O123" s="7">
        <v>6.7113225999999998E-3</v>
      </c>
      <c r="P123" s="7">
        <v>14662.679995947201</v>
      </c>
      <c r="Q123" s="7">
        <v>7.0813270999999997E-3</v>
      </c>
      <c r="R123" s="7">
        <v>16.909581178000003</v>
      </c>
      <c r="S123" s="7">
        <v>30</v>
      </c>
      <c r="T123" s="7">
        <v>25</v>
      </c>
      <c r="U123" s="6">
        <v>20</v>
      </c>
      <c r="V123" s="6" t="s">
        <v>130</v>
      </c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</row>
    <row r="124" spans="1:105" x14ac:dyDescent="0.2">
      <c r="A124" s="6">
        <v>3</v>
      </c>
      <c r="B124" s="6" t="s">
        <v>199</v>
      </c>
      <c r="C124" s="6">
        <v>31</v>
      </c>
      <c r="D124" s="6" t="s">
        <v>208</v>
      </c>
      <c r="E124" s="6">
        <v>324</v>
      </c>
      <c r="F124" s="6" t="s">
        <v>209</v>
      </c>
      <c r="G124" s="6">
        <v>2</v>
      </c>
      <c r="H124" s="6" t="s">
        <v>210</v>
      </c>
      <c r="I124" s="6" t="s">
        <v>58</v>
      </c>
      <c r="J124" s="6">
        <v>484345</v>
      </c>
      <c r="K124" s="6" t="s">
        <v>58</v>
      </c>
      <c r="L124" s="7">
        <v>11158</v>
      </c>
      <c r="M124" s="7">
        <v>3.0212562E-3</v>
      </c>
      <c r="N124" s="7">
        <v>11046.42</v>
      </c>
      <c r="O124" s="7">
        <v>8.5496660000000007E-4</v>
      </c>
      <c r="P124" s="7">
        <v>1867.4399996496002</v>
      </c>
      <c r="Q124" s="7">
        <v>9.0187829999999994E-4</v>
      </c>
      <c r="R124" s="7">
        <v>16.9053865383</v>
      </c>
      <c r="S124" s="7">
        <v>30</v>
      </c>
      <c r="T124" s="7">
        <v>25</v>
      </c>
      <c r="U124" s="6">
        <v>20</v>
      </c>
      <c r="V124" s="6" t="s">
        <v>130</v>
      </c>
    </row>
    <row r="125" spans="1:105" x14ac:dyDescent="0.2">
      <c r="A125" s="6">
        <v>3</v>
      </c>
      <c r="B125" s="6" t="s">
        <v>199</v>
      </c>
      <c r="C125" s="6">
        <v>31</v>
      </c>
      <c r="D125" s="6" t="s">
        <v>208</v>
      </c>
      <c r="E125" s="6">
        <v>324</v>
      </c>
      <c r="F125" s="6" t="s">
        <v>209</v>
      </c>
      <c r="G125" s="6">
        <v>2</v>
      </c>
      <c r="H125" s="6" t="s">
        <v>210</v>
      </c>
      <c r="I125" s="6" t="s">
        <v>212</v>
      </c>
      <c r="J125" s="6">
        <v>484444</v>
      </c>
      <c r="K125" s="6" t="s">
        <v>212</v>
      </c>
      <c r="L125" s="7">
        <v>10687</v>
      </c>
      <c r="M125" s="7">
        <v>2.8937233000000001E-3</v>
      </c>
      <c r="N125" s="7">
        <v>21267.129999999997</v>
      </c>
      <c r="O125" s="7">
        <v>1.6460253000000001E-3</v>
      </c>
      <c r="P125" s="7">
        <v>3565.0699992477994</v>
      </c>
      <c r="Q125" s="7">
        <v>1.7217471000000001E-3</v>
      </c>
      <c r="R125" s="7">
        <v>16.763286815099999</v>
      </c>
      <c r="S125" s="7">
        <v>30</v>
      </c>
      <c r="T125" s="7">
        <v>25</v>
      </c>
      <c r="U125" s="6">
        <v>20</v>
      </c>
      <c r="V125" s="6" t="s">
        <v>130</v>
      </c>
    </row>
    <row r="126" spans="1:105" x14ac:dyDescent="0.2">
      <c r="A126" s="6">
        <v>3</v>
      </c>
      <c r="B126" s="6" t="s">
        <v>199</v>
      </c>
      <c r="C126" s="6">
        <v>31</v>
      </c>
      <c r="D126" s="6" t="s">
        <v>208</v>
      </c>
      <c r="E126" s="6">
        <v>324</v>
      </c>
      <c r="F126" s="6" t="s">
        <v>209</v>
      </c>
      <c r="G126" s="6">
        <v>2</v>
      </c>
      <c r="H126" s="6" t="s">
        <v>210</v>
      </c>
      <c r="I126" s="6" t="s">
        <v>213</v>
      </c>
      <c r="J126" s="6">
        <v>833525</v>
      </c>
      <c r="K126" s="6" t="s">
        <v>213</v>
      </c>
      <c r="L126" s="7">
        <v>16962</v>
      </c>
      <c r="M126" s="7">
        <v>4.5928075999999984E-3</v>
      </c>
      <c r="N126" s="7">
        <v>33754.379999999997</v>
      </c>
      <c r="O126" s="7">
        <v>2.6125087000000002E-3</v>
      </c>
      <c r="P126" s="7">
        <v>5662.0800011842002</v>
      </c>
      <c r="Q126" s="7">
        <v>2.7344960000000008E-3</v>
      </c>
      <c r="R126" s="7">
        <v>16.774356398100004</v>
      </c>
      <c r="S126" s="7">
        <v>30</v>
      </c>
      <c r="T126" s="7">
        <v>25</v>
      </c>
      <c r="U126" s="6">
        <v>20</v>
      </c>
      <c r="V126" s="6" t="s">
        <v>130</v>
      </c>
    </row>
    <row r="127" spans="1:105" x14ac:dyDescent="0.2">
      <c r="A127" s="6">
        <v>3</v>
      </c>
      <c r="B127" s="6" t="s">
        <v>199</v>
      </c>
      <c r="C127" s="6">
        <v>31</v>
      </c>
      <c r="D127" s="6" t="s">
        <v>208</v>
      </c>
      <c r="E127" s="6">
        <v>324</v>
      </c>
      <c r="F127" s="6" t="s">
        <v>209</v>
      </c>
      <c r="G127" s="6">
        <v>2</v>
      </c>
      <c r="H127" s="6" t="s">
        <v>210</v>
      </c>
      <c r="I127" s="6" t="s">
        <v>66</v>
      </c>
      <c r="J127" s="6">
        <v>824488</v>
      </c>
      <c r="K127" s="6" t="s">
        <v>66</v>
      </c>
      <c r="L127" s="7">
        <v>40544</v>
      </c>
      <c r="M127" s="7">
        <v>1.0978115200000001E-2</v>
      </c>
      <c r="N127" s="7">
        <v>60777.119999999995</v>
      </c>
      <c r="O127" s="7">
        <v>4.7040044999999992E-3</v>
      </c>
      <c r="P127" s="7">
        <v>10231.8900013199</v>
      </c>
      <c r="Q127" s="7">
        <v>4.9414813999999986E-3</v>
      </c>
      <c r="R127" s="7">
        <v>16.835101764200001</v>
      </c>
      <c r="S127" s="7">
        <v>30</v>
      </c>
      <c r="T127" s="7">
        <v>25</v>
      </c>
      <c r="U127" s="6">
        <v>20</v>
      </c>
      <c r="V127" s="6" t="s">
        <v>130</v>
      </c>
    </row>
    <row r="128" spans="1:105" x14ac:dyDescent="0.2">
      <c r="A128" s="6">
        <v>3</v>
      </c>
      <c r="B128" s="6" t="s">
        <v>199</v>
      </c>
      <c r="C128" s="6">
        <v>31</v>
      </c>
      <c r="D128" s="6" t="s">
        <v>208</v>
      </c>
      <c r="E128" s="6">
        <v>324</v>
      </c>
      <c r="F128" s="6" t="s">
        <v>209</v>
      </c>
      <c r="G128" s="6">
        <v>2</v>
      </c>
      <c r="H128" s="6" t="s">
        <v>210</v>
      </c>
      <c r="I128" s="6" t="s">
        <v>64</v>
      </c>
      <c r="J128" s="6">
        <v>484402</v>
      </c>
      <c r="K128" s="6" t="s">
        <v>64</v>
      </c>
      <c r="L128" s="7">
        <v>16417</v>
      </c>
      <c r="M128" s="7">
        <v>4.4452377000000001E-3</v>
      </c>
      <c r="N128" s="7">
        <v>32669.829999999998</v>
      </c>
      <c r="O128" s="7">
        <v>2.5285670999999998E-3</v>
      </c>
      <c r="P128" s="7">
        <v>5503.9000000452006</v>
      </c>
      <c r="Q128" s="7">
        <v>2.6581032000000003E-3</v>
      </c>
      <c r="R128" s="7">
        <v>16.847042057000003</v>
      </c>
      <c r="S128" s="7">
        <v>30</v>
      </c>
      <c r="T128" s="7">
        <v>25</v>
      </c>
      <c r="U128" s="6">
        <v>20</v>
      </c>
      <c r="V128" s="6" t="s">
        <v>130</v>
      </c>
    </row>
    <row r="129" spans="1:22" x14ac:dyDescent="0.2">
      <c r="A129" s="6">
        <v>3</v>
      </c>
      <c r="B129" s="6" t="s">
        <v>199</v>
      </c>
      <c r="C129" s="6">
        <v>31</v>
      </c>
      <c r="D129" s="6" t="s">
        <v>208</v>
      </c>
      <c r="E129" s="6">
        <v>324</v>
      </c>
      <c r="F129" s="6" t="s">
        <v>209</v>
      </c>
      <c r="G129" s="6">
        <v>2</v>
      </c>
      <c r="H129" s="6" t="s">
        <v>210</v>
      </c>
      <c r="I129" s="6" t="s">
        <v>214</v>
      </c>
      <c r="J129" s="6">
        <v>1156991</v>
      </c>
      <c r="K129" s="6" t="s">
        <v>214</v>
      </c>
      <c r="L129" s="7">
        <v>4063</v>
      </c>
      <c r="M129" s="7">
        <v>1.1001401000000004E-3</v>
      </c>
      <c r="N129" s="7">
        <v>7719.7</v>
      </c>
      <c r="O129" s="7">
        <v>5.9748639999999997E-4</v>
      </c>
      <c r="P129" s="7">
        <v>1770.5399999437002</v>
      </c>
      <c r="Q129" s="7">
        <v>8.5508059999999991E-4</v>
      </c>
      <c r="R129" s="7">
        <v>22.935347227799994</v>
      </c>
      <c r="S129" s="7">
        <v>30</v>
      </c>
      <c r="T129" s="7">
        <v>25</v>
      </c>
      <c r="U129" s="6">
        <v>20</v>
      </c>
      <c r="V129" s="6" t="s">
        <v>130</v>
      </c>
    </row>
    <row r="130" spans="1:22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1"/>
      <c r="M130" s="9"/>
      <c r="N130" s="11"/>
      <c r="O130" s="10"/>
      <c r="P130" s="10"/>
      <c r="Q130" s="10"/>
      <c r="R130" s="10"/>
      <c r="S130" s="8"/>
      <c r="T130" s="8"/>
      <c r="U130" s="8"/>
      <c r="V130" s="8"/>
    </row>
  </sheetData>
  <pageMargins left="0.511811024" right="0.511811024" top="0.78740157499999996" bottom="0.78740157499999996" header="0.31496062000000002" footer="0.31496062000000002"/>
  <pageSetup paperSize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6"/>
  <sheetViews>
    <sheetView topLeftCell="D1" workbookViewId="0">
      <selection activeCell="P1" sqref="P1"/>
    </sheetView>
  </sheetViews>
  <sheetFormatPr defaultRowHeight="15" x14ac:dyDescent="0.25"/>
  <cols>
    <col min="1" max="1" width="10" bestFit="1" customWidth="1"/>
    <col min="8" max="8" width="11.5703125" bestFit="1" customWidth="1"/>
    <col min="9" max="9" width="14.7109375" bestFit="1" customWidth="1"/>
    <col min="10" max="10" width="42.28515625" bestFit="1" customWidth="1"/>
  </cols>
  <sheetData>
    <row r="1" spans="1:18" x14ac:dyDescent="0.25">
      <c r="B1" t="s">
        <v>218</v>
      </c>
      <c r="C1" t="s">
        <v>219</v>
      </c>
      <c r="D1" t="s">
        <v>220</v>
      </c>
      <c r="G1" s="33" t="s">
        <v>223</v>
      </c>
      <c r="H1" t="s">
        <v>244</v>
      </c>
      <c r="I1" t="s">
        <v>243</v>
      </c>
      <c r="J1" t="s">
        <v>242</v>
      </c>
      <c r="P1" s="33" t="s">
        <v>247</v>
      </c>
      <c r="Q1" s="34" t="s">
        <v>245</v>
      </c>
      <c r="R1" s="34" t="s">
        <v>246</v>
      </c>
    </row>
    <row r="2" spans="1:18" x14ac:dyDescent="0.25">
      <c r="A2" t="str">
        <f>CONCATENATE(B2,"_",C2)</f>
        <v>52_1011824</v>
      </c>
      <c r="B2">
        <v>52</v>
      </c>
      <c r="C2">
        <v>1011824</v>
      </c>
      <c r="D2">
        <v>4162.5706</v>
      </c>
      <c r="H2">
        <v>117285</v>
      </c>
      <c r="I2">
        <v>100811</v>
      </c>
      <c r="J2" t="s">
        <v>241</v>
      </c>
      <c r="K2" t="str">
        <f>CONCATENATE(,I2," - ",J2)</f>
        <v>100811 - DORI ALIMENTOS LTDA</v>
      </c>
      <c r="Q2" s="35">
        <v>40045</v>
      </c>
      <c r="R2" s="35">
        <v>153550.58999999979</v>
      </c>
    </row>
    <row r="3" spans="1:18" x14ac:dyDescent="0.25">
      <c r="A3" t="str">
        <f t="shared" ref="A3:A66" si="0">CONCATENATE(B3,"_",C3)</f>
        <v>23_1022524</v>
      </c>
      <c r="B3">
        <v>23</v>
      </c>
      <c r="C3">
        <v>1022524</v>
      </c>
      <c r="D3">
        <v>94.451400000000007</v>
      </c>
      <c r="H3">
        <v>121975</v>
      </c>
      <c r="I3">
        <v>100811</v>
      </c>
      <c r="J3" t="s">
        <v>241</v>
      </c>
      <c r="K3" t="str">
        <f t="shared" ref="K3:K66" si="1">CONCATENATE(,I3," - ",J3)</f>
        <v>100811 - DORI ALIMENTOS LTDA</v>
      </c>
      <c r="Q3" s="35">
        <v>99260</v>
      </c>
      <c r="R3" s="35">
        <v>985433.16000000155</v>
      </c>
    </row>
    <row r="4" spans="1:18" x14ac:dyDescent="0.25">
      <c r="A4" t="str">
        <f t="shared" si="0"/>
        <v>23_1047679</v>
      </c>
      <c r="B4">
        <v>23</v>
      </c>
      <c r="C4">
        <v>1047679</v>
      </c>
      <c r="D4">
        <v>46.760199999999998</v>
      </c>
      <c r="H4">
        <v>1233386</v>
      </c>
      <c r="I4">
        <v>100811</v>
      </c>
      <c r="J4" t="s">
        <v>241</v>
      </c>
      <c r="K4" t="str">
        <f t="shared" si="1"/>
        <v>100811 - DORI ALIMENTOS LTDA</v>
      </c>
      <c r="Q4" s="35">
        <v>100811</v>
      </c>
      <c r="R4" s="35">
        <v>3560.19</v>
      </c>
    </row>
    <row r="5" spans="1:18" x14ac:dyDescent="0.25">
      <c r="A5" t="str">
        <f t="shared" si="0"/>
        <v>52_1047679</v>
      </c>
      <c r="B5">
        <v>52</v>
      </c>
      <c r="C5">
        <v>1047679</v>
      </c>
      <c r="D5">
        <v>23008.985799999999</v>
      </c>
      <c r="H5">
        <v>389129</v>
      </c>
      <c r="I5">
        <v>100811</v>
      </c>
      <c r="J5" t="s">
        <v>241</v>
      </c>
      <c r="K5" t="str">
        <f t="shared" si="1"/>
        <v>100811 - DORI ALIMENTOS LTDA</v>
      </c>
      <c r="Q5" s="35">
        <v>1078215</v>
      </c>
      <c r="R5" s="35">
        <v>238508.86000000004</v>
      </c>
    </row>
    <row r="6" spans="1:18" x14ac:dyDescent="0.25">
      <c r="A6" t="str">
        <f t="shared" si="0"/>
        <v>23_1055169</v>
      </c>
      <c r="B6">
        <v>23</v>
      </c>
      <c r="C6">
        <v>1055169</v>
      </c>
      <c r="D6">
        <v>7.7908999999999997</v>
      </c>
      <c r="H6">
        <v>823716</v>
      </c>
      <c r="I6">
        <v>100811</v>
      </c>
      <c r="J6" t="s">
        <v>241</v>
      </c>
      <c r="K6" t="str">
        <f t="shared" si="1"/>
        <v>100811 - DORI ALIMENTOS LTDA</v>
      </c>
      <c r="Q6" s="35">
        <v>1088927</v>
      </c>
      <c r="R6" s="35">
        <v>603.37</v>
      </c>
    </row>
    <row r="7" spans="1:18" x14ac:dyDescent="0.25">
      <c r="A7" t="str">
        <f t="shared" si="0"/>
        <v>51_1096791</v>
      </c>
      <c r="B7">
        <v>51</v>
      </c>
      <c r="C7">
        <v>1096791</v>
      </c>
      <c r="D7">
        <v>3001.6491999999998</v>
      </c>
      <c r="H7">
        <v>837350</v>
      </c>
      <c r="I7">
        <v>100811</v>
      </c>
      <c r="J7" t="s">
        <v>241</v>
      </c>
      <c r="K7" t="str">
        <f t="shared" si="1"/>
        <v>100811 - DORI ALIMENTOS LTDA</v>
      </c>
      <c r="Q7" s="35">
        <v>1095649</v>
      </c>
      <c r="R7" s="35">
        <v>6328.83</v>
      </c>
    </row>
    <row r="8" spans="1:18" x14ac:dyDescent="0.25">
      <c r="A8" t="str">
        <f t="shared" si="0"/>
        <v>52_1105832</v>
      </c>
      <c r="B8">
        <v>52</v>
      </c>
      <c r="C8">
        <v>1105832</v>
      </c>
      <c r="D8">
        <v>3366.6561000000002</v>
      </c>
      <c r="H8">
        <v>1116862</v>
      </c>
      <c r="I8">
        <v>1078215</v>
      </c>
      <c r="J8" t="s">
        <v>240</v>
      </c>
      <c r="K8" t="str">
        <f t="shared" si="1"/>
        <v>1078215 - CHOCOLATES GAROTO S/A</v>
      </c>
      <c r="Q8" s="35">
        <v>1105582</v>
      </c>
      <c r="R8" s="35">
        <v>26647.069999999992</v>
      </c>
    </row>
    <row r="9" spans="1:18" x14ac:dyDescent="0.25">
      <c r="A9" t="str">
        <f t="shared" si="0"/>
        <v>51_1105840</v>
      </c>
      <c r="B9">
        <v>51</v>
      </c>
      <c r="C9">
        <v>1105840</v>
      </c>
      <c r="D9">
        <v>483.19319999999999</v>
      </c>
      <c r="H9">
        <v>1169267</v>
      </c>
      <c r="I9">
        <v>1078215</v>
      </c>
      <c r="J9" t="s">
        <v>240</v>
      </c>
      <c r="K9" t="str">
        <f t="shared" si="1"/>
        <v>1078215 - CHOCOLATES GAROTO S/A</v>
      </c>
      <c r="Q9" s="35">
        <v>1114607</v>
      </c>
      <c r="R9" s="35">
        <v>40532.399999999972</v>
      </c>
    </row>
    <row r="10" spans="1:18" x14ac:dyDescent="0.25">
      <c r="A10" t="str">
        <f t="shared" si="0"/>
        <v>51_1116862</v>
      </c>
      <c r="B10">
        <v>51</v>
      </c>
      <c r="C10">
        <v>1116862</v>
      </c>
      <c r="D10">
        <v>542.66800000000001</v>
      </c>
      <c r="H10">
        <v>118613</v>
      </c>
      <c r="I10">
        <v>1078215</v>
      </c>
      <c r="J10" t="s">
        <v>240</v>
      </c>
      <c r="K10" t="str">
        <f t="shared" si="1"/>
        <v>1078215 - CHOCOLATES GAROTO S/A</v>
      </c>
      <c r="Q10" s="35">
        <v>1121059</v>
      </c>
      <c r="R10" s="35">
        <v>5082.8599999999988</v>
      </c>
    </row>
    <row r="11" spans="1:18" x14ac:dyDescent="0.25">
      <c r="A11" t="str">
        <f t="shared" si="0"/>
        <v>51_1159896</v>
      </c>
      <c r="B11">
        <v>51</v>
      </c>
      <c r="C11">
        <v>1159896</v>
      </c>
      <c r="D11">
        <v>1604.9007999999999</v>
      </c>
      <c r="H11">
        <v>118621</v>
      </c>
      <c r="I11">
        <v>1078215</v>
      </c>
      <c r="J11" t="s">
        <v>240</v>
      </c>
      <c r="K11" t="str">
        <f t="shared" si="1"/>
        <v>1078215 - CHOCOLATES GAROTO S/A</v>
      </c>
      <c r="Q11" s="35">
        <v>1125258</v>
      </c>
      <c r="R11" s="35">
        <v>724.01</v>
      </c>
    </row>
    <row r="12" spans="1:18" x14ac:dyDescent="0.25">
      <c r="A12" t="str">
        <f t="shared" si="0"/>
        <v>52_1172022</v>
      </c>
      <c r="B12">
        <v>52</v>
      </c>
      <c r="C12">
        <v>1172022</v>
      </c>
      <c r="D12">
        <v>1744.0986</v>
      </c>
      <c r="H12">
        <v>128843</v>
      </c>
      <c r="I12">
        <v>1078215</v>
      </c>
      <c r="J12" t="s">
        <v>240</v>
      </c>
      <c r="K12" t="str">
        <f t="shared" si="1"/>
        <v>1078215 - CHOCOLATES GAROTO S/A</v>
      </c>
      <c r="Q12" s="35">
        <v>1127759</v>
      </c>
      <c r="R12" s="35">
        <v>28267.19</v>
      </c>
    </row>
    <row r="13" spans="1:18" x14ac:dyDescent="0.25">
      <c r="A13" t="str">
        <f t="shared" si="0"/>
        <v>23_1172048</v>
      </c>
      <c r="B13">
        <v>23</v>
      </c>
      <c r="C13">
        <v>1172048</v>
      </c>
      <c r="D13">
        <v>2.6602000000000001</v>
      </c>
      <c r="H13">
        <v>128876</v>
      </c>
      <c r="I13">
        <v>1078215</v>
      </c>
      <c r="J13" t="s">
        <v>240</v>
      </c>
      <c r="K13" t="str">
        <f t="shared" si="1"/>
        <v>1078215 - CHOCOLATES GAROTO S/A</v>
      </c>
      <c r="Q13" s="35">
        <v>1127924</v>
      </c>
      <c r="R13" s="35">
        <v>182255.35000000021</v>
      </c>
    </row>
    <row r="14" spans="1:18" x14ac:dyDescent="0.25">
      <c r="A14" t="str">
        <f t="shared" si="0"/>
        <v>52_1172048</v>
      </c>
      <c r="B14">
        <v>52</v>
      </c>
      <c r="C14">
        <v>1172048</v>
      </c>
      <c r="D14">
        <v>1410.2286999999999</v>
      </c>
      <c r="H14">
        <v>258152</v>
      </c>
      <c r="I14">
        <v>1078215</v>
      </c>
      <c r="J14" t="s">
        <v>240</v>
      </c>
      <c r="K14" t="str">
        <f t="shared" si="1"/>
        <v>1078215 - CHOCOLATES GAROTO S/A</v>
      </c>
      <c r="Q14" s="35">
        <v>1197307</v>
      </c>
      <c r="R14" s="35">
        <v>122085.26999999989</v>
      </c>
    </row>
    <row r="15" spans="1:18" x14ac:dyDescent="0.25">
      <c r="A15" t="str">
        <f t="shared" si="0"/>
        <v>52_1172071</v>
      </c>
      <c r="B15">
        <v>52</v>
      </c>
      <c r="C15">
        <v>1172071</v>
      </c>
      <c r="D15">
        <v>7194.5303000000004</v>
      </c>
      <c r="H15">
        <v>548750</v>
      </c>
      <c r="I15">
        <v>1078215</v>
      </c>
      <c r="J15" t="s">
        <v>240</v>
      </c>
      <c r="K15" t="str">
        <f t="shared" si="1"/>
        <v>1078215 - CHOCOLATES GAROTO S/A</v>
      </c>
    </row>
    <row r="16" spans="1:18" x14ac:dyDescent="0.25">
      <c r="A16" t="str">
        <f t="shared" si="0"/>
        <v>52_117285</v>
      </c>
      <c r="B16">
        <v>52</v>
      </c>
      <c r="C16">
        <v>117285</v>
      </c>
      <c r="D16">
        <v>417.90190000000001</v>
      </c>
      <c r="H16">
        <v>548768</v>
      </c>
      <c r="I16">
        <v>1078215</v>
      </c>
      <c r="J16" t="s">
        <v>240</v>
      </c>
      <c r="K16" t="str">
        <f t="shared" si="1"/>
        <v>1078215 - CHOCOLATES GAROTO S/A</v>
      </c>
    </row>
    <row r="17" spans="1:11" x14ac:dyDescent="0.25">
      <c r="A17" t="str">
        <f t="shared" si="0"/>
        <v>23_1173863</v>
      </c>
      <c r="B17">
        <v>23</v>
      </c>
      <c r="C17">
        <v>1173863</v>
      </c>
      <c r="D17">
        <v>21.0442</v>
      </c>
      <c r="H17">
        <v>548784</v>
      </c>
      <c r="I17">
        <v>1078215</v>
      </c>
      <c r="J17" t="s">
        <v>240</v>
      </c>
      <c r="K17" t="str">
        <f t="shared" si="1"/>
        <v>1078215 - CHOCOLATES GAROTO S/A</v>
      </c>
    </row>
    <row r="18" spans="1:11" x14ac:dyDescent="0.25">
      <c r="A18" t="str">
        <f t="shared" si="0"/>
        <v>52_118192</v>
      </c>
      <c r="B18">
        <v>52</v>
      </c>
      <c r="C18">
        <v>118192</v>
      </c>
      <c r="D18">
        <v>10854.9913</v>
      </c>
      <c r="H18">
        <v>548800</v>
      </c>
      <c r="I18">
        <v>1078215</v>
      </c>
      <c r="J18" t="s">
        <v>240</v>
      </c>
      <c r="K18" t="str">
        <f t="shared" si="1"/>
        <v>1078215 - CHOCOLATES GAROTO S/A</v>
      </c>
    </row>
    <row r="19" spans="1:11" x14ac:dyDescent="0.25">
      <c r="A19" t="str">
        <f t="shared" si="0"/>
        <v>52_118613</v>
      </c>
      <c r="B19">
        <v>52</v>
      </c>
      <c r="C19">
        <v>118613</v>
      </c>
      <c r="D19">
        <v>3248.4508999999998</v>
      </c>
      <c r="H19">
        <v>548818</v>
      </c>
      <c r="I19">
        <v>1078215</v>
      </c>
      <c r="J19" t="s">
        <v>240</v>
      </c>
      <c r="K19" t="str">
        <f t="shared" si="1"/>
        <v>1078215 - CHOCOLATES GAROTO S/A</v>
      </c>
    </row>
    <row r="20" spans="1:11" x14ac:dyDescent="0.25">
      <c r="A20" t="str">
        <f t="shared" si="0"/>
        <v>51_118621</v>
      </c>
      <c r="B20">
        <v>51</v>
      </c>
      <c r="C20">
        <v>118621</v>
      </c>
      <c r="D20">
        <v>1202.2655999999999</v>
      </c>
      <c r="H20">
        <v>641373</v>
      </c>
      <c r="I20">
        <v>1078215</v>
      </c>
      <c r="J20" t="s">
        <v>240</v>
      </c>
      <c r="K20" t="str">
        <f t="shared" si="1"/>
        <v>1078215 - CHOCOLATES GAROTO S/A</v>
      </c>
    </row>
    <row r="21" spans="1:11" x14ac:dyDescent="0.25">
      <c r="A21" t="str">
        <f t="shared" si="0"/>
        <v>52_119369</v>
      </c>
      <c r="B21">
        <v>52</v>
      </c>
      <c r="C21">
        <v>119369</v>
      </c>
      <c r="D21">
        <v>972.73069999999996</v>
      </c>
      <c r="H21">
        <v>774294</v>
      </c>
      <c r="I21">
        <v>1078215</v>
      </c>
      <c r="J21" t="s">
        <v>240</v>
      </c>
      <c r="K21" t="str">
        <f t="shared" si="1"/>
        <v>1078215 - CHOCOLATES GAROTO S/A</v>
      </c>
    </row>
    <row r="22" spans="1:11" x14ac:dyDescent="0.25">
      <c r="A22" t="str">
        <f t="shared" si="0"/>
        <v>51_1207372</v>
      </c>
      <c r="B22">
        <v>51</v>
      </c>
      <c r="C22">
        <v>1207372</v>
      </c>
      <c r="D22">
        <v>469.23700000000002</v>
      </c>
      <c r="H22">
        <v>1105832</v>
      </c>
      <c r="I22">
        <v>1083384</v>
      </c>
      <c r="J22" t="s">
        <v>229</v>
      </c>
      <c r="K22" t="str">
        <f t="shared" si="1"/>
        <v>1083384 - KRAFT FOODS BRASIL LTDA</v>
      </c>
    </row>
    <row r="23" spans="1:11" x14ac:dyDescent="0.25">
      <c r="A23" t="str">
        <f t="shared" si="0"/>
        <v>52_1207372</v>
      </c>
      <c r="B23">
        <v>52</v>
      </c>
      <c r="C23">
        <v>1207372</v>
      </c>
      <c r="D23">
        <v>2002.2968000000001</v>
      </c>
      <c r="H23">
        <v>1105840</v>
      </c>
      <c r="I23">
        <v>1083384</v>
      </c>
      <c r="J23" t="s">
        <v>229</v>
      </c>
      <c r="K23" t="str">
        <f t="shared" si="1"/>
        <v>1083384 - KRAFT FOODS BRASIL LTDA</v>
      </c>
    </row>
    <row r="24" spans="1:11" x14ac:dyDescent="0.25">
      <c r="A24" t="str">
        <f t="shared" si="0"/>
        <v>51_121975</v>
      </c>
      <c r="B24">
        <v>51</v>
      </c>
      <c r="C24">
        <v>121975</v>
      </c>
      <c r="D24">
        <v>56.033099999999997</v>
      </c>
      <c r="H24">
        <v>118664</v>
      </c>
      <c r="I24">
        <v>1083384</v>
      </c>
      <c r="J24" t="s">
        <v>229</v>
      </c>
      <c r="K24" t="str">
        <f t="shared" si="1"/>
        <v>1083384 - KRAFT FOODS BRASIL LTDA</v>
      </c>
    </row>
    <row r="25" spans="1:11" x14ac:dyDescent="0.25">
      <c r="A25" t="str">
        <f t="shared" si="0"/>
        <v>52_121975</v>
      </c>
      <c r="B25">
        <v>52</v>
      </c>
      <c r="C25">
        <v>121975</v>
      </c>
      <c r="D25">
        <v>141.78819999999999</v>
      </c>
      <c r="H25">
        <v>190124</v>
      </c>
      <c r="I25">
        <v>1083384</v>
      </c>
      <c r="J25" t="s">
        <v>229</v>
      </c>
      <c r="K25" t="str">
        <f t="shared" si="1"/>
        <v>1083384 - KRAFT FOODS BRASIL LTDA</v>
      </c>
    </row>
    <row r="26" spans="1:11" x14ac:dyDescent="0.25">
      <c r="A26" t="str">
        <f t="shared" si="0"/>
        <v>52_122394</v>
      </c>
      <c r="B26">
        <v>52</v>
      </c>
      <c r="C26">
        <v>122394</v>
      </c>
      <c r="D26">
        <v>610.14139999999998</v>
      </c>
      <c r="H26">
        <v>330418</v>
      </c>
      <c r="I26">
        <v>1083384</v>
      </c>
      <c r="J26" t="s">
        <v>229</v>
      </c>
      <c r="K26" t="str">
        <f t="shared" si="1"/>
        <v>1083384 - KRAFT FOODS BRASIL LTDA</v>
      </c>
    </row>
    <row r="27" spans="1:11" x14ac:dyDescent="0.25">
      <c r="A27" t="str">
        <f t="shared" si="0"/>
        <v>51_1233378</v>
      </c>
      <c r="B27">
        <v>51</v>
      </c>
      <c r="C27">
        <v>1233378</v>
      </c>
      <c r="D27">
        <v>264.92079999999999</v>
      </c>
      <c r="H27">
        <v>528059</v>
      </c>
      <c r="I27">
        <v>1083384</v>
      </c>
      <c r="J27" t="s">
        <v>229</v>
      </c>
      <c r="K27" t="str">
        <f t="shared" si="1"/>
        <v>1083384 - KRAFT FOODS BRASIL LTDA</v>
      </c>
    </row>
    <row r="28" spans="1:11" x14ac:dyDescent="0.25">
      <c r="A28" t="str">
        <f t="shared" si="0"/>
        <v>23_1233386</v>
      </c>
      <c r="B28">
        <v>23</v>
      </c>
      <c r="C28">
        <v>1233386</v>
      </c>
      <c r="D28">
        <v>9.4056999999999995</v>
      </c>
      <c r="H28">
        <v>528075</v>
      </c>
      <c r="I28">
        <v>1083384</v>
      </c>
      <c r="J28" t="s">
        <v>229</v>
      </c>
      <c r="K28" t="str">
        <f t="shared" si="1"/>
        <v>1083384 - KRAFT FOODS BRASIL LTDA</v>
      </c>
    </row>
    <row r="29" spans="1:11" x14ac:dyDescent="0.25">
      <c r="A29" t="str">
        <f t="shared" si="0"/>
        <v>52_1234202</v>
      </c>
      <c r="B29">
        <v>52</v>
      </c>
      <c r="C29">
        <v>1234202</v>
      </c>
      <c r="D29">
        <v>438.30419999999998</v>
      </c>
      <c r="H29">
        <v>548917</v>
      </c>
      <c r="I29">
        <v>1083384</v>
      </c>
      <c r="J29" t="s">
        <v>229</v>
      </c>
      <c r="K29" t="str">
        <f t="shared" si="1"/>
        <v>1083384 - KRAFT FOODS BRASIL LTDA</v>
      </c>
    </row>
    <row r="30" spans="1:11" x14ac:dyDescent="0.25">
      <c r="A30" t="str">
        <f t="shared" si="0"/>
        <v>23_1236587</v>
      </c>
      <c r="B30">
        <v>23</v>
      </c>
      <c r="C30">
        <v>1236587</v>
      </c>
      <c r="D30">
        <v>3.4502000000000002</v>
      </c>
      <c r="H30">
        <v>548925</v>
      </c>
      <c r="I30">
        <v>1083384</v>
      </c>
      <c r="J30" t="s">
        <v>229</v>
      </c>
      <c r="K30" t="str">
        <f t="shared" si="1"/>
        <v>1083384 - KRAFT FOODS BRASIL LTDA</v>
      </c>
    </row>
    <row r="31" spans="1:11" x14ac:dyDescent="0.25">
      <c r="A31" t="str">
        <f t="shared" si="0"/>
        <v>52_1238815</v>
      </c>
      <c r="B31">
        <v>52</v>
      </c>
      <c r="C31">
        <v>1238815</v>
      </c>
      <c r="D31">
        <v>2117.8951999999999</v>
      </c>
      <c r="H31">
        <v>548933</v>
      </c>
      <c r="I31">
        <v>1083384</v>
      </c>
      <c r="J31" t="s">
        <v>229</v>
      </c>
      <c r="K31" t="str">
        <f t="shared" si="1"/>
        <v>1083384 - KRAFT FOODS BRASIL LTDA</v>
      </c>
    </row>
    <row r="32" spans="1:11" x14ac:dyDescent="0.25">
      <c r="A32" t="str">
        <f t="shared" si="0"/>
        <v>23_1253467</v>
      </c>
      <c r="B32">
        <v>23</v>
      </c>
      <c r="C32">
        <v>1253467</v>
      </c>
      <c r="D32">
        <v>1.3282</v>
      </c>
      <c r="H32">
        <v>607440</v>
      </c>
      <c r="I32">
        <v>1083384</v>
      </c>
      <c r="J32" t="s">
        <v>229</v>
      </c>
      <c r="K32" t="str">
        <f t="shared" si="1"/>
        <v>1083384 - KRAFT FOODS BRASIL LTDA</v>
      </c>
    </row>
    <row r="33" spans="1:11" x14ac:dyDescent="0.25">
      <c r="A33" t="str">
        <f t="shared" si="0"/>
        <v>23_1253475</v>
      </c>
      <c r="B33">
        <v>23</v>
      </c>
      <c r="C33">
        <v>1253475</v>
      </c>
      <c r="D33">
        <v>1.2573000000000001</v>
      </c>
      <c r="H33">
        <v>607465</v>
      </c>
      <c r="I33">
        <v>1083384</v>
      </c>
      <c r="J33" t="s">
        <v>229</v>
      </c>
      <c r="K33" t="str">
        <f t="shared" si="1"/>
        <v>1083384 - KRAFT FOODS BRASIL LTDA</v>
      </c>
    </row>
    <row r="34" spans="1:11" x14ac:dyDescent="0.25">
      <c r="A34" t="str">
        <f t="shared" si="0"/>
        <v>52_128694</v>
      </c>
      <c r="B34">
        <v>52</v>
      </c>
      <c r="C34">
        <v>128694</v>
      </c>
      <c r="D34">
        <v>2501.2671</v>
      </c>
      <c r="H34">
        <v>655431</v>
      </c>
      <c r="I34">
        <v>1083384</v>
      </c>
      <c r="J34" t="s">
        <v>229</v>
      </c>
      <c r="K34" t="str">
        <f t="shared" si="1"/>
        <v>1083384 - KRAFT FOODS BRASIL LTDA</v>
      </c>
    </row>
    <row r="35" spans="1:11" x14ac:dyDescent="0.25">
      <c r="A35" t="str">
        <f t="shared" si="0"/>
        <v>23_128843</v>
      </c>
      <c r="B35">
        <v>23</v>
      </c>
      <c r="C35">
        <v>128843</v>
      </c>
      <c r="D35">
        <v>164.0104</v>
      </c>
      <c r="H35">
        <v>484345</v>
      </c>
      <c r="I35">
        <v>108383</v>
      </c>
      <c r="J35" t="s">
        <v>239</v>
      </c>
      <c r="K35" t="str">
        <f t="shared" si="1"/>
        <v xml:space="preserve">108383 - EDITORA ABRIL S.A                       </v>
      </c>
    </row>
    <row r="36" spans="1:11" x14ac:dyDescent="0.25">
      <c r="A36" t="str">
        <f t="shared" si="0"/>
        <v>52_128876</v>
      </c>
      <c r="B36">
        <v>52</v>
      </c>
      <c r="C36">
        <v>128876</v>
      </c>
      <c r="D36">
        <v>2972.9512</v>
      </c>
      <c r="H36">
        <v>484402</v>
      </c>
      <c r="I36">
        <v>108383</v>
      </c>
      <c r="J36" t="s">
        <v>239</v>
      </c>
      <c r="K36" t="str">
        <f t="shared" si="1"/>
        <v xml:space="preserve">108383 - EDITORA ABRIL S.A                       </v>
      </c>
    </row>
    <row r="37" spans="1:11" x14ac:dyDescent="0.25">
      <c r="A37" t="str">
        <f t="shared" si="0"/>
        <v>23_178047</v>
      </c>
      <c r="B37">
        <v>23</v>
      </c>
      <c r="C37">
        <v>178047</v>
      </c>
      <c r="D37">
        <v>182.47020000000001</v>
      </c>
      <c r="H37">
        <v>484444</v>
      </c>
      <c r="I37">
        <v>108383</v>
      </c>
      <c r="J37" t="s">
        <v>239</v>
      </c>
      <c r="K37" t="str">
        <f t="shared" si="1"/>
        <v xml:space="preserve">108383 - EDITORA ABRIL S.A                       </v>
      </c>
    </row>
    <row r="38" spans="1:11" x14ac:dyDescent="0.25">
      <c r="A38" t="str">
        <f t="shared" si="0"/>
        <v>23_181081</v>
      </c>
      <c r="B38">
        <v>23</v>
      </c>
      <c r="C38">
        <v>181081</v>
      </c>
      <c r="D38">
        <v>555.68340000000001</v>
      </c>
      <c r="H38">
        <v>824470</v>
      </c>
      <c r="I38">
        <v>108383</v>
      </c>
      <c r="J38" t="s">
        <v>239</v>
      </c>
      <c r="K38" t="str">
        <f t="shared" si="1"/>
        <v xml:space="preserve">108383 - EDITORA ABRIL S.A                       </v>
      </c>
    </row>
    <row r="39" spans="1:11" x14ac:dyDescent="0.25">
      <c r="A39" t="str">
        <f t="shared" si="0"/>
        <v>51_181123</v>
      </c>
      <c r="B39">
        <v>51</v>
      </c>
      <c r="C39">
        <v>181123</v>
      </c>
      <c r="D39">
        <v>1558.7248</v>
      </c>
      <c r="H39">
        <v>824488</v>
      </c>
      <c r="I39">
        <v>108383</v>
      </c>
      <c r="J39" t="s">
        <v>239</v>
      </c>
      <c r="K39" t="str">
        <f t="shared" si="1"/>
        <v xml:space="preserve">108383 - EDITORA ABRIL S.A                       </v>
      </c>
    </row>
    <row r="40" spans="1:11" x14ac:dyDescent="0.25">
      <c r="A40" t="str">
        <f t="shared" si="0"/>
        <v>51_258152</v>
      </c>
      <c r="B40">
        <v>51</v>
      </c>
      <c r="C40">
        <v>258152</v>
      </c>
      <c r="D40">
        <v>729.55280000000005</v>
      </c>
      <c r="H40">
        <v>833525</v>
      </c>
      <c r="I40">
        <v>108383</v>
      </c>
      <c r="J40" t="s">
        <v>239</v>
      </c>
      <c r="K40" t="str">
        <f t="shared" si="1"/>
        <v xml:space="preserve">108383 - EDITORA ABRIL S.A                       </v>
      </c>
    </row>
    <row r="41" spans="1:11" x14ac:dyDescent="0.25">
      <c r="A41" t="str">
        <f t="shared" si="0"/>
        <v>52_258152</v>
      </c>
      <c r="B41">
        <v>52</v>
      </c>
      <c r="C41">
        <v>258152</v>
      </c>
      <c r="D41">
        <v>2577.2748999999999</v>
      </c>
      <c r="H41">
        <v>1173863</v>
      </c>
      <c r="I41">
        <v>1088927</v>
      </c>
      <c r="J41" t="s">
        <v>238</v>
      </c>
      <c r="K41" t="str">
        <f t="shared" si="1"/>
        <v>1088927 - SPEEDEE DISTRIB.DE BEB.E ALIM.LTDA</v>
      </c>
    </row>
    <row r="42" spans="1:11" x14ac:dyDescent="0.25">
      <c r="A42" t="str">
        <f t="shared" si="0"/>
        <v>51_320630</v>
      </c>
      <c r="B42">
        <v>51</v>
      </c>
      <c r="C42">
        <v>320630</v>
      </c>
      <c r="D42">
        <v>751.82219999999995</v>
      </c>
      <c r="H42">
        <v>1233378</v>
      </c>
      <c r="I42">
        <v>1088927</v>
      </c>
      <c r="J42" t="s">
        <v>238</v>
      </c>
      <c r="K42" t="str">
        <f t="shared" si="1"/>
        <v>1088927 - SPEEDEE DISTRIB.DE BEB.E ALIM.LTDA</v>
      </c>
    </row>
    <row r="43" spans="1:11" x14ac:dyDescent="0.25">
      <c r="A43" t="str">
        <f t="shared" si="0"/>
        <v>52_320630</v>
      </c>
      <c r="B43">
        <v>52</v>
      </c>
      <c r="C43">
        <v>320630</v>
      </c>
      <c r="D43">
        <v>1206.6487</v>
      </c>
      <c r="H43">
        <v>1244532</v>
      </c>
      <c r="I43">
        <v>1088927</v>
      </c>
      <c r="J43" t="s">
        <v>238</v>
      </c>
      <c r="K43" t="str">
        <f t="shared" si="1"/>
        <v>1088927 - SPEEDEE DISTRIB.DE BEB.E ALIM.LTDA</v>
      </c>
    </row>
    <row r="44" spans="1:11" x14ac:dyDescent="0.25">
      <c r="A44" t="str">
        <f t="shared" si="0"/>
        <v>51_471706</v>
      </c>
      <c r="B44">
        <v>51</v>
      </c>
      <c r="C44">
        <v>471706</v>
      </c>
      <c r="D44">
        <v>2881.6759999999999</v>
      </c>
      <c r="H44">
        <v>320630</v>
      </c>
      <c r="I44">
        <v>1088927</v>
      </c>
      <c r="J44" t="s">
        <v>238</v>
      </c>
      <c r="K44" t="str">
        <f t="shared" si="1"/>
        <v>1088927 - SPEEDEE DISTRIB.DE BEB.E ALIM.LTDA</v>
      </c>
    </row>
    <row r="45" spans="1:11" x14ac:dyDescent="0.25">
      <c r="A45" t="str">
        <f t="shared" si="0"/>
        <v>52_471706</v>
      </c>
      <c r="B45">
        <v>52</v>
      </c>
      <c r="C45">
        <v>471706</v>
      </c>
      <c r="D45">
        <v>13276.723900000001</v>
      </c>
      <c r="H45">
        <v>548636</v>
      </c>
      <c r="I45">
        <v>1088927</v>
      </c>
      <c r="J45" t="s">
        <v>238</v>
      </c>
      <c r="K45" t="str">
        <f t="shared" si="1"/>
        <v>1088927 - SPEEDEE DISTRIB.DE BEB.E ALIM.LTDA</v>
      </c>
    </row>
    <row r="46" spans="1:11" x14ac:dyDescent="0.25">
      <c r="A46" t="str">
        <f t="shared" si="0"/>
        <v>52_484444</v>
      </c>
      <c r="B46">
        <v>52</v>
      </c>
      <c r="C46">
        <v>484444</v>
      </c>
      <c r="D46">
        <v>784.6028</v>
      </c>
      <c r="H46">
        <v>548644</v>
      </c>
      <c r="I46">
        <v>1088927</v>
      </c>
      <c r="J46" t="s">
        <v>238</v>
      </c>
      <c r="K46" t="str">
        <f t="shared" si="1"/>
        <v>1088927 - SPEEDEE DISTRIB.DE BEB.E ALIM.LTDA</v>
      </c>
    </row>
    <row r="47" spans="1:11" x14ac:dyDescent="0.25">
      <c r="A47" t="str">
        <f t="shared" si="0"/>
        <v>51_492124</v>
      </c>
      <c r="B47">
        <v>51</v>
      </c>
      <c r="C47">
        <v>492124</v>
      </c>
      <c r="D47">
        <v>8777.8583999999992</v>
      </c>
      <c r="H47">
        <v>548685</v>
      </c>
      <c r="I47">
        <v>1088927</v>
      </c>
      <c r="J47" t="s">
        <v>238</v>
      </c>
      <c r="K47" t="str">
        <f t="shared" si="1"/>
        <v>1088927 - SPEEDEE DISTRIB.DE BEB.E ALIM.LTDA</v>
      </c>
    </row>
    <row r="48" spans="1:11" x14ac:dyDescent="0.25">
      <c r="A48" t="str">
        <f t="shared" si="0"/>
        <v>52_492124</v>
      </c>
      <c r="B48">
        <v>52</v>
      </c>
      <c r="C48">
        <v>492124</v>
      </c>
      <c r="D48">
        <v>11863.504300000001</v>
      </c>
      <c r="H48">
        <v>581959</v>
      </c>
      <c r="I48">
        <v>1088927</v>
      </c>
      <c r="J48" t="s">
        <v>238</v>
      </c>
      <c r="K48" t="str">
        <f t="shared" si="1"/>
        <v>1088927 - SPEEDEE DISTRIB.DE BEB.E ALIM.LTDA</v>
      </c>
    </row>
    <row r="49" spans="1:11" x14ac:dyDescent="0.25">
      <c r="A49" t="str">
        <f t="shared" si="0"/>
        <v>52_492132</v>
      </c>
      <c r="B49">
        <v>52</v>
      </c>
      <c r="C49">
        <v>492132</v>
      </c>
      <c r="D49">
        <v>9519.1139999999996</v>
      </c>
      <c r="H49">
        <v>641407</v>
      </c>
      <c r="I49">
        <v>1088927</v>
      </c>
      <c r="J49" t="s">
        <v>238</v>
      </c>
      <c r="K49" t="str">
        <f t="shared" si="1"/>
        <v>1088927 - SPEEDEE DISTRIB.DE BEB.E ALIM.LTDA</v>
      </c>
    </row>
    <row r="50" spans="1:11" x14ac:dyDescent="0.25">
      <c r="A50" t="str">
        <f t="shared" si="0"/>
        <v>23_519801</v>
      </c>
      <c r="B50">
        <v>23</v>
      </c>
      <c r="C50">
        <v>519801</v>
      </c>
      <c r="D50">
        <v>6688.7714999999998</v>
      </c>
      <c r="H50">
        <v>946723</v>
      </c>
      <c r="I50">
        <v>1088927</v>
      </c>
      <c r="J50" t="s">
        <v>238</v>
      </c>
      <c r="K50" t="str">
        <f t="shared" si="1"/>
        <v>1088927 - SPEEDEE DISTRIB.DE BEB.E ALIM.LTDA</v>
      </c>
    </row>
    <row r="51" spans="1:11" x14ac:dyDescent="0.25">
      <c r="A51" t="str">
        <f t="shared" si="0"/>
        <v>23_536169</v>
      </c>
      <c r="B51">
        <v>23</v>
      </c>
      <c r="C51">
        <v>536169</v>
      </c>
      <c r="D51">
        <v>24.698</v>
      </c>
      <c r="H51">
        <v>1263920</v>
      </c>
      <c r="I51">
        <v>1095649</v>
      </c>
      <c r="J51" t="s">
        <v>237</v>
      </c>
      <c r="K51" t="str">
        <f t="shared" si="1"/>
        <v>1095649 - ROMANI IND.E COM.DE CHOCOLATES LTDA</v>
      </c>
    </row>
    <row r="52" spans="1:11" x14ac:dyDescent="0.25">
      <c r="A52" t="str">
        <f t="shared" si="0"/>
        <v>51_548636</v>
      </c>
      <c r="B52">
        <v>51</v>
      </c>
      <c r="C52">
        <v>548636</v>
      </c>
      <c r="D52">
        <v>869.11680000000001</v>
      </c>
      <c r="H52">
        <v>567727</v>
      </c>
      <c r="I52">
        <v>1095649</v>
      </c>
      <c r="J52" t="s">
        <v>237</v>
      </c>
      <c r="K52" t="str">
        <f t="shared" si="1"/>
        <v>1095649 - ROMANI IND.E COM.DE CHOCOLATES LTDA</v>
      </c>
    </row>
    <row r="53" spans="1:11" x14ac:dyDescent="0.25">
      <c r="A53" t="str">
        <f t="shared" si="0"/>
        <v>52_548636</v>
      </c>
      <c r="B53">
        <v>52</v>
      </c>
      <c r="C53">
        <v>548636</v>
      </c>
      <c r="D53">
        <v>3757.2564000000002</v>
      </c>
      <c r="H53">
        <v>1156991</v>
      </c>
      <c r="I53">
        <v>1096160</v>
      </c>
      <c r="J53" t="s">
        <v>236</v>
      </c>
      <c r="K53" t="str">
        <f t="shared" si="1"/>
        <v>1096160 - JOSE ANTONIO COSTA ITAPOLIS ME</v>
      </c>
    </row>
    <row r="54" spans="1:11" x14ac:dyDescent="0.25">
      <c r="A54" t="str">
        <f t="shared" si="0"/>
        <v>23_548644</v>
      </c>
      <c r="B54">
        <v>23</v>
      </c>
      <c r="C54">
        <v>548644</v>
      </c>
      <c r="D54">
        <v>48.8354</v>
      </c>
      <c r="H54">
        <v>1022524</v>
      </c>
      <c r="I54">
        <v>1105582</v>
      </c>
      <c r="J54" t="s">
        <v>235</v>
      </c>
      <c r="K54" t="str">
        <f t="shared" si="1"/>
        <v>1105582 - INDUSTOP ALIMENTOS LTDA</v>
      </c>
    </row>
    <row r="55" spans="1:11" x14ac:dyDescent="0.25">
      <c r="A55" t="str">
        <f t="shared" si="0"/>
        <v>23_548685</v>
      </c>
      <c r="B55">
        <v>23</v>
      </c>
      <c r="C55">
        <v>548685</v>
      </c>
      <c r="D55">
        <v>66.696299999999994</v>
      </c>
      <c r="H55">
        <v>121843</v>
      </c>
      <c r="I55">
        <v>1105582</v>
      </c>
      <c r="J55" t="s">
        <v>235</v>
      </c>
      <c r="K55" t="str">
        <f t="shared" si="1"/>
        <v>1105582 - INDUSTOP ALIMENTOS LTDA</v>
      </c>
    </row>
    <row r="56" spans="1:11" x14ac:dyDescent="0.25">
      <c r="A56" t="str">
        <f t="shared" si="0"/>
        <v>23_548693</v>
      </c>
      <c r="B56">
        <v>23</v>
      </c>
      <c r="C56">
        <v>548693</v>
      </c>
      <c r="D56">
        <v>0.70350000000000001</v>
      </c>
      <c r="H56">
        <v>122394</v>
      </c>
      <c r="I56">
        <v>1105582</v>
      </c>
      <c r="J56" t="s">
        <v>235</v>
      </c>
      <c r="K56" t="str">
        <f t="shared" si="1"/>
        <v>1105582 - INDUSTOP ALIMENTOS LTDA</v>
      </c>
    </row>
    <row r="57" spans="1:11" x14ac:dyDescent="0.25">
      <c r="A57" t="str">
        <f t="shared" si="0"/>
        <v>51_548750</v>
      </c>
      <c r="B57">
        <v>51</v>
      </c>
      <c r="C57">
        <v>548750</v>
      </c>
      <c r="D57">
        <v>496.66719999999998</v>
      </c>
      <c r="H57">
        <v>122416</v>
      </c>
      <c r="I57">
        <v>1105582</v>
      </c>
      <c r="J57" t="s">
        <v>235</v>
      </c>
      <c r="K57" t="str">
        <f t="shared" si="1"/>
        <v>1105582 - INDUSTOP ALIMENTOS LTDA</v>
      </c>
    </row>
    <row r="58" spans="1:11" x14ac:dyDescent="0.25">
      <c r="A58" t="str">
        <f t="shared" si="0"/>
        <v>52_548750</v>
      </c>
      <c r="B58">
        <v>52</v>
      </c>
      <c r="C58">
        <v>548750</v>
      </c>
      <c r="D58">
        <v>2698.4744999999998</v>
      </c>
      <c r="H58">
        <v>180042</v>
      </c>
      <c r="I58">
        <v>1105582</v>
      </c>
      <c r="J58" t="s">
        <v>235</v>
      </c>
      <c r="K58" t="str">
        <f t="shared" si="1"/>
        <v>1105582 - INDUSTOP ALIMENTOS LTDA</v>
      </c>
    </row>
    <row r="59" spans="1:11" x14ac:dyDescent="0.25">
      <c r="A59" t="str">
        <f t="shared" si="0"/>
        <v>51_548768</v>
      </c>
      <c r="B59">
        <v>51</v>
      </c>
      <c r="C59">
        <v>548768</v>
      </c>
      <c r="D59">
        <v>812.50300000000004</v>
      </c>
      <c r="H59">
        <v>181081</v>
      </c>
      <c r="I59">
        <v>1105582</v>
      </c>
      <c r="J59" t="s">
        <v>235</v>
      </c>
      <c r="K59" t="str">
        <f t="shared" si="1"/>
        <v>1105582 - INDUSTOP ALIMENTOS LTDA</v>
      </c>
    </row>
    <row r="60" spans="1:11" x14ac:dyDescent="0.25">
      <c r="A60" t="str">
        <f t="shared" si="0"/>
        <v>52_548768</v>
      </c>
      <c r="B60">
        <v>52</v>
      </c>
      <c r="C60">
        <v>548768</v>
      </c>
      <c r="D60">
        <v>2547.48</v>
      </c>
      <c r="H60">
        <v>181123</v>
      </c>
      <c r="I60">
        <v>1105582</v>
      </c>
      <c r="J60" t="s">
        <v>235</v>
      </c>
      <c r="K60" t="str">
        <f t="shared" si="1"/>
        <v>1105582 - INDUSTOP ALIMENTOS LTDA</v>
      </c>
    </row>
    <row r="61" spans="1:11" x14ac:dyDescent="0.25">
      <c r="A61" t="str">
        <f t="shared" si="0"/>
        <v>52_548784</v>
      </c>
      <c r="B61">
        <v>52</v>
      </c>
      <c r="C61">
        <v>548784</v>
      </c>
      <c r="D61">
        <v>7237.7559000000001</v>
      </c>
      <c r="H61">
        <v>218263</v>
      </c>
      <c r="I61">
        <v>1105582</v>
      </c>
      <c r="J61" t="s">
        <v>235</v>
      </c>
      <c r="K61" t="str">
        <f t="shared" si="1"/>
        <v>1105582 - INDUSTOP ALIMENTOS LTDA</v>
      </c>
    </row>
    <row r="62" spans="1:11" x14ac:dyDescent="0.25">
      <c r="A62" t="str">
        <f t="shared" si="0"/>
        <v>51_548933</v>
      </c>
      <c r="B62">
        <v>51</v>
      </c>
      <c r="C62">
        <v>548933</v>
      </c>
      <c r="D62">
        <v>18163.7585</v>
      </c>
      <c r="H62">
        <v>496364</v>
      </c>
      <c r="I62">
        <v>1105582</v>
      </c>
      <c r="J62" t="s">
        <v>235</v>
      </c>
      <c r="K62" t="str">
        <f t="shared" si="1"/>
        <v>1105582 - INDUSTOP ALIMENTOS LTDA</v>
      </c>
    </row>
    <row r="63" spans="1:11" x14ac:dyDescent="0.25">
      <c r="A63" t="str">
        <f t="shared" si="0"/>
        <v>52_548933</v>
      </c>
      <c r="B63">
        <v>52</v>
      </c>
      <c r="C63">
        <v>548933</v>
      </c>
      <c r="D63">
        <v>1145.5436999999999</v>
      </c>
      <c r="H63">
        <v>519801</v>
      </c>
      <c r="I63">
        <v>1105582</v>
      </c>
      <c r="J63" t="s">
        <v>235</v>
      </c>
      <c r="K63" t="str">
        <f t="shared" si="1"/>
        <v>1105582 - INDUSTOP ALIMENTOS LTDA</v>
      </c>
    </row>
    <row r="64" spans="1:11" x14ac:dyDescent="0.25">
      <c r="A64" t="str">
        <f t="shared" si="0"/>
        <v>23_581959</v>
      </c>
      <c r="B64">
        <v>23</v>
      </c>
      <c r="C64">
        <v>581959</v>
      </c>
      <c r="D64">
        <v>9.7484999999999999</v>
      </c>
      <c r="H64">
        <v>621383</v>
      </c>
      <c r="I64">
        <v>1105582</v>
      </c>
      <c r="J64" t="s">
        <v>235</v>
      </c>
      <c r="K64" t="str">
        <f t="shared" si="1"/>
        <v>1105582 - INDUSTOP ALIMENTOS LTDA</v>
      </c>
    </row>
    <row r="65" spans="1:11" x14ac:dyDescent="0.25">
      <c r="A65" t="str">
        <f t="shared" si="0"/>
        <v>51_590349</v>
      </c>
      <c r="B65">
        <v>51</v>
      </c>
      <c r="C65">
        <v>590349</v>
      </c>
      <c r="D65">
        <v>1205.8200999999999</v>
      </c>
      <c r="H65">
        <v>961227</v>
      </c>
      <c r="I65">
        <v>1105582</v>
      </c>
      <c r="J65" t="s">
        <v>235</v>
      </c>
      <c r="K65" t="str">
        <f t="shared" si="1"/>
        <v>1105582 - INDUSTOP ALIMENTOS LTDA</v>
      </c>
    </row>
    <row r="66" spans="1:11" x14ac:dyDescent="0.25">
      <c r="A66" t="str">
        <f t="shared" si="0"/>
        <v>52_590349</v>
      </c>
      <c r="B66">
        <v>52</v>
      </c>
      <c r="C66">
        <v>590349</v>
      </c>
      <c r="D66">
        <v>3353.46</v>
      </c>
      <c r="H66">
        <v>1096791</v>
      </c>
      <c r="I66">
        <v>1114607</v>
      </c>
      <c r="J66" t="s">
        <v>234</v>
      </c>
      <c r="K66" t="str">
        <f t="shared" si="1"/>
        <v>1114607 - FERRERO DO BRASIL IND.DOCEIRA E ALIM.LTD</v>
      </c>
    </row>
    <row r="67" spans="1:11" x14ac:dyDescent="0.25">
      <c r="A67" t="str">
        <f t="shared" ref="A67:A130" si="2">CONCATENATE(B67,"_",C67)</f>
        <v>23_607440</v>
      </c>
      <c r="B67">
        <v>23</v>
      </c>
      <c r="C67">
        <v>607440</v>
      </c>
      <c r="D67">
        <v>49.8476</v>
      </c>
      <c r="H67">
        <v>1159896</v>
      </c>
      <c r="I67">
        <v>1114607</v>
      </c>
      <c r="J67" t="s">
        <v>234</v>
      </c>
      <c r="K67" t="str">
        <f t="shared" ref="K67:K130" si="3">CONCATENATE(,I67," - ",J67)</f>
        <v>1114607 - FERRERO DO BRASIL IND.DOCEIRA E ALIM.LTD</v>
      </c>
    </row>
    <row r="68" spans="1:11" x14ac:dyDescent="0.25">
      <c r="A68" t="str">
        <f t="shared" si="2"/>
        <v>51_607465</v>
      </c>
      <c r="B68">
        <v>51</v>
      </c>
      <c r="C68">
        <v>607465</v>
      </c>
      <c r="D68">
        <v>277.27839999999998</v>
      </c>
      <c r="H68">
        <v>118192</v>
      </c>
      <c r="I68">
        <v>1114607</v>
      </c>
      <c r="J68" t="s">
        <v>234</v>
      </c>
      <c r="K68" t="str">
        <f t="shared" si="3"/>
        <v>1114607 - FERRERO DO BRASIL IND.DOCEIRA E ALIM.LTD</v>
      </c>
    </row>
    <row r="69" spans="1:11" x14ac:dyDescent="0.25">
      <c r="A69" t="str">
        <f t="shared" si="2"/>
        <v>51_624304</v>
      </c>
      <c r="B69">
        <v>51</v>
      </c>
      <c r="C69">
        <v>624304</v>
      </c>
      <c r="D69">
        <v>379.63060000000002</v>
      </c>
      <c r="H69">
        <v>1186485</v>
      </c>
      <c r="I69">
        <v>1114607</v>
      </c>
      <c r="J69" t="s">
        <v>234</v>
      </c>
      <c r="K69" t="str">
        <f t="shared" si="3"/>
        <v>1114607 - FERRERO DO BRASIL IND.DOCEIRA E ALIM.LTD</v>
      </c>
    </row>
    <row r="70" spans="1:11" x14ac:dyDescent="0.25">
      <c r="A70" t="str">
        <f t="shared" si="2"/>
        <v>23_634345</v>
      </c>
      <c r="B70">
        <v>23</v>
      </c>
      <c r="C70">
        <v>634345</v>
      </c>
      <c r="D70">
        <v>61.149799999999999</v>
      </c>
      <c r="H70">
        <v>1236587</v>
      </c>
      <c r="I70">
        <v>1114607</v>
      </c>
      <c r="J70" t="s">
        <v>234</v>
      </c>
      <c r="K70" t="str">
        <f t="shared" si="3"/>
        <v>1114607 - FERRERO DO BRASIL IND.DOCEIRA E ALIM.LTD</v>
      </c>
    </row>
    <row r="71" spans="1:11" x14ac:dyDescent="0.25">
      <c r="A71" t="str">
        <f t="shared" si="2"/>
        <v>52_635060</v>
      </c>
      <c r="B71">
        <v>52</v>
      </c>
      <c r="C71">
        <v>635060</v>
      </c>
      <c r="D71">
        <v>1399.8133</v>
      </c>
      <c r="H71">
        <v>1238815</v>
      </c>
      <c r="I71">
        <v>1114607</v>
      </c>
      <c r="J71" t="s">
        <v>234</v>
      </c>
      <c r="K71" t="str">
        <f t="shared" si="3"/>
        <v>1114607 - FERRERO DO BRASIL IND.DOCEIRA E ALIM.LTD</v>
      </c>
    </row>
    <row r="72" spans="1:11" x14ac:dyDescent="0.25">
      <c r="A72" t="str">
        <f t="shared" si="2"/>
        <v>52_641373</v>
      </c>
      <c r="B72">
        <v>52</v>
      </c>
      <c r="C72">
        <v>641373</v>
      </c>
      <c r="D72">
        <v>2735.6880000000001</v>
      </c>
      <c r="H72">
        <v>216176</v>
      </c>
      <c r="I72">
        <v>1114607</v>
      </c>
      <c r="J72" t="s">
        <v>234</v>
      </c>
      <c r="K72" t="str">
        <f t="shared" si="3"/>
        <v>1114607 - FERRERO DO BRASIL IND.DOCEIRA E ALIM.LTD</v>
      </c>
    </row>
    <row r="73" spans="1:11" x14ac:dyDescent="0.25">
      <c r="A73" t="str">
        <f t="shared" si="2"/>
        <v>51_643585</v>
      </c>
      <c r="B73">
        <v>51</v>
      </c>
      <c r="C73">
        <v>643585</v>
      </c>
      <c r="D73">
        <v>1744.8379</v>
      </c>
      <c r="H73">
        <v>227358</v>
      </c>
      <c r="I73">
        <v>1114607</v>
      </c>
      <c r="J73" t="s">
        <v>234</v>
      </c>
      <c r="K73" t="str">
        <f t="shared" si="3"/>
        <v>1114607 - FERRERO DO BRASIL IND.DOCEIRA E ALIM.LTD</v>
      </c>
    </row>
    <row r="74" spans="1:11" x14ac:dyDescent="0.25">
      <c r="A74" t="str">
        <f t="shared" si="2"/>
        <v>23_655431</v>
      </c>
      <c r="B74">
        <v>23</v>
      </c>
      <c r="C74">
        <v>655431</v>
      </c>
      <c r="D74">
        <v>350.08170000000001</v>
      </c>
      <c r="H74">
        <v>680835</v>
      </c>
      <c r="I74">
        <v>1114607</v>
      </c>
      <c r="J74" t="s">
        <v>234</v>
      </c>
      <c r="K74" t="str">
        <f t="shared" si="3"/>
        <v>1114607 - FERRERO DO BRASIL IND.DOCEIRA E ALIM.LTD</v>
      </c>
    </row>
    <row r="75" spans="1:11" x14ac:dyDescent="0.25">
      <c r="A75" t="str">
        <f t="shared" si="2"/>
        <v>51_677088</v>
      </c>
      <c r="B75">
        <v>51</v>
      </c>
      <c r="C75">
        <v>677088</v>
      </c>
      <c r="D75">
        <v>1346.3611000000001</v>
      </c>
      <c r="H75">
        <v>703117</v>
      </c>
      <c r="I75">
        <v>1114607</v>
      </c>
      <c r="J75" t="s">
        <v>234</v>
      </c>
      <c r="K75" t="str">
        <f t="shared" si="3"/>
        <v>1114607 - FERRERO DO BRASIL IND.DOCEIRA E ALIM.LTD</v>
      </c>
    </row>
    <row r="76" spans="1:11" x14ac:dyDescent="0.25">
      <c r="A76" t="str">
        <f t="shared" si="2"/>
        <v>52_690644</v>
      </c>
      <c r="B76">
        <v>52</v>
      </c>
      <c r="C76">
        <v>690644</v>
      </c>
      <c r="D76">
        <v>980.31020000000001</v>
      </c>
      <c r="H76">
        <v>703184</v>
      </c>
      <c r="I76">
        <v>1114607</v>
      </c>
      <c r="J76" t="s">
        <v>234</v>
      </c>
      <c r="K76" t="str">
        <f t="shared" si="3"/>
        <v>1114607 - FERRERO DO BRASIL IND.DOCEIRA E ALIM.LTD</v>
      </c>
    </row>
    <row r="77" spans="1:11" x14ac:dyDescent="0.25">
      <c r="A77" t="str">
        <f t="shared" si="2"/>
        <v>51_690925</v>
      </c>
      <c r="B77">
        <v>51</v>
      </c>
      <c r="C77">
        <v>690925</v>
      </c>
      <c r="D77">
        <v>410.61950000000002</v>
      </c>
      <c r="H77">
        <v>712779</v>
      </c>
      <c r="I77">
        <v>1114607</v>
      </c>
      <c r="J77" t="s">
        <v>234</v>
      </c>
      <c r="K77" t="str">
        <f t="shared" si="3"/>
        <v>1114607 - FERRERO DO BRASIL IND.DOCEIRA E ALIM.LTD</v>
      </c>
    </row>
    <row r="78" spans="1:11" x14ac:dyDescent="0.25">
      <c r="A78" t="str">
        <f t="shared" si="2"/>
        <v>52_690925</v>
      </c>
      <c r="B78">
        <v>52</v>
      </c>
      <c r="C78">
        <v>690925</v>
      </c>
      <c r="D78">
        <v>1609.6365000000001</v>
      </c>
      <c r="H78">
        <v>878367</v>
      </c>
      <c r="I78">
        <v>1114607</v>
      </c>
      <c r="J78" t="s">
        <v>234</v>
      </c>
      <c r="K78" t="str">
        <f t="shared" si="3"/>
        <v>1114607 - FERRERO DO BRASIL IND.DOCEIRA E ALIM.LTD</v>
      </c>
    </row>
    <row r="79" spans="1:11" x14ac:dyDescent="0.25">
      <c r="A79" t="str">
        <f t="shared" si="2"/>
        <v>23_703117</v>
      </c>
      <c r="B79">
        <v>23</v>
      </c>
      <c r="C79">
        <v>703117</v>
      </c>
      <c r="D79">
        <v>22.037299999999998</v>
      </c>
      <c r="H79">
        <v>942276</v>
      </c>
      <c r="I79">
        <v>1114607</v>
      </c>
      <c r="J79" t="s">
        <v>234</v>
      </c>
      <c r="K79" t="str">
        <f t="shared" si="3"/>
        <v>1114607 - FERRERO DO BRASIL IND.DOCEIRA E ALIM.LTD</v>
      </c>
    </row>
    <row r="80" spans="1:11" x14ac:dyDescent="0.25">
      <c r="A80" t="str">
        <f t="shared" si="2"/>
        <v>51_823716</v>
      </c>
      <c r="B80">
        <v>51</v>
      </c>
      <c r="C80">
        <v>823716</v>
      </c>
      <c r="D80">
        <v>398.0283</v>
      </c>
      <c r="H80">
        <v>548693</v>
      </c>
      <c r="I80">
        <v>1118002</v>
      </c>
      <c r="J80" t="s">
        <v>233</v>
      </c>
      <c r="K80" t="str">
        <f t="shared" si="3"/>
        <v>1118002 - FORCA DE VENDAS IMP.EXP.E DIS.PROD.ALIM.</v>
      </c>
    </row>
    <row r="81" spans="1:11" x14ac:dyDescent="0.25">
      <c r="A81" t="str">
        <f t="shared" si="2"/>
        <v>23_824470</v>
      </c>
      <c r="B81">
        <v>23</v>
      </c>
      <c r="C81">
        <v>824470</v>
      </c>
      <c r="D81">
        <v>1.63</v>
      </c>
      <c r="H81">
        <v>1253467</v>
      </c>
      <c r="I81">
        <v>1121059</v>
      </c>
      <c r="J81" t="s">
        <v>232</v>
      </c>
      <c r="K81" t="str">
        <f t="shared" si="3"/>
        <v>1121059 - HERSHEY'S DO BRASIL LTDA</v>
      </c>
    </row>
    <row r="82" spans="1:11" x14ac:dyDescent="0.25">
      <c r="A82" t="str">
        <f t="shared" si="2"/>
        <v>23_824488</v>
      </c>
      <c r="B82">
        <v>23</v>
      </c>
      <c r="C82">
        <v>824488</v>
      </c>
      <c r="D82">
        <v>18.45</v>
      </c>
      <c r="H82">
        <v>1253475</v>
      </c>
      <c r="I82">
        <v>1121059</v>
      </c>
      <c r="J82" t="s">
        <v>232</v>
      </c>
      <c r="K82" t="str">
        <f t="shared" si="3"/>
        <v>1121059 - HERSHEY'S DO BRASIL LTDA</v>
      </c>
    </row>
    <row r="83" spans="1:11" x14ac:dyDescent="0.25">
      <c r="A83" t="str">
        <f t="shared" si="2"/>
        <v>51_837350</v>
      </c>
      <c r="B83">
        <v>51</v>
      </c>
      <c r="C83">
        <v>837350</v>
      </c>
      <c r="D83">
        <v>342.88589999999999</v>
      </c>
      <c r="H83">
        <v>1253483</v>
      </c>
      <c r="I83">
        <v>1121059</v>
      </c>
      <c r="J83" t="s">
        <v>232</v>
      </c>
      <c r="K83" t="str">
        <f t="shared" si="3"/>
        <v>1121059 - HERSHEY'S DO BRASIL LTDA</v>
      </c>
    </row>
    <row r="84" spans="1:11" x14ac:dyDescent="0.25">
      <c r="A84" t="str">
        <f t="shared" si="2"/>
        <v>23_878367</v>
      </c>
      <c r="B84">
        <v>23</v>
      </c>
      <c r="C84">
        <v>878367</v>
      </c>
      <c r="D84">
        <v>10.410299999999999</v>
      </c>
      <c r="H84">
        <v>177938</v>
      </c>
      <c r="I84">
        <v>1125258</v>
      </c>
      <c r="J84" t="s">
        <v>231</v>
      </c>
      <c r="K84" t="str">
        <f t="shared" si="3"/>
        <v>1125258 - CBN DIST.DE PROD.ALIM.E LOG.LTDA</v>
      </c>
    </row>
    <row r="85" spans="1:11" x14ac:dyDescent="0.25">
      <c r="A85" t="str">
        <f t="shared" si="2"/>
        <v>52_896340</v>
      </c>
      <c r="B85">
        <v>52</v>
      </c>
      <c r="C85">
        <v>896340</v>
      </c>
      <c r="D85">
        <v>1042.6738</v>
      </c>
      <c r="H85">
        <v>177946</v>
      </c>
      <c r="I85">
        <v>1125258</v>
      </c>
      <c r="J85" t="s">
        <v>231</v>
      </c>
      <c r="K85" t="str">
        <f t="shared" si="3"/>
        <v>1125258 - CBN DIST.DE PROD.ALIM.E LOG.LTDA</v>
      </c>
    </row>
    <row r="86" spans="1:11" x14ac:dyDescent="0.25">
      <c r="A86" t="str">
        <f t="shared" si="2"/>
        <v>52_942276</v>
      </c>
      <c r="B86">
        <v>52</v>
      </c>
      <c r="C86">
        <v>942276</v>
      </c>
      <c r="D86">
        <v>20733.464800000002</v>
      </c>
      <c r="H86">
        <v>634329</v>
      </c>
      <c r="I86">
        <v>1125258</v>
      </c>
      <c r="J86" t="s">
        <v>231</v>
      </c>
      <c r="K86" t="str">
        <f t="shared" si="3"/>
        <v>1125258 - CBN DIST.DE PROD.ALIM.E LOG.LTDA</v>
      </c>
    </row>
    <row r="87" spans="1:11" x14ac:dyDescent="0.25">
      <c r="A87" t="str">
        <f t="shared" si="2"/>
        <v>23_946723</v>
      </c>
      <c r="B87">
        <v>23</v>
      </c>
      <c r="C87">
        <v>946723</v>
      </c>
      <c r="D87">
        <v>26.031400000000001</v>
      </c>
      <c r="H87">
        <v>634345</v>
      </c>
      <c r="I87">
        <v>1125258</v>
      </c>
      <c r="J87" t="s">
        <v>231</v>
      </c>
      <c r="K87" t="str">
        <f t="shared" si="3"/>
        <v>1125258 - CBN DIST.DE PROD.ALIM.E LOG.LTDA</v>
      </c>
    </row>
    <row r="88" spans="1:11" x14ac:dyDescent="0.25">
      <c r="A88" t="str">
        <f t="shared" si="2"/>
        <v>52_961227</v>
      </c>
      <c r="B88">
        <v>52</v>
      </c>
      <c r="C88">
        <v>961227</v>
      </c>
      <c r="D88">
        <v>256.28530000000001</v>
      </c>
      <c r="H88">
        <v>695122</v>
      </c>
      <c r="I88">
        <v>1125258</v>
      </c>
      <c r="J88" t="s">
        <v>231</v>
      </c>
      <c r="K88" t="str">
        <f t="shared" si="3"/>
        <v>1125258 - CBN DIST.DE PROD.ALIM.E LOG.LTDA</v>
      </c>
    </row>
    <row r="89" spans="1:11" x14ac:dyDescent="0.25">
      <c r="A89" t="str">
        <f t="shared" si="2"/>
        <v>23_1011824</v>
      </c>
      <c r="B89">
        <v>23</v>
      </c>
      <c r="C89">
        <v>1011824</v>
      </c>
      <c r="D89">
        <v>115.6987</v>
      </c>
      <c r="H89">
        <v>861707</v>
      </c>
      <c r="I89">
        <v>1125258</v>
      </c>
      <c r="J89" t="s">
        <v>231</v>
      </c>
      <c r="K89" t="str">
        <f t="shared" si="3"/>
        <v>1125258 - CBN DIST.DE PROD.ALIM.E LOG.LTDA</v>
      </c>
    </row>
    <row r="90" spans="1:11" x14ac:dyDescent="0.25">
      <c r="A90" t="str">
        <f t="shared" si="2"/>
        <v>51_1022524</v>
      </c>
      <c r="B90">
        <v>51</v>
      </c>
      <c r="C90">
        <v>1022524</v>
      </c>
      <c r="D90">
        <v>289.62759999999997</v>
      </c>
      <c r="H90">
        <v>1038793</v>
      </c>
      <c r="I90">
        <v>1127759</v>
      </c>
      <c r="J90" t="s">
        <v>230</v>
      </c>
      <c r="K90" t="str">
        <f t="shared" si="3"/>
        <v>1127759 - CADBURY BRASIL COM.DE ALIMENTOS LTDA.</v>
      </c>
    </row>
    <row r="91" spans="1:11" x14ac:dyDescent="0.25">
      <c r="A91" t="str">
        <f t="shared" si="2"/>
        <v>51_1038785</v>
      </c>
      <c r="B91">
        <v>51</v>
      </c>
      <c r="C91">
        <v>1038785</v>
      </c>
      <c r="D91">
        <v>294.90170000000001</v>
      </c>
      <c r="H91">
        <v>1172022</v>
      </c>
      <c r="I91">
        <v>1127759</v>
      </c>
      <c r="J91" t="s">
        <v>230</v>
      </c>
      <c r="K91" t="str">
        <f t="shared" si="3"/>
        <v>1127759 - CADBURY BRASIL COM.DE ALIMENTOS LTDA.</v>
      </c>
    </row>
    <row r="92" spans="1:11" x14ac:dyDescent="0.25">
      <c r="A92" t="str">
        <f t="shared" si="2"/>
        <v>52_1038793</v>
      </c>
      <c r="B92">
        <v>52</v>
      </c>
      <c r="C92">
        <v>1038793</v>
      </c>
      <c r="D92">
        <v>5572.3604999999998</v>
      </c>
      <c r="H92">
        <v>1172048</v>
      </c>
      <c r="I92">
        <v>1127759</v>
      </c>
      <c r="J92" t="s">
        <v>230</v>
      </c>
      <c r="K92" t="str">
        <f t="shared" si="3"/>
        <v>1127759 - CADBURY BRASIL COM.DE ALIMENTOS LTDA.</v>
      </c>
    </row>
    <row r="93" spans="1:11" x14ac:dyDescent="0.25">
      <c r="A93" t="str">
        <f t="shared" si="2"/>
        <v>23_1105840</v>
      </c>
      <c r="B93">
        <v>23</v>
      </c>
      <c r="C93">
        <v>1105840</v>
      </c>
      <c r="D93">
        <v>203.84950000000001</v>
      </c>
      <c r="H93">
        <v>1172071</v>
      </c>
      <c r="I93">
        <v>1127759</v>
      </c>
      <c r="J93" t="s">
        <v>230</v>
      </c>
      <c r="K93" t="str">
        <f t="shared" si="3"/>
        <v>1127759 - CADBURY BRASIL COM.DE ALIMENTOS LTDA.</v>
      </c>
    </row>
    <row r="94" spans="1:11" x14ac:dyDescent="0.25">
      <c r="A94" t="str">
        <f t="shared" si="2"/>
        <v>52_1156991</v>
      </c>
      <c r="B94">
        <v>52</v>
      </c>
      <c r="C94">
        <v>1156991</v>
      </c>
      <c r="D94">
        <v>681.53700000000003</v>
      </c>
      <c r="H94">
        <v>1207372</v>
      </c>
      <c r="I94">
        <v>1127759</v>
      </c>
      <c r="J94" t="s">
        <v>230</v>
      </c>
      <c r="K94" t="str">
        <f t="shared" si="3"/>
        <v>1127759 - CADBURY BRASIL COM.DE ALIMENTOS LTDA.</v>
      </c>
    </row>
    <row r="95" spans="1:11" x14ac:dyDescent="0.25">
      <c r="A95" t="str">
        <f t="shared" si="2"/>
        <v>52_1169267</v>
      </c>
      <c r="B95">
        <v>52</v>
      </c>
      <c r="C95">
        <v>1169267</v>
      </c>
      <c r="D95">
        <v>4445.6327000000001</v>
      </c>
      <c r="H95">
        <v>1038777</v>
      </c>
      <c r="I95">
        <v>1127924</v>
      </c>
      <c r="J95" t="s">
        <v>229</v>
      </c>
      <c r="K95" t="str">
        <f t="shared" si="3"/>
        <v>1127924 - KRAFT FOODS BRASIL LTDA</v>
      </c>
    </row>
    <row r="96" spans="1:11" x14ac:dyDescent="0.25">
      <c r="A96" t="str">
        <f t="shared" si="2"/>
        <v>51_1173863</v>
      </c>
      <c r="B96">
        <v>51</v>
      </c>
      <c r="C96">
        <v>1173863</v>
      </c>
      <c r="D96">
        <v>1572.0653</v>
      </c>
      <c r="H96">
        <v>1038785</v>
      </c>
      <c r="I96">
        <v>1127924</v>
      </c>
      <c r="J96" t="s">
        <v>229</v>
      </c>
      <c r="K96" t="str">
        <f t="shared" si="3"/>
        <v>1127924 - KRAFT FOODS BRASIL LTDA</v>
      </c>
    </row>
    <row r="97" spans="1:11" x14ac:dyDescent="0.25">
      <c r="A97" t="str">
        <f t="shared" si="2"/>
        <v>52_1173863</v>
      </c>
      <c r="B97">
        <v>52</v>
      </c>
      <c r="C97">
        <v>1173863</v>
      </c>
      <c r="D97">
        <v>1834.4063000000001</v>
      </c>
      <c r="H97">
        <v>1047679</v>
      </c>
      <c r="I97">
        <v>1127924</v>
      </c>
      <c r="J97" t="s">
        <v>229</v>
      </c>
      <c r="K97" t="str">
        <f t="shared" si="3"/>
        <v>1127924 - KRAFT FOODS BRASIL LTDA</v>
      </c>
    </row>
    <row r="98" spans="1:11" x14ac:dyDescent="0.25">
      <c r="A98" t="str">
        <f t="shared" si="2"/>
        <v>23_118621</v>
      </c>
      <c r="B98">
        <v>23</v>
      </c>
      <c r="C98">
        <v>118621</v>
      </c>
      <c r="D98">
        <v>29.131599999999999</v>
      </c>
      <c r="H98">
        <v>1055169</v>
      </c>
      <c r="I98">
        <v>1127924</v>
      </c>
      <c r="J98" t="s">
        <v>229</v>
      </c>
      <c r="K98" t="str">
        <f t="shared" si="3"/>
        <v>1127924 - KRAFT FOODS BRASIL LTDA</v>
      </c>
    </row>
    <row r="99" spans="1:11" x14ac:dyDescent="0.25">
      <c r="A99" t="str">
        <f t="shared" si="2"/>
        <v>51_1186485</v>
      </c>
      <c r="B99">
        <v>51</v>
      </c>
      <c r="C99">
        <v>1186485</v>
      </c>
      <c r="D99">
        <v>1540.8083999999999</v>
      </c>
      <c r="H99">
        <v>119369</v>
      </c>
      <c r="I99">
        <v>1127924</v>
      </c>
      <c r="J99" t="s">
        <v>229</v>
      </c>
      <c r="K99" t="str">
        <f t="shared" si="3"/>
        <v>1127924 - KRAFT FOODS BRASIL LTDA</v>
      </c>
    </row>
    <row r="100" spans="1:11" x14ac:dyDescent="0.25">
      <c r="A100" t="str">
        <f t="shared" si="2"/>
        <v>51_119377</v>
      </c>
      <c r="B100">
        <v>51</v>
      </c>
      <c r="C100">
        <v>119377</v>
      </c>
      <c r="D100">
        <v>231.41419999999999</v>
      </c>
      <c r="H100">
        <v>119377</v>
      </c>
      <c r="I100">
        <v>1127924</v>
      </c>
      <c r="J100" t="s">
        <v>229</v>
      </c>
      <c r="K100" t="str">
        <f t="shared" si="3"/>
        <v>1127924 - KRAFT FOODS BRASIL LTDA</v>
      </c>
    </row>
    <row r="101" spans="1:11" x14ac:dyDescent="0.25">
      <c r="A101" t="str">
        <f t="shared" si="2"/>
        <v>52_121843</v>
      </c>
      <c r="B101">
        <v>52</v>
      </c>
      <c r="C101">
        <v>121843</v>
      </c>
      <c r="D101">
        <v>803.59280000000001</v>
      </c>
      <c r="H101">
        <v>1234186</v>
      </c>
      <c r="I101">
        <v>1127924</v>
      </c>
      <c r="J101" t="s">
        <v>229</v>
      </c>
      <c r="K101" t="str">
        <f t="shared" si="3"/>
        <v>1127924 - KRAFT FOODS BRASIL LTDA</v>
      </c>
    </row>
    <row r="102" spans="1:11" x14ac:dyDescent="0.25">
      <c r="A102" t="str">
        <f t="shared" si="2"/>
        <v>51_122416</v>
      </c>
      <c r="B102">
        <v>51</v>
      </c>
      <c r="C102">
        <v>122416</v>
      </c>
      <c r="D102">
        <v>605.08000000000004</v>
      </c>
      <c r="H102">
        <v>1234194</v>
      </c>
      <c r="I102">
        <v>1127924</v>
      </c>
      <c r="J102" t="s">
        <v>229</v>
      </c>
      <c r="K102" t="str">
        <f t="shared" si="3"/>
        <v>1127924 - KRAFT FOODS BRASIL LTDA</v>
      </c>
    </row>
    <row r="103" spans="1:11" x14ac:dyDescent="0.25">
      <c r="A103" t="str">
        <f t="shared" si="2"/>
        <v>23_1229343</v>
      </c>
      <c r="B103">
        <v>23</v>
      </c>
      <c r="C103">
        <v>1229343</v>
      </c>
      <c r="D103">
        <v>35.764200000000002</v>
      </c>
      <c r="H103">
        <v>1234202</v>
      </c>
      <c r="I103">
        <v>1127924</v>
      </c>
      <c r="J103" t="s">
        <v>229</v>
      </c>
      <c r="K103" t="str">
        <f t="shared" si="3"/>
        <v>1127924 - KRAFT FOODS BRASIL LTDA</v>
      </c>
    </row>
    <row r="104" spans="1:11" x14ac:dyDescent="0.25">
      <c r="A104" t="str">
        <f t="shared" si="2"/>
        <v>51_1233386</v>
      </c>
      <c r="B104">
        <v>51</v>
      </c>
      <c r="C104">
        <v>1233386</v>
      </c>
      <c r="D104">
        <v>499.50110000000001</v>
      </c>
      <c r="H104">
        <v>1234228</v>
      </c>
      <c r="I104">
        <v>1127924</v>
      </c>
      <c r="J104" t="s">
        <v>229</v>
      </c>
      <c r="K104" t="str">
        <f t="shared" si="3"/>
        <v>1127924 - KRAFT FOODS BRASIL LTDA</v>
      </c>
    </row>
    <row r="105" spans="1:11" x14ac:dyDescent="0.25">
      <c r="A105" t="str">
        <f t="shared" si="2"/>
        <v>52_1233386</v>
      </c>
      <c r="B105">
        <v>52</v>
      </c>
      <c r="C105">
        <v>1233386</v>
      </c>
      <c r="D105">
        <v>296.57159999999999</v>
      </c>
      <c r="H105">
        <v>201073</v>
      </c>
      <c r="I105">
        <v>1127924</v>
      </c>
      <c r="J105" t="s">
        <v>229</v>
      </c>
      <c r="K105" t="str">
        <f t="shared" si="3"/>
        <v>1127924 - KRAFT FOODS BRASIL LTDA</v>
      </c>
    </row>
    <row r="106" spans="1:11" x14ac:dyDescent="0.25">
      <c r="A106" t="str">
        <f t="shared" si="2"/>
        <v>51_1234186</v>
      </c>
      <c r="B106">
        <v>51</v>
      </c>
      <c r="C106">
        <v>1234186</v>
      </c>
      <c r="D106">
        <v>3394.944</v>
      </c>
      <c r="H106">
        <v>380350</v>
      </c>
      <c r="I106">
        <v>1127924</v>
      </c>
      <c r="J106" t="s">
        <v>229</v>
      </c>
      <c r="K106" t="str">
        <f t="shared" si="3"/>
        <v>1127924 - KRAFT FOODS BRASIL LTDA</v>
      </c>
    </row>
    <row r="107" spans="1:11" x14ac:dyDescent="0.25">
      <c r="A107" t="str">
        <f t="shared" si="2"/>
        <v>52_1234186</v>
      </c>
      <c r="B107">
        <v>52</v>
      </c>
      <c r="C107">
        <v>1234186</v>
      </c>
      <c r="D107">
        <v>2048.5859999999998</v>
      </c>
      <c r="H107">
        <v>471706</v>
      </c>
      <c r="I107">
        <v>1127924</v>
      </c>
      <c r="J107" t="s">
        <v>229</v>
      </c>
      <c r="K107" t="str">
        <f t="shared" si="3"/>
        <v>1127924 - KRAFT FOODS BRASIL LTDA</v>
      </c>
    </row>
    <row r="108" spans="1:11" x14ac:dyDescent="0.25">
      <c r="A108" t="str">
        <f t="shared" si="2"/>
        <v>52_1234194</v>
      </c>
      <c r="B108">
        <v>52</v>
      </c>
      <c r="C108">
        <v>1234194</v>
      </c>
      <c r="D108">
        <v>530.3184</v>
      </c>
      <c r="H108">
        <v>500272</v>
      </c>
      <c r="I108">
        <v>1127924</v>
      </c>
      <c r="J108" t="s">
        <v>229</v>
      </c>
      <c r="K108" t="str">
        <f t="shared" si="3"/>
        <v>1127924 - KRAFT FOODS BRASIL LTDA</v>
      </c>
    </row>
    <row r="109" spans="1:11" x14ac:dyDescent="0.25">
      <c r="A109" t="str">
        <f t="shared" si="2"/>
        <v>23_1234202</v>
      </c>
      <c r="B109">
        <v>23</v>
      </c>
      <c r="C109">
        <v>1234202</v>
      </c>
      <c r="D109">
        <v>6.4310999999999998</v>
      </c>
      <c r="H109">
        <v>590349</v>
      </c>
      <c r="I109">
        <v>1127924</v>
      </c>
      <c r="J109" t="s">
        <v>229</v>
      </c>
      <c r="K109" t="str">
        <f t="shared" si="3"/>
        <v>1127924 - KRAFT FOODS BRASIL LTDA</v>
      </c>
    </row>
    <row r="110" spans="1:11" x14ac:dyDescent="0.25">
      <c r="A110" t="str">
        <f t="shared" si="2"/>
        <v>23_1238815</v>
      </c>
      <c r="B110">
        <v>23</v>
      </c>
      <c r="C110">
        <v>1238815</v>
      </c>
      <c r="D110">
        <v>56.436</v>
      </c>
      <c r="H110">
        <v>635060</v>
      </c>
      <c r="I110">
        <v>1127924</v>
      </c>
      <c r="J110" t="s">
        <v>229</v>
      </c>
      <c r="K110" t="str">
        <f t="shared" si="3"/>
        <v>1127924 - KRAFT FOODS BRASIL LTDA</v>
      </c>
    </row>
    <row r="111" spans="1:11" x14ac:dyDescent="0.25">
      <c r="A111" t="str">
        <f t="shared" si="2"/>
        <v>51_1244532</v>
      </c>
      <c r="B111">
        <v>51</v>
      </c>
      <c r="C111">
        <v>1244532</v>
      </c>
      <c r="D111">
        <v>3.7328000000000001</v>
      </c>
      <c r="H111">
        <v>677088</v>
      </c>
      <c r="I111">
        <v>1127924</v>
      </c>
      <c r="J111" t="s">
        <v>229</v>
      </c>
      <c r="K111" t="str">
        <f t="shared" si="3"/>
        <v>1127924 - KRAFT FOODS BRASIL LTDA</v>
      </c>
    </row>
    <row r="112" spans="1:11" x14ac:dyDescent="0.25">
      <c r="A112" t="str">
        <f t="shared" si="2"/>
        <v>23_1246818</v>
      </c>
      <c r="B112">
        <v>23</v>
      </c>
      <c r="C112">
        <v>1246818</v>
      </c>
      <c r="D112">
        <v>81.418400000000005</v>
      </c>
      <c r="H112">
        <v>178047</v>
      </c>
      <c r="I112">
        <v>1130103</v>
      </c>
      <c r="J112" t="s">
        <v>228</v>
      </c>
      <c r="K112" t="str">
        <f t="shared" si="3"/>
        <v>1130103 - LEMES E OLIVEIRA LTDA-ME</v>
      </c>
    </row>
    <row r="113" spans="1:11" x14ac:dyDescent="0.25">
      <c r="A113" t="str">
        <f t="shared" si="2"/>
        <v>23_128694</v>
      </c>
      <c r="B113">
        <v>23</v>
      </c>
      <c r="C113">
        <v>128694</v>
      </c>
      <c r="D113">
        <v>1322.0649000000001</v>
      </c>
      <c r="H113">
        <v>690925</v>
      </c>
      <c r="I113">
        <v>1130103</v>
      </c>
      <c r="J113" t="s">
        <v>228</v>
      </c>
      <c r="K113" t="str">
        <f t="shared" si="3"/>
        <v>1130103 - LEMES E OLIVEIRA LTDA-ME</v>
      </c>
    </row>
    <row r="114" spans="1:11" x14ac:dyDescent="0.25">
      <c r="A114" t="str">
        <f t="shared" si="2"/>
        <v>51_128843</v>
      </c>
      <c r="B114">
        <v>51</v>
      </c>
      <c r="C114">
        <v>128843</v>
      </c>
      <c r="D114">
        <v>1236.7798</v>
      </c>
      <c r="H114">
        <v>1011824</v>
      </c>
      <c r="I114">
        <v>1197307</v>
      </c>
      <c r="J114" t="s">
        <v>227</v>
      </c>
      <c r="K114" t="str">
        <f t="shared" si="3"/>
        <v>1197307 - PROCTER &amp; GAMBLE INDL E COML LTDA</v>
      </c>
    </row>
    <row r="115" spans="1:11" x14ac:dyDescent="0.25">
      <c r="A115" t="str">
        <f t="shared" si="2"/>
        <v>23_177946</v>
      </c>
      <c r="B115">
        <v>23</v>
      </c>
      <c r="C115">
        <v>177946</v>
      </c>
      <c r="D115">
        <v>27.7456</v>
      </c>
      <c r="H115">
        <v>492124</v>
      </c>
      <c r="I115">
        <v>1197307</v>
      </c>
      <c r="J115" t="s">
        <v>227</v>
      </c>
      <c r="K115" t="str">
        <f t="shared" si="3"/>
        <v>1197307 - PROCTER &amp; GAMBLE INDL E COML LTDA</v>
      </c>
    </row>
    <row r="116" spans="1:11" x14ac:dyDescent="0.25">
      <c r="A116" t="str">
        <f t="shared" si="2"/>
        <v>52_177946</v>
      </c>
      <c r="B116">
        <v>52</v>
      </c>
      <c r="C116">
        <v>177946</v>
      </c>
      <c r="D116">
        <v>8522.2080000000005</v>
      </c>
      <c r="H116">
        <v>492132</v>
      </c>
      <c r="I116">
        <v>1197307</v>
      </c>
      <c r="J116" t="s">
        <v>227</v>
      </c>
      <c r="K116" t="str">
        <f t="shared" si="3"/>
        <v>1197307 - PROCTER &amp; GAMBLE INDL E COML LTDA</v>
      </c>
    </row>
    <row r="117" spans="1:11" x14ac:dyDescent="0.25">
      <c r="A117" t="str">
        <f t="shared" si="2"/>
        <v>51_178047</v>
      </c>
      <c r="B117">
        <v>51</v>
      </c>
      <c r="C117">
        <v>178047</v>
      </c>
      <c r="D117">
        <v>1890.5278000000001</v>
      </c>
      <c r="H117">
        <v>643585</v>
      </c>
      <c r="I117">
        <v>1197307</v>
      </c>
      <c r="J117" t="s">
        <v>227</v>
      </c>
      <c r="K117" t="str">
        <f t="shared" si="3"/>
        <v>1197307 - PROCTER &amp; GAMBLE INDL E COML LTDA</v>
      </c>
    </row>
    <row r="118" spans="1:11" x14ac:dyDescent="0.25">
      <c r="A118" t="str">
        <f t="shared" si="2"/>
        <v>23_180042</v>
      </c>
      <c r="B118">
        <v>23</v>
      </c>
      <c r="C118">
        <v>180042</v>
      </c>
      <c r="D118">
        <v>407.05340000000001</v>
      </c>
      <c r="H118">
        <v>536169</v>
      </c>
      <c r="I118">
        <v>24155</v>
      </c>
      <c r="J118" t="s">
        <v>226</v>
      </c>
      <c r="K118" t="str">
        <f t="shared" si="3"/>
        <v>24155 - NUTRIMENTAL S/A IND E COM DE ALIMENTOS</v>
      </c>
    </row>
    <row r="119" spans="1:11" x14ac:dyDescent="0.25">
      <c r="A119" t="str">
        <f t="shared" si="2"/>
        <v>52_181081</v>
      </c>
      <c r="B119">
        <v>52</v>
      </c>
      <c r="C119">
        <v>181081</v>
      </c>
      <c r="D119">
        <v>2250.8683000000001</v>
      </c>
      <c r="H119">
        <v>108910</v>
      </c>
      <c r="I119">
        <v>40045</v>
      </c>
      <c r="J119" t="s">
        <v>225</v>
      </c>
      <c r="K119" t="str">
        <f t="shared" si="3"/>
        <v>40045 - SPAIPA S/A IND.BRAS.BEB.(CTBA)</v>
      </c>
    </row>
    <row r="120" spans="1:11" x14ac:dyDescent="0.25">
      <c r="A120" t="str">
        <f t="shared" si="2"/>
        <v>23_181123</v>
      </c>
      <c r="B120">
        <v>23</v>
      </c>
      <c r="C120">
        <v>181123</v>
      </c>
      <c r="D120">
        <v>225.56460000000001</v>
      </c>
      <c r="H120">
        <v>128694</v>
      </c>
      <c r="I120">
        <v>40045</v>
      </c>
      <c r="J120" t="s">
        <v>225</v>
      </c>
      <c r="K120" t="str">
        <f t="shared" si="3"/>
        <v>40045 - SPAIPA S/A IND.BRAS.BEB.(CTBA)</v>
      </c>
    </row>
    <row r="121" spans="1:11" x14ac:dyDescent="0.25">
      <c r="A121" t="str">
        <f t="shared" si="2"/>
        <v>23_218263</v>
      </c>
      <c r="B121">
        <v>23</v>
      </c>
      <c r="C121">
        <v>218263</v>
      </c>
      <c r="D121">
        <v>122.67870000000001</v>
      </c>
      <c r="H121">
        <v>332615</v>
      </c>
      <c r="I121">
        <v>40045</v>
      </c>
      <c r="J121" t="s">
        <v>225</v>
      </c>
      <c r="K121" t="str">
        <f t="shared" si="3"/>
        <v>40045 - SPAIPA S/A IND.BRAS.BEB.(CTBA)</v>
      </c>
    </row>
    <row r="122" spans="1:11" x14ac:dyDescent="0.25">
      <c r="A122" t="str">
        <f t="shared" si="2"/>
        <v>52_218263</v>
      </c>
      <c r="B122">
        <v>52</v>
      </c>
      <c r="C122">
        <v>218263</v>
      </c>
      <c r="D122">
        <v>457.33530000000002</v>
      </c>
      <c r="H122">
        <v>690644</v>
      </c>
      <c r="I122">
        <v>40045</v>
      </c>
      <c r="J122" t="s">
        <v>225</v>
      </c>
      <c r="K122" t="str">
        <f t="shared" si="3"/>
        <v>40045 - SPAIPA S/A IND.BRAS.BEB.(CTBA)</v>
      </c>
    </row>
    <row r="123" spans="1:11" x14ac:dyDescent="0.25">
      <c r="A123" t="str">
        <f t="shared" si="2"/>
        <v>23_227358</v>
      </c>
      <c r="B123">
        <v>23</v>
      </c>
      <c r="C123">
        <v>227358</v>
      </c>
      <c r="D123">
        <v>538.91300000000001</v>
      </c>
      <c r="H123">
        <v>771791</v>
      </c>
      <c r="I123">
        <v>40045</v>
      </c>
      <c r="J123" t="s">
        <v>225</v>
      </c>
      <c r="K123" t="str">
        <f t="shared" si="3"/>
        <v>40045 - SPAIPA S/A IND.BRAS.BEB.(CTBA)</v>
      </c>
    </row>
    <row r="124" spans="1:11" x14ac:dyDescent="0.25">
      <c r="A124" t="str">
        <f t="shared" si="2"/>
        <v>23_320630</v>
      </c>
      <c r="B124">
        <v>23</v>
      </c>
      <c r="C124">
        <v>320630</v>
      </c>
      <c r="D124">
        <v>28.407900000000001</v>
      </c>
      <c r="H124">
        <v>896340</v>
      </c>
      <c r="I124">
        <v>40045</v>
      </c>
      <c r="J124" t="s">
        <v>225</v>
      </c>
      <c r="K124" t="str">
        <f t="shared" si="3"/>
        <v>40045 - SPAIPA S/A IND.BRAS.BEB.(CTBA)</v>
      </c>
    </row>
    <row r="125" spans="1:11" x14ac:dyDescent="0.25">
      <c r="A125" t="str">
        <f t="shared" si="2"/>
        <v>51_330418</v>
      </c>
      <c r="B125">
        <v>51</v>
      </c>
      <c r="C125">
        <v>330418</v>
      </c>
      <c r="D125">
        <v>13404.2754</v>
      </c>
      <c r="H125">
        <v>896357</v>
      </c>
      <c r="I125">
        <v>40045</v>
      </c>
      <c r="J125" t="s">
        <v>225</v>
      </c>
      <c r="K125" t="str">
        <f t="shared" si="3"/>
        <v>40045 - SPAIPA S/A IND.BRAS.BEB.(CTBA)</v>
      </c>
    </row>
    <row r="126" spans="1:11" x14ac:dyDescent="0.25">
      <c r="A126" t="str">
        <f t="shared" si="2"/>
        <v>52_330418</v>
      </c>
      <c r="B126">
        <v>52</v>
      </c>
      <c r="C126">
        <v>330418</v>
      </c>
      <c r="D126">
        <v>17627.604299999999</v>
      </c>
      <c r="H126">
        <v>1229343</v>
      </c>
      <c r="I126">
        <v>99260</v>
      </c>
      <c r="J126" t="s">
        <v>224</v>
      </c>
      <c r="K126" t="str">
        <f t="shared" si="3"/>
        <v>99260 - NESTLE BRASIL LTDA</v>
      </c>
    </row>
    <row r="127" spans="1:11" x14ac:dyDescent="0.25">
      <c r="A127" t="str">
        <f t="shared" si="2"/>
        <v>23_332615</v>
      </c>
      <c r="B127">
        <v>23</v>
      </c>
      <c r="C127">
        <v>332615</v>
      </c>
      <c r="D127">
        <v>214.40889999999999</v>
      </c>
      <c r="H127">
        <v>1246818</v>
      </c>
      <c r="I127">
        <v>99260</v>
      </c>
      <c r="J127" t="s">
        <v>224</v>
      </c>
      <c r="K127" t="str">
        <f t="shared" si="3"/>
        <v>99260 - NESTLE BRASIL LTDA</v>
      </c>
    </row>
    <row r="128" spans="1:11" x14ac:dyDescent="0.25">
      <c r="A128" t="str">
        <f t="shared" si="2"/>
        <v>51_380350</v>
      </c>
      <c r="B128">
        <v>51</v>
      </c>
      <c r="C128">
        <v>380350</v>
      </c>
      <c r="D128">
        <v>824.36919999999998</v>
      </c>
      <c r="H128">
        <v>624304</v>
      </c>
      <c r="I128">
        <v>99260</v>
      </c>
      <c r="J128" t="s">
        <v>224</v>
      </c>
      <c r="K128" t="str">
        <f t="shared" si="3"/>
        <v>99260 - NESTLE BRASIL LTDA</v>
      </c>
    </row>
    <row r="129" spans="1:11" x14ac:dyDescent="0.25">
      <c r="A129" t="str">
        <f t="shared" si="2"/>
        <v>51_389129</v>
      </c>
      <c r="B129">
        <v>51</v>
      </c>
      <c r="C129">
        <v>389129</v>
      </c>
      <c r="D129">
        <v>43.558199999999999</v>
      </c>
      <c r="H129">
        <v>624312</v>
      </c>
      <c r="I129">
        <v>99260</v>
      </c>
      <c r="J129" t="s">
        <v>224</v>
      </c>
      <c r="K129" t="str">
        <f t="shared" si="3"/>
        <v>99260 - NESTLE BRASIL LTDA</v>
      </c>
    </row>
    <row r="130" spans="1:11" x14ac:dyDescent="0.25">
      <c r="A130" t="str">
        <f t="shared" si="2"/>
        <v>23_471706</v>
      </c>
      <c r="B130">
        <v>23</v>
      </c>
      <c r="C130">
        <v>471706</v>
      </c>
      <c r="D130">
        <v>19.125499999999999</v>
      </c>
      <c r="H130">
        <v>624320</v>
      </c>
      <c r="I130">
        <v>99260</v>
      </c>
      <c r="J130" t="s">
        <v>224</v>
      </c>
      <c r="K130" t="str">
        <f t="shared" si="3"/>
        <v>99260 - NESTLE BRASIL LTDA</v>
      </c>
    </row>
    <row r="131" spans="1:11" x14ac:dyDescent="0.25">
      <c r="A131" t="str">
        <f t="shared" ref="A131:A194" si="4">CONCATENATE(B131,"_",C131)</f>
        <v>51_484402</v>
      </c>
      <c r="B131">
        <v>51</v>
      </c>
      <c r="C131">
        <v>484402</v>
      </c>
      <c r="D131">
        <v>809.44079999999997</v>
      </c>
    </row>
    <row r="132" spans="1:11" x14ac:dyDescent="0.25">
      <c r="A132" t="str">
        <f t="shared" si="4"/>
        <v>52_484402</v>
      </c>
      <c r="B132">
        <v>52</v>
      </c>
      <c r="C132">
        <v>484402</v>
      </c>
      <c r="D132">
        <v>1082.6199999999999</v>
      </c>
    </row>
    <row r="133" spans="1:11" x14ac:dyDescent="0.25">
      <c r="A133" t="str">
        <f t="shared" si="4"/>
        <v>23_492124</v>
      </c>
      <c r="B133">
        <v>23</v>
      </c>
      <c r="C133">
        <v>492124</v>
      </c>
      <c r="D133">
        <v>163.85820000000001</v>
      </c>
    </row>
    <row r="134" spans="1:11" x14ac:dyDescent="0.25">
      <c r="A134" t="str">
        <f t="shared" si="4"/>
        <v>23_492132</v>
      </c>
      <c r="B134">
        <v>23</v>
      </c>
      <c r="C134">
        <v>492132</v>
      </c>
      <c r="D134">
        <v>68.7654</v>
      </c>
    </row>
    <row r="135" spans="1:11" x14ac:dyDescent="0.25">
      <c r="A135" t="str">
        <f t="shared" si="4"/>
        <v>23_496364</v>
      </c>
      <c r="B135">
        <v>23</v>
      </c>
      <c r="C135">
        <v>496364</v>
      </c>
      <c r="D135">
        <v>115.1276</v>
      </c>
    </row>
    <row r="136" spans="1:11" x14ac:dyDescent="0.25">
      <c r="A136" t="str">
        <f t="shared" si="4"/>
        <v>52_500272</v>
      </c>
      <c r="B136">
        <v>52</v>
      </c>
      <c r="C136">
        <v>500272</v>
      </c>
      <c r="D136">
        <v>1766.4192</v>
      </c>
    </row>
    <row r="137" spans="1:11" x14ac:dyDescent="0.25">
      <c r="A137" t="str">
        <f t="shared" si="4"/>
        <v>51_519801</v>
      </c>
      <c r="B137">
        <v>51</v>
      </c>
      <c r="C137">
        <v>519801</v>
      </c>
      <c r="D137">
        <v>4694.6027999999997</v>
      </c>
    </row>
    <row r="138" spans="1:11" x14ac:dyDescent="0.25">
      <c r="A138" t="str">
        <f t="shared" si="4"/>
        <v>52_519801</v>
      </c>
      <c r="B138">
        <v>52</v>
      </c>
      <c r="C138">
        <v>519801</v>
      </c>
      <c r="D138">
        <v>4412.4364999999998</v>
      </c>
    </row>
    <row r="139" spans="1:11" x14ac:dyDescent="0.25">
      <c r="A139" t="str">
        <f t="shared" si="4"/>
        <v>51_528059</v>
      </c>
      <c r="B139">
        <v>51</v>
      </c>
      <c r="C139">
        <v>528059</v>
      </c>
      <c r="D139">
        <v>312.35919999999999</v>
      </c>
    </row>
    <row r="140" spans="1:11" x14ac:dyDescent="0.25">
      <c r="A140" t="str">
        <f t="shared" si="4"/>
        <v>52_528075</v>
      </c>
      <c r="B140">
        <v>52</v>
      </c>
      <c r="C140">
        <v>528075</v>
      </c>
      <c r="D140">
        <v>4249.0541999999996</v>
      </c>
    </row>
    <row r="141" spans="1:11" x14ac:dyDescent="0.25">
      <c r="A141" t="str">
        <f t="shared" si="4"/>
        <v>23_548750</v>
      </c>
      <c r="B141">
        <v>23</v>
      </c>
      <c r="C141">
        <v>548750</v>
      </c>
      <c r="D141">
        <v>8.0036000000000005</v>
      </c>
    </row>
    <row r="142" spans="1:11" x14ac:dyDescent="0.25">
      <c r="A142" t="str">
        <f t="shared" si="4"/>
        <v>51_548800</v>
      </c>
      <c r="B142">
        <v>51</v>
      </c>
      <c r="C142">
        <v>548800</v>
      </c>
      <c r="D142">
        <v>3413.3569000000002</v>
      </c>
    </row>
    <row r="143" spans="1:11" x14ac:dyDescent="0.25">
      <c r="A143" t="str">
        <f t="shared" si="4"/>
        <v>52_548818</v>
      </c>
      <c r="B143">
        <v>52</v>
      </c>
      <c r="C143">
        <v>548818</v>
      </c>
      <c r="D143">
        <v>3265.3728999999998</v>
      </c>
    </row>
    <row r="144" spans="1:11" x14ac:dyDescent="0.25">
      <c r="A144" t="str">
        <f t="shared" si="4"/>
        <v>51_548917</v>
      </c>
      <c r="B144">
        <v>51</v>
      </c>
      <c r="C144">
        <v>548917</v>
      </c>
      <c r="D144">
        <v>65562.487899999993</v>
      </c>
    </row>
    <row r="145" spans="1:4" x14ac:dyDescent="0.25">
      <c r="A145" t="str">
        <f t="shared" si="4"/>
        <v>23_548933</v>
      </c>
      <c r="B145">
        <v>23</v>
      </c>
      <c r="C145">
        <v>548933</v>
      </c>
      <c r="D145">
        <v>3.4239999999999999</v>
      </c>
    </row>
    <row r="146" spans="1:4" x14ac:dyDescent="0.25">
      <c r="A146" t="str">
        <f t="shared" si="4"/>
        <v>51_567727</v>
      </c>
      <c r="B146">
        <v>51</v>
      </c>
      <c r="C146">
        <v>567727</v>
      </c>
      <c r="D146">
        <v>200.97280000000001</v>
      </c>
    </row>
    <row r="147" spans="1:4" x14ac:dyDescent="0.25">
      <c r="A147" t="str">
        <f t="shared" si="4"/>
        <v>52_581959</v>
      </c>
      <c r="B147">
        <v>52</v>
      </c>
      <c r="C147">
        <v>581959</v>
      </c>
      <c r="D147">
        <v>1355.5767000000001</v>
      </c>
    </row>
    <row r="148" spans="1:4" x14ac:dyDescent="0.25">
      <c r="A148" t="str">
        <f t="shared" si="4"/>
        <v>51_607440</v>
      </c>
      <c r="B148">
        <v>51</v>
      </c>
      <c r="C148">
        <v>607440</v>
      </c>
      <c r="D148">
        <v>283.3236</v>
      </c>
    </row>
    <row r="149" spans="1:4" x14ac:dyDescent="0.25">
      <c r="A149" t="str">
        <f t="shared" si="4"/>
        <v>23_621383</v>
      </c>
      <c r="B149">
        <v>23</v>
      </c>
      <c r="C149">
        <v>621383</v>
      </c>
      <c r="D149">
        <v>62.795099999999998</v>
      </c>
    </row>
    <row r="150" spans="1:4" x14ac:dyDescent="0.25">
      <c r="A150" t="str">
        <f t="shared" si="4"/>
        <v>52_621383</v>
      </c>
      <c r="B150">
        <v>52</v>
      </c>
      <c r="C150">
        <v>621383</v>
      </c>
      <c r="D150">
        <v>497.94220000000001</v>
      </c>
    </row>
    <row r="151" spans="1:4" x14ac:dyDescent="0.25">
      <c r="A151" t="str">
        <f t="shared" si="4"/>
        <v>23_624304</v>
      </c>
      <c r="B151">
        <v>23</v>
      </c>
      <c r="C151">
        <v>624304</v>
      </c>
      <c r="D151">
        <v>1098.6507999999999</v>
      </c>
    </row>
    <row r="152" spans="1:4" x14ac:dyDescent="0.25">
      <c r="A152" t="str">
        <f t="shared" si="4"/>
        <v>23_624312</v>
      </c>
      <c r="B152">
        <v>23</v>
      </c>
      <c r="C152">
        <v>624312</v>
      </c>
      <c r="D152">
        <v>470.52069999999998</v>
      </c>
    </row>
    <row r="153" spans="1:4" x14ac:dyDescent="0.25">
      <c r="A153" t="str">
        <f t="shared" si="4"/>
        <v>52_634329</v>
      </c>
      <c r="B153">
        <v>52</v>
      </c>
      <c r="C153">
        <v>634329</v>
      </c>
      <c r="D153">
        <v>823.78030000000001</v>
      </c>
    </row>
    <row r="154" spans="1:4" x14ac:dyDescent="0.25">
      <c r="A154" t="str">
        <f t="shared" si="4"/>
        <v>51_634345</v>
      </c>
      <c r="B154">
        <v>51</v>
      </c>
      <c r="C154">
        <v>634345</v>
      </c>
      <c r="D154">
        <v>437.73599999999999</v>
      </c>
    </row>
    <row r="155" spans="1:4" x14ac:dyDescent="0.25">
      <c r="A155" t="str">
        <f t="shared" si="4"/>
        <v>52_634345</v>
      </c>
      <c r="B155">
        <v>52</v>
      </c>
      <c r="C155">
        <v>634345</v>
      </c>
      <c r="D155">
        <v>1210.6527000000001</v>
      </c>
    </row>
    <row r="156" spans="1:4" x14ac:dyDescent="0.25">
      <c r="A156" t="str">
        <f t="shared" si="4"/>
        <v>23_643585</v>
      </c>
      <c r="B156">
        <v>23</v>
      </c>
      <c r="C156">
        <v>643585</v>
      </c>
      <c r="D156">
        <v>36.091900000000003</v>
      </c>
    </row>
    <row r="157" spans="1:4" x14ac:dyDescent="0.25">
      <c r="A157" t="str">
        <f t="shared" si="4"/>
        <v>23_690644</v>
      </c>
      <c r="B157">
        <v>23</v>
      </c>
      <c r="C157">
        <v>690644</v>
      </c>
      <c r="D157">
        <v>65.405799999999999</v>
      </c>
    </row>
    <row r="158" spans="1:4" x14ac:dyDescent="0.25">
      <c r="A158" t="str">
        <f t="shared" si="4"/>
        <v>51_703184</v>
      </c>
      <c r="B158">
        <v>51</v>
      </c>
      <c r="C158">
        <v>703184</v>
      </c>
      <c r="D158">
        <v>1503.9698000000001</v>
      </c>
    </row>
    <row r="159" spans="1:4" x14ac:dyDescent="0.25">
      <c r="A159" t="str">
        <f t="shared" si="4"/>
        <v>52_712779</v>
      </c>
      <c r="B159">
        <v>52</v>
      </c>
      <c r="C159">
        <v>712779</v>
      </c>
      <c r="D159">
        <v>2148.9607999999998</v>
      </c>
    </row>
    <row r="160" spans="1:4" x14ac:dyDescent="0.25">
      <c r="A160" t="str">
        <f t="shared" si="4"/>
        <v>23_823716</v>
      </c>
      <c r="B160">
        <v>23</v>
      </c>
      <c r="C160">
        <v>823716</v>
      </c>
      <c r="D160">
        <v>72.384399999999999</v>
      </c>
    </row>
    <row r="161" spans="1:4" x14ac:dyDescent="0.25">
      <c r="A161" t="str">
        <f t="shared" si="4"/>
        <v>51_824488</v>
      </c>
      <c r="B161">
        <v>51</v>
      </c>
      <c r="C161">
        <v>824488</v>
      </c>
      <c r="D161">
        <v>79.770799999999994</v>
      </c>
    </row>
    <row r="162" spans="1:4" x14ac:dyDescent="0.25">
      <c r="A162" t="str">
        <f t="shared" si="4"/>
        <v>51_833525</v>
      </c>
      <c r="B162">
        <v>51</v>
      </c>
      <c r="C162">
        <v>833525</v>
      </c>
      <c r="D162">
        <v>244.9016</v>
      </c>
    </row>
    <row r="163" spans="1:4" x14ac:dyDescent="0.25">
      <c r="A163" t="str">
        <f t="shared" si="4"/>
        <v>52_861707</v>
      </c>
      <c r="B163">
        <v>52</v>
      </c>
      <c r="C163">
        <v>861707</v>
      </c>
      <c r="D163">
        <v>914.64679999999998</v>
      </c>
    </row>
    <row r="164" spans="1:4" x14ac:dyDescent="0.25">
      <c r="A164" t="str">
        <f t="shared" si="4"/>
        <v>23_896340</v>
      </c>
      <c r="B164">
        <v>23</v>
      </c>
      <c r="C164">
        <v>896340</v>
      </c>
      <c r="D164">
        <v>131.16040000000001</v>
      </c>
    </row>
    <row r="165" spans="1:4" x14ac:dyDescent="0.25">
      <c r="A165" t="str">
        <f t="shared" si="4"/>
        <v>51_896357</v>
      </c>
      <c r="B165">
        <v>51</v>
      </c>
      <c r="C165">
        <v>896357</v>
      </c>
      <c r="D165">
        <v>355.87380000000002</v>
      </c>
    </row>
    <row r="166" spans="1:4" x14ac:dyDescent="0.25">
      <c r="A166" t="str">
        <f t="shared" si="4"/>
        <v>23_942276</v>
      </c>
      <c r="B166">
        <v>23</v>
      </c>
      <c r="C166">
        <v>942276</v>
      </c>
      <c r="D166">
        <v>1574.2927</v>
      </c>
    </row>
    <row r="167" spans="1:4" x14ac:dyDescent="0.25">
      <c r="A167" t="str">
        <f t="shared" si="4"/>
        <v>51_946723</v>
      </c>
      <c r="B167">
        <v>51</v>
      </c>
      <c r="C167">
        <v>946723</v>
      </c>
      <c r="D167">
        <v>1437.1956</v>
      </c>
    </row>
    <row r="168" spans="1:4" x14ac:dyDescent="0.25">
      <c r="A168" t="str">
        <f t="shared" si="4"/>
        <v>52_946723</v>
      </c>
      <c r="B168">
        <v>52</v>
      </c>
      <c r="C168">
        <v>946723</v>
      </c>
      <c r="D168">
        <v>2417.6102999999998</v>
      </c>
    </row>
    <row r="169" spans="1:4" x14ac:dyDescent="0.25">
      <c r="A169" t="str">
        <f t="shared" si="4"/>
        <v>51_1011824</v>
      </c>
      <c r="B169">
        <v>51</v>
      </c>
      <c r="C169">
        <v>1011824</v>
      </c>
      <c r="D169">
        <v>2965.7692000000002</v>
      </c>
    </row>
    <row r="170" spans="1:4" x14ac:dyDescent="0.25">
      <c r="A170" t="str">
        <f t="shared" si="4"/>
        <v>52_1022524</v>
      </c>
      <c r="B170">
        <v>52</v>
      </c>
      <c r="C170">
        <v>1022524</v>
      </c>
      <c r="D170">
        <v>724.45799999999997</v>
      </c>
    </row>
    <row r="171" spans="1:4" x14ac:dyDescent="0.25">
      <c r="A171" t="str">
        <f t="shared" si="4"/>
        <v>52_1038785</v>
      </c>
      <c r="B171">
        <v>52</v>
      </c>
      <c r="C171">
        <v>1038785</v>
      </c>
      <c r="D171">
        <v>11299.963</v>
      </c>
    </row>
    <row r="172" spans="1:4" x14ac:dyDescent="0.25">
      <c r="A172" t="str">
        <f t="shared" si="4"/>
        <v>51_1047679</v>
      </c>
      <c r="B172">
        <v>51</v>
      </c>
      <c r="C172">
        <v>1047679</v>
      </c>
      <c r="D172">
        <v>13089.795700000001</v>
      </c>
    </row>
    <row r="173" spans="1:4" x14ac:dyDescent="0.25">
      <c r="A173" t="str">
        <f t="shared" si="4"/>
        <v>51_1055169</v>
      </c>
      <c r="B173">
        <v>51</v>
      </c>
      <c r="C173">
        <v>1055169</v>
      </c>
      <c r="D173">
        <v>1306.5244</v>
      </c>
    </row>
    <row r="174" spans="1:4" x14ac:dyDescent="0.25">
      <c r="A174" t="str">
        <f t="shared" si="4"/>
        <v>52_1055169</v>
      </c>
      <c r="B174">
        <v>52</v>
      </c>
      <c r="C174">
        <v>1055169</v>
      </c>
      <c r="D174">
        <v>4114.5843000000004</v>
      </c>
    </row>
    <row r="175" spans="1:4" x14ac:dyDescent="0.25">
      <c r="A175" t="str">
        <f t="shared" si="4"/>
        <v>52_1096791</v>
      </c>
      <c r="B175">
        <v>52</v>
      </c>
      <c r="C175">
        <v>1096791</v>
      </c>
      <c r="D175">
        <v>15708.038200000001</v>
      </c>
    </row>
    <row r="176" spans="1:4" x14ac:dyDescent="0.25">
      <c r="A176" t="str">
        <f t="shared" si="4"/>
        <v>52_1105840</v>
      </c>
      <c r="B176">
        <v>52</v>
      </c>
      <c r="C176">
        <v>1105840</v>
      </c>
      <c r="D176">
        <v>3628.6642999999999</v>
      </c>
    </row>
    <row r="177" spans="1:4" x14ac:dyDescent="0.25">
      <c r="A177" t="str">
        <f t="shared" si="4"/>
        <v>52_1116862</v>
      </c>
      <c r="B177">
        <v>52</v>
      </c>
      <c r="C177">
        <v>1116862</v>
      </c>
      <c r="D177">
        <v>9404.4066000000003</v>
      </c>
    </row>
    <row r="178" spans="1:4" x14ac:dyDescent="0.25">
      <c r="A178" t="str">
        <f t="shared" si="4"/>
        <v>23_1156991</v>
      </c>
      <c r="B178">
        <v>23</v>
      </c>
      <c r="C178">
        <v>1156991</v>
      </c>
      <c r="D178">
        <v>1.42</v>
      </c>
    </row>
    <row r="179" spans="1:4" x14ac:dyDescent="0.25">
      <c r="A179" t="str">
        <f t="shared" si="4"/>
        <v>51_1156991</v>
      </c>
      <c r="B179">
        <v>51</v>
      </c>
      <c r="C179">
        <v>1156991</v>
      </c>
      <c r="D179">
        <v>135.92580000000001</v>
      </c>
    </row>
    <row r="180" spans="1:4" x14ac:dyDescent="0.25">
      <c r="A180" t="str">
        <f t="shared" si="4"/>
        <v>23_1159896</v>
      </c>
      <c r="B180">
        <v>23</v>
      </c>
      <c r="C180">
        <v>1159896</v>
      </c>
      <c r="D180">
        <v>36.091900000000003</v>
      </c>
    </row>
    <row r="181" spans="1:4" x14ac:dyDescent="0.25">
      <c r="A181" t="str">
        <f t="shared" si="4"/>
        <v>52_1159896</v>
      </c>
      <c r="B181">
        <v>52</v>
      </c>
      <c r="C181">
        <v>1159896</v>
      </c>
      <c r="D181">
        <v>5516.0582000000004</v>
      </c>
    </row>
    <row r="182" spans="1:4" x14ac:dyDescent="0.25">
      <c r="A182" t="str">
        <f t="shared" si="4"/>
        <v>51_1172048</v>
      </c>
      <c r="B182">
        <v>51</v>
      </c>
      <c r="C182">
        <v>1172048</v>
      </c>
      <c r="D182">
        <v>1351.4701</v>
      </c>
    </row>
    <row r="183" spans="1:4" x14ac:dyDescent="0.25">
      <c r="A183" t="str">
        <f t="shared" si="4"/>
        <v>52_118621</v>
      </c>
      <c r="B183">
        <v>52</v>
      </c>
      <c r="C183">
        <v>118621</v>
      </c>
      <c r="D183">
        <v>3681.5985999999998</v>
      </c>
    </row>
    <row r="184" spans="1:4" x14ac:dyDescent="0.25">
      <c r="A184" t="str">
        <f t="shared" si="4"/>
        <v>52_1186485</v>
      </c>
      <c r="B184">
        <v>52</v>
      </c>
      <c r="C184">
        <v>1186485</v>
      </c>
      <c r="D184">
        <v>3225.7856000000002</v>
      </c>
    </row>
    <row r="185" spans="1:4" x14ac:dyDescent="0.25">
      <c r="A185" t="str">
        <f t="shared" si="4"/>
        <v>23_119377</v>
      </c>
      <c r="B185">
        <v>23</v>
      </c>
      <c r="C185">
        <v>119377</v>
      </c>
      <c r="D185">
        <v>45.933500000000002</v>
      </c>
    </row>
    <row r="186" spans="1:4" x14ac:dyDescent="0.25">
      <c r="A186" t="str">
        <f t="shared" si="4"/>
        <v>23_121843</v>
      </c>
      <c r="B186">
        <v>23</v>
      </c>
      <c r="C186">
        <v>121843</v>
      </c>
      <c r="D186">
        <v>896.78679999999997</v>
      </c>
    </row>
    <row r="187" spans="1:4" x14ac:dyDescent="0.25">
      <c r="A187" t="str">
        <f t="shared" si="4"/>
        <v>51_121843</v>
      </c>
      <c r="B187">
        <v>51</v>
      </c>
      <c r="C187">
        <v>121843</v>
      </c>
      <c r="D187">
        <v>294.08749999999998</v>
      </c>
    </row>
    <row r="188" spans="1:4" x14ac:dyDescent="0.25">
      <c r="A188" t="str">
        <f t="shared" si="4"/>
        <v>23_1233378</v>
      </c>
      <c r="B188">
        <v>23</v>
      </c>
      <c r="C188">
        <v>1233378</v>
      </c>
      <c r="D188">
        <v>36.927799999999998</v>
      </c>
    </row>
    <row r="189" spans="1:4" x14ac:dyDescent="0.25">
      <c r="A189" t="str">
        <f t="shared" si="4"/>
        <v>23_1234186</v>
      </c>
      <c r="B189">
        <v>23</v>
      </c>
      <c r="C189">
        <v>1234186</v>
      </c>
      <c r="D189">
        <v>11.367000000000001</v>
      </c>
    </row>
    <row r="190" spans="1:4" x14ac:dyDescent="0.25">
      <c r="A190" t="str">
        <f t="shared" si="4"/>
        <v>23_1234228</v>
      </c>
      <c r="B190">
        <v>23</v>
      </c>
      <c r="C190">
        <v>1234228</v>
      </c>
      <c r="D190">
        <v>43.548000000000002</v>
      </c>
    </row>
    <row r="191" spans="1:4" x14ac:dyDescent="0.25">
      <c r="A191" t="str">
        <f t="shared" si="4"/>
        <v>51_1234228</v>
      </c>
      <c r="B191">
        <v>51</v>
      </c>
      <c r="C191">
        <v>1234228</v>
      </c>
      <c r="D191">
        <v>132.45849999999999</v>
      </c>
    </row>
    <row r="192" spans="1:4" x14ac:dyDescent="0.25">
      <c r="A192" t="str">
        <f t="shared" si="4"/>
        <v>52_1234228</v>
      </c>
      <c r="B192">
        <v>52</v>
      </c>
      <c r="C192">
        <v>1234228</v>
      </c>
      <c r="D192">
        <v>3369.5264999999999</v>
      </c>
    </row>
    <row r="193" spans="1:4" x14ac:dyDescent="0.25">
      <c r="A193" t="str">
        <f t="shared" si="4"/>
        <v>51_1236587</v>
      </c>
      <c r="B193">
        <v>51</v>
      </c>
      <c r="C193">
        <v>1236587</v>
      </c>
      <c r="D193">
        <v>298.60750000000002</v>
      </c>
    </row>
    <row r="194" spans="1:4" x14ac:dyDescent="0.25">
      <c r="A194" t="str">
        <f t="shared" si="4"/>
        <v>52_1236587</v>
      </c>
      <c r="B194">
        <v>52</v>
      </c>
      <c r="C194">
        <v>1236587</v>
      </c>
      <c r="D194">
        <v>3096.9733999999999</v>
      </c>
    </row>
    <row r="195" spans="1:4" x14ac:dyDescent="0.25">
      <c r="A195" t="str">
        <f t="shared" ref="A195:A258" si="5">CONCATENATE(B195,"_",C195)</f>
        <v>51_1238815</v>
      </c>
      <c r="B195">
        <v>51</v>
      </c>
      <c r="C195">
        <v>1238815</v>
      </c>
      <c r="D195">
        <v>1309.9464</v>
      </c>
    </row>
    <row r="196" spans="1:4" x14ac:dyDescent="0.25">
      <c r="A196" t="str">
        <f t="shared" si="5"/>
        <v>23_1244532</v>
      </c>
      <c r="B196">
        <v>23</v>
      </c>
      <c r="C196">
        <v>1244532</v>
      </c>
      <c r="D196">
        <v>0.93320000000000003</v>
      </c>
    </row>
    <row r="197" spans="1:4" x14ac:dyDescent="0.25">
      <c r="A197" t="str">
        <f t="shared" si="5"/>
        <v>51_177946</v>
      </c>
      <c r="B197">
        <v>51</v>
      </c>
      <c r="C197">
        <v>177946</v>
      </c>
      <c r="D197">
        <v>6046.0884999999998</v>
      </c>
    </row>
    <row r="198" spans="1:4" x14ac:dyDescent="0.25">
      <c r="A198" t="str">
        <f t="shared" si="5"/>
        <v>51_180042</v>
      </c>
      <c r="B198">
        <v>51</v>
      </c>
      <c r="C198">
        <v>180042</v>
      </c>
      <c r="D198">
        <v>1417.3148000000001</v>
      </c>
    </row>
    <row r="199" spans="1:4" x14ac:dyDescent="0.25">
      <c r="A199" t="str">
        <f t="shared" si="5"/>
        <v>52_180042</v>
      </c>
      <c r="B199">
        <v>52</v>
      </c>
      <c r="C199">
        <v>180042</v>
      </c>
      <c r="D199">
        <v>1922.5944999999999</v>
      </c>
    </row>
    <row r="200" spans="1:4" x14ac:dyDescent="0.25">
      <c r="A200" t="str">
        <f t="shared" si="5"/>
        <v>51_181081</v>
      </c>
      <c r="B200">
        <v>51</v>
      </c>
      <c r="C200">
        <v>181081</v>
      </c>
      <c r="D200">
        <v>1360.2808</v>
      </c>
    </row>
    <row r="201" spans="1:4" x14ac:dyDescent="0.25">
      <c r="A201" t="str">
        <f t="shared" si="5"/>
        <v>52_181123</v>
      </c>
      <c r="B201">
        <v>52</v>
      </c>
      <c r="C201">
        <v>181123</v>
      </c>
      <c r="D201">
        <v>2459.7462</v>
      </c>
    </row>
    <row r="202" spans="1:4" x14ac:dyDescent="0.25">
      <c r="A202" t="str">
        <f t="shared" si="5"/>
        <v>23_190124</v>
      </c>
      <c r="B202">
        <v>23</v>
      </c>
      <c r="C202">
        <v>190124</v>
      </c>
      <c r="D202">
        <v>18.268999999999998</v>
      </c>
    </row>
    <row r="203" spans="1:4" x14ac:dyDescent="0.25">
      <c r="A203" t="str">
        <f t="shared" si="5"/>
        <v>51_190124</v>
      </c>
      <c r="B203">
        <v>51</v>
      </c>
      <c r="C203">
        <v>190124</v>
      </c>
      <c r="D203">
        <v>482.24619999999999</v>
      </c>
    </row>
    <row r="204" spans="1:4" x14ac:dyDescent="0.25">
      <c r="A204" t="str">
        <f t="shared" si="5"/>
        <v>52_190124</v>
      </c>
      <c r="B204">
        <v>52</v>
      </c>
      <c r="C204">
        <v>190124</v>
      </c>
      <c r="D204">
        <v>2270.7017999999998</v>
      </c>
    </row>
    <row r="205" spans="1:4" x14ac:dyDescent="0.25">
      <c r="A205" t="str">
        <f t="shared" si="5"/>
        <v>23_201073</v>
      </c>
      <c r="B205">
        <v>23</v>
      </c>
      <c r="C205">
        <v>201073</v>
      </c>
      <c r="D205">
        <v>42.695300000000003</v>
      </c>
    </row>
    <row r="206" spans="1:4" x14ac:dyDescent="0.25">
      <c r="A206" t="str">
        <f t="shared" si="5"/>
        <v>51_201073</v>
      </c>
      <c r="B206">
        <v>51</v>
      </c>
      <c r="C206">
        <v>201073</v>
      </c>
      <c r="D206">
        <v>444.14780000000002</v>
      </c>
    </row>
    <row r="207" spans="1:4" x14ac:dyDescent="0.25">
      <c r="A207" t="str">
        <f t="shared" si="5"/>
        <v>52_201073</v>
      </c>
      <c r="B207">
        <v>52</v>
      </c>
      <c r="C207">
        <v>201073</v>
      </c>
      <c r="D207">
        <v>689.19680000000005</v>
      </c>
    </row>
    <row r="208" spans="1:4" x14ac:dyDescent="0.25">
      <c r="A208" t="str">
        <f t="shared" si="5"/>
        <v>23_216176</v>
      </c>
      <c r="B208">
        <v>23</v>
      </c>
      <c r="C208">
        <v>216176</v>
      </c>
      <c r="D208">
        <v>825.87099999999998</v>
      </c>
    </row>
    <row r="209" spans="1:4" x14ac:dyDescent="0.25">
      <c r="A209" t="str">
        <f t="shared" si="5"/>
        <v>51_216176</v>
      </c>
      <c r="B209">
        <v>51</v>
      </c>
      <c r="C209">
        <v>216176</v>
      </c>
      <c r="D209">
        <v>2060.3141999999998</v>
      </c>
    </row>
    <row r="210" spans="1:4" x14ac:dyDescent="0.25">
      <c r="A210" t="str">
        <f t="shared" si="5"/>
        <v>52_216176</v>
      </c>
      <c r="B210">
        <v>52</v>
      </c>
      <c r="C210">
        <v>216176</v>
      </c>
      <c r="D210">
        <v>10505.761399999999</v>
      </c>
    </row>
    <row r="211" spans="1:4" x14ac:dyDescent="0.25">
      <c r="A211" t="str">
        <f t="shared" si="5"/>
        <v>51_218263</v>
      </c>
      <c r="B211">
        <v>51</v>
      </c>
      <c r="C211">
        <v>218263</v>
      </c>
      <c r="D211">
        <v>206.72839999999999</v>
      </c>
    </row>
    <row r="212" spans="1:4" x14ac:dyDescent="0.25">
      <c r="A212" t="str">
        <f t="shared" si="5"/>
        <v>51_227358</v>
      </c>
      <c r="B212">
        <v>51</v>
      </c>
      <c r="C212">
        <v>227358</v>
      </c>
      <c r="D212">
        <v>2230.7703999999999</v>
      </c>
    </row>
    <row r="213" spans="1:4" x14ac:dyDescent="0.25">
      <c r="A213" t="str">
        <f t="shared" si="5"/>
        <v>52_227358</v>
      </c>
      <c r="B213">
        <v>52</v>
      </c>
      <c r="C213">
        <v>227358</v>
      </c>
      <c r="D213">
        <v>20980.542600000001</v>
      </c>
    </row>
    <row r="214" spans="1:4" x14ac:dyDescent="0.25">
      <c r="A214" t="str">
        <f t="shared" si="5"/>
        <v>23_330418</v>
      </c>
      <c r="B214">
        <v>23</v>
      </c>
      <c r="C214">
        <v>330418</v>
      </c>
      <c r="D214">
        <v>282.06849999999997</v>
      </c>
    </row>
    <row r="215" spans="1:4" x14ac:dyDescent="0.25">
      <c r="A215" t="str">
        <f t="shared" si="5"/>
        <v>51_332615</v>
      </c>
      <c r="B215">
        <v>51</v>
      </c>
      <c r="C215">
        <v>332615</v>
      </c>
      <c r="D215">
        <v>122.3807</v>
      </c>
    </row>
    <row r="216" spans="1:4" x14ac:dyDescent="0.25">
      <c r="A216" t="str">
        <f t="shared" si="5"/>
        <v>52_332615</v>
      </c>
      <c r="B216">
        <v>52</v>
      </c>
      <c r="C216">
        <v>332615</v>
      </c>
      <c r="D216">
        <v>2003.5153</v>
      </c>
    </row>
    <row r="217" spans="1:4" x14ac:dyDescent="0.25">
      <c r="A217" t="str">
        <f t="shared" si="5"/>
        <v>23_380350</v>
      </c>
      <c r="B217">
        <v>23</v>
      </c>
      <c r="C217">
        <v>380350</v>
      </c>
      <c r="D217">
        <v>119.167</v>
      </c>
    </row>
    <row r="218" spans="1:4" x14ac:dyDescent="0.25">
      <c r="A218" t="str">
        <f t="shared" si="5"/>
        <v>23_484402</v>
      </c>
      <c r="B218">
        <v>23</v>
      </c>
      <c r="C218">
        <v>484402</v>
      </c>
      <c r="D218">
        <v>4.8899999999999997</v>
      </c>
    </row>
    <row r="219" spans="1:4" x14ac:dyDescent="0.25">
      <c r="A219" t="str">
        <f t="shared" si="5"/>
        <v>51_496364</v>
      </c>
      <c r="B219">
        <v>51</v>
      </c>
      <c r="C219">
        <v>496364</v>
      </c>
      <c r="D219">
        <v>153.89879999999999</v>
      </c>
    </row>
    <row r="220" spans="1:4" x14ac:dyDescent="0.25">
      <c r="A220" t="str">
        <f t="shared" si="5"/>
        <v>52_496364</v>
      </c>
      <c r="B220">
        <v>52</v>
      </c>
      <c r="C220">
        <v>496364</v>
      </c>
      <c r="D220">
        <v>425.28440000000001</v>
      </c>
    </row>
    <row r="221" spans="1:4" x14ac:dyDescent="0.25">
      <c r="A221" t="str">
        <f t="shared" si="5"/>
        <v>23_500272</v>
      </c>
      <c r="B221">
        <v>23</v>
      </c>
      <c r="C221">
        <v>500272</v>
      </c>
      <c r="D221">
        <v>109.3057</v>
      </c>
    </row>
    <row r="222" spans="1:4" x14ac:dyDescent="0.25">
      <c r="A222" t="str">
        <f t="shared" si="5"/>
        <v>51_500272</v>
      </c>
      <c r="B222">
        <v>51</v>
      </c>
      <c r="C222">
        <v>500272</v>
      </c>
      <c r="D222">
        <v>503.91300000000001</v>
      </c>
    </row>
    <row r="223" spans="1:4" x14ac:dyDescent="0.25">
      <c r="A223" t="str">
        <f t="shared" si="5"/>
        <v>23_528075</v>
      </c>
      <c r="B223">
        <v>23</v>
      </c>
      <c r="C223">
        <v>528075</v>
      </c>
      <c r="D223">
        <v>56.634799999999998</v>
      </c>
    </row>
    <row r="224" spans="1:4" x14ac:dyDescent="0.25">
      <c r="A224" t="str">
        <f t="shared" si="5"/>
        <v>51_528075</v>
      </c>
      <c r="B224">
        <v>51</v>
      </c>
      <c r="C224">
        <v>528075</v>
      </c>
      <c r="D224">
        <v>984.52319999999997</v>
      </c>
    </row>
    <row r="225" spans="1:4" x14ac:dyDescent="0.25">
      <c r="A225" t="str">
        <f t="shared" si="5"/>
        <v>23_548800</v>
      </c>
      <c r="B225">
        <v>23</v>
      </c>
      <c r="C225">
        <v>548800</v>
      </c>
      <c r="D225">
        <v>12.9497</v>
      </c>
    </row>
    <row r="226" spans="1:4" x14ac:dyDescent="0.25">
      <c r="A226" t="str">
        <f t="shared" si="5"/>
        <v>23_548818</v>
      </c>
      <c r="B226">
        <v>23</v>
      </c>
      <c r="C226">
        <v>548818</v>
      </c>
      <c r="D226">
        <v>16.978000000000002</v>
      </c>
    </row>
    <row r="227" spans="1:4" x14ac:dyDescent="0.25">
      <c r="A227" t="str">
        <f t="shared" si="5"/>
        <v>51_548818</v>
      </c>
      <c r="B227">
        <v>51</v>
      </c>
      <c r="C227">
        <v>548818</v>
      </c>
      <c r="D227">
        <v>1879.7164</v>
      </c>
    </row>
    <row r="228" spans="1:4" x14ac:dyDescent="0.25">
      <c r="A228" t="str">
        <f t="shared" si="5"/>
        <v>23_548917</v>
      </c>
      <c r="B228">
        <v>23</v>
      </c>
      <c r="C228">
        <v>548917</v>
      </c>
      <c r="D228">
        <v>3.8148</v>
      </c>
    </row>
    <row r="229" spans="1:4" x14ac:dyDescent="0.25">
      <c r="A229" t="str">
        <f t="shared" si="5"/>
        <v>51_581959</v>
      </c>
      <c r="B229">
        <v>51</v>
      </c>
      <c r="C229">
        <v>581959</v>
      </c>
      <c r="D229">
        <v>851.25829999999996</v>
      </c>
    </row>
    <row r="230" spans="1:4" x14ac:dyDescent="0.25">
      <c r="A230" t="str">
        <f t="shared" si="5"/>
        <v>23_607465</v>
      </c>
      <c r="B230">
        <v>23</v>
      </c>
      <c r="C230">
        <v>607465</v>
      </c>
      <c r="D230">
        <v>52.134799999999998</v>
      </c>
    </row>
    <row r="231" spans="1:4" x14ac:dyDescent="0.25">
      <c r="A231" t="str">
        <f t="shared" si="5"/>
        <v>52_607465</v>
      </c>
      <c r="B231">
        <v>52</v>
      </c>
      <c r="C231">
        <v>607465</v>
      </c>
      <c r="D231">
        <v>2832.6496000000002</v>
      </c>
    </row>
    <row r="232" spans="1:4" x14ac:dyDescent="0.25">
      <c r="A232" t="str">
        <f t="shared" si="5"/>
        <v>51_621383</v>
      </c>
      <c r="B232">
        <v>51</v>
      </c>
      <c r="C232">
        <v>621383</v>
      </c>
      <c r="D232">
        <v>630.07770000000005</v>
      </c>
    </row>
    <row r="233" spans="1:4" x14ac:dyDescent="0.25">
      <c r="A233" t="str">
        <f t="shared" si="5"/>
        <v>52_624304</v>
      </c>
      <c r="B233">
        <v>52</v>
      </c>
      <c r="C233">
        <v>624304</v>
      </c>
      <c r="D233">
        <v>1618.0338999999999</v>
      </c>
    </row>
    <row r="234" spans="1:4" x14ac:dyDescent="0.25">
      <c r="A234" t="str">
        <f t="shared" si="5"/>
        <v>51_624312</v>
      </c>
      <c r="B234">
        <v>51</v>
      </c>
      <c r="C234">
        <v>624312</v>
      </c>
      <c r="D234">
        <v>1007.9953</v>
      </c>
    </row>
    <row r="235" spans="1:4" x14ac:dyDescent="0.25">
      <c r="A235" t="str">
        <f t="shared" si="5"/>
        <v>52_624312</v>
      </c>
      <c r="B235">
        <v>52</v>
      </c>
      <c r="C235">
        <v>624312</v>
      </c>
      <c r="D235">
        <v>1832.3434999999999</v>
      </c>
    </row>
    <row r="236" spans="1:4" x14ac:dyDescent="0.25">
      <c r="A236" t="str">
        <f t="shared" si="5"/>
        <v>23_624320</v>
      </c>
      <c r="B236">
        <v>23</v>
      </c>
      <c r="C236">
        <v>624320</v>
      </c>
      <c r="D236">
        <v>897.12400000000002</v>
      </c>
    </row>
    <row r="237" spans="1:4" x14ac:dyDescent="0.25">
      <c r="A237" t="str">
        <f t="shared" si="5"/>
        <v>51_624320</v>
      </c>
      <c r="B237">
        <v>51</v>
      </c>
      <c r="C237">
        <v>624320</v>
      </c>
      <c r="D237">
        <v>246.9102</v>
      </c>
    </row>
    <row r="238" spans="1:4" x14ac:dyDescent="0.25">
      <c r="A238" t="str">
        <f t="shared" si="5"/>
        <v>52_624320</v>
      </c>
      <c r="B238">
        <v>52</v>
      </c>
      <c r="C238">
        <v>624320</v>
      </c>
      <c r="D238">
        <v>3980.1358</v>
      </c>
    </row>
    <row r="239" spans="1:4" x14ac:dyDescent="0.25">
      <c r="A239" t="str">
        <f t="shared" si="5"/>
        <v>23_634329</v>
      </c>
      <c r="B239">
        <v>23</v>
      </c>
      <c r="C239">
        <v>634329</v>
      </c>
      <c r="D239">
        <v>69.930300000000003</v>
      </c>
    </row>
    <row r="240" spans="1:4" x14ac:dyDescent="0.25">
      <c r="A240" t="str">
        <f t="shared" si="5"/>
        <v>51_634329</v>
      </c>
      <c r="B240">
        <v>51</v>
      </c>
      <c r="C240">
        <v>634329</v>
      </c>
      <c r="D240">
        <v>277.59570000000002</v>
      </c>
    </row>
    <row r="241" spans="1:4" x14ac:dyDescent="0.25">
      <c r="A241" t="str">
        <f t="shared" si="5"/>
        <v>52_643585</v>
      </c>
      <c r="B241">
        <v>52</v>
      </c>
      <c r="C241">
        <v>643585</v>
      </c>
      <c r="D241">
        <v>2575.9108999999999</v>
      </c>
    </row>
    <row r="242" spans="1:4" x14ac:dyDescent="0.25">
      <c r="A242" t="str">
        <f t="shared" si="5"/>
        <v>23_677088</v>
      </c>
      <c r="B242">
        <v>23</v>
      </c>
      <c r="C242">
        <v>677088</v>
      </c>
      <c r="D242">
        <v>170.56299999999999</v>
      </c>
    </row>
    <row r="243" spans="1:4" x14ac:dyDescent="0.25">
      <c r="A243" t="str">
        <f t="shared" si="5"/>
        <v>52_677088</v>
      </c>
      <c r="B243">
        <v>52</v>
      </c>
      <c r="C243">
        <v>677088</v>
      </c>
      <c r="D243">
        <v>13026.0381</v>
      </c>
    </row>
    <row r="244" spans="1:4" x14ac:dyDescent="0.25">
      <c r="A244" t="str">
        <f t="shared" si="5"/>
        <v>23_703184</v>
      </c>
      <c r="B244">
        <v>23</v>
      </c>
      <c r="C244">
        <v>703184</v>
      </c>
      <c r="D244">
        <v>34.748100000000001</v>
      </c>
    </row>
    <row r="245" spans="1:4" x14ac:dyDescent="0.25">
      <c r="A245" t="str">
        <f t="shared" si="5"/>
        <v>23_712779</v>
      </c>
      <c r="B245">
        <v>23</v>
      </c>
      <c r="C245">
        <v>712779</v>
      </c>
      <c r="D245">
        <v>439.65309999999999</v>
      </c>
    </row>
    <row r="246" spans="1:4" x14ac:dyDescent="0.25">
      <c r="A246" t="str">
        <f t="shared" si="5"/>
        <v>51_712779</v>
      </c>
      <c r="B246">
        <v>51</v>
      </c>
      <c r="C246">
        <v>712779</v>
      </c>
      <c r="D246">
        <v>431.14699999999999</v>
      </c>
    </row>
    <row r="247" spans="1:4" x14ac:dyDescent="0.25">
      <c r="A247" t="str">
        <f t="shared" si="5"/>
        <v>23_774294</v>
      </c>
      <c r="B247">
        <v>23</v>
      </c>
      <c r="C247">
        <v>774294</v>
      </c>
      <c r="D247">
        <v>77.800299999999993</v>
      </c>
    </row>
    <row r="248" spans="1:4" x14ac:dyDescent="0.25">
      <c r="A248" t="str">
        <f t="shared" si="5"/>
        <v>51_774294</v>
      </c>
      <c r="B248">
        <v>51</v>
      </c>
      <c r="C248">
        <v>774294</v>
      </c>
      <c r="D248">
        <v>332.98090000000002</v>
      </c>
    </row>
    <row r="249" spans="1:4" x14ac:dyDescent="0.25">
      <c r="A249" t="str">
        <f t="shared" si="5"/>
        <v>52_774294</v>
      </c>
      <c r="B249">
        <v>52</v>
      </c>
      <c r="C249">
        <v>774294</v>
      </c>
      <c r="D249">
        <v>1793.2119</v>
      </c>
    </row>
    <row r="250" spans="1:4" x14ac:dyDescent="0.25">
      <c r="A250" t="str">
        <f t="shared" si="5"/>
        <v>52_823716</v>
      </c>
      <c r="B250">
        <v>52</v>
      </c>
      <c r="C250">
        <v>823716</v>
      </c>
      <c r="D250">
        <v>1812.9003</v>
      </c>
    </row>
    <row r="251" spans="1:4" x14ac:dyDescent="0.25">
      <c r="A251" t="str">
        <f t="shared" si="5"/>
        <v>23_837350</v>
      </c>
      <c r="B251">
        <v>23</v>
      </c>
      <c r="C251">
        <v>837350</v>
      </c>
      <c r="D251">
        <v>13.0298</v>
      </c>
    </row>
    <row r="252" spans="1:4" x14ac:dyDescent="0.25">
      <c r="A252" t="str">
        <f t="shared" si="5"/>
        <v>52_837350</v>
      </c>
      <c r="B252">
        <v>52</v>
      </c>
      <c r="C252">
        <v>837350</v>
      </c>
      <c r="D252">
        <v>491.25729999999999</v>
      </c>
    </row>
    <row r="253" spans="1:4" x14ac:dyDescent="0.25">
      <c r="A253" t="str">
        <f t="shared" si="5"/>
        <v>23_861707</v>
      </c>
      <c r="B253">
        <v>23</v>
      </c>
      <c r="C253">
        <v>861707</v>
      </c>
      <c r="D253">
        <v>42.5276</v>
      </c>
    </row>
    <row r="254" spans="1:4" x14ac:dyDescent="0.25">
      <c r="A254" t="str">
        <f t="shared" si="5"/>
        <v>51_861707</v>
      </c>
      <c r="B254">
        <v>51</v>
      </c>
      <c r="C254">
        <v>861707</v>
      </c>
      <c r="D254">
        <v>529.43029999999999</v>
      </c>
    </row>
    <row r="255" spans="1:4" x14ac:dyDescent="0.25">
      <c r="A255" t="str">
        <f t="shared" si="5"/>
        <v>23_896357</v>
      </c>
      <c r="B255">
        <v>23</v>
      </c>
      <c r="C255">
        <v>896357</v>
      </c>
      <c r="D255">
        <v>310.67340000000002</v>
      </c>
    </row>
    <row r="256" spans="1:4" x14ac:dyDescent="0.25">
      <c r="A256" t="str">
        <f t="shared" si="5"/>
        <v>23_1038777</v>
      </c>
      <c r="B256">
        <v>23</v>
      </c>
      <c r="C256">
        <v>1038777</v>
      </c>
      <c r="D256">
        <v>37.164700000000003</v>
      </c>
    </row>
    <row r="257" spans="1:4" x14ac:dyDescent="0.25">
      <c r="A257" t="str">
        <f t="shared" si="5"/>
        <v>51_1038777</v>
      </c>
      <c r="B257">
        <v>51</v>
      </c>
      <c r="C257">
        <v>1038777</v>
      </c>
      <c r="D257">
        <v>896.24480000000005</v>
      </c>
    </row>
    <row r="258" spans="1:4" x14ac:dyDescent="0.25">
      <c r="A258" t="str">
        <f t="shared" si="5"/>
        <v>52_1038777</v>
      </c>
      <c r="B258">
        <v>52</v>
      </c>
      <c r="C258">
        <v>1038777</v>
      </c>
      <c r="D258">
        <v>15716.0524</v>
      </c>
    </row>
    <row r="259" spans="1:4" x14ac:dyDescent="0.25">
      <c r="A259" t="str">
        <f t="shared" ref="A259:A322" si="6">CONCATENATE(B259,"_",C259)</f>
        <v>23_1038785</v>
      </c>
      <c r="B259">
        <v>23</v>
      </c>
      <c r="C259">
        <v>1038785</v>
      </c>
      <c r="D259">
        <v>71.774000000000001</v>
      </c>
    </row>
    <row r="260" spans="1:4" x14ac:dyDescent="0.25">
      <c r="A260" t="str">
        <f t="shared" si="6"/>
        <v>23_1038793</v>
      </c>
      <c r="B260">
        <v>23</v>
      </c>
      <c r="C260">
        <v>1038793</v>
      </c>
      <c r="D260">
        <v>34.636099999999999</v>
      </c>
    </row>
    <row r="261" spans="1:4" x14ac:dyDescent="0.25">
      <c r="A261" t="str">
        <f t="shared" si="6"/>
        <v>51_1038793</v>
      </c>
      <c r="B261">
        <v>51</v>
      </c>
      <c r="C261">
        <v>1038793</v>
      </c>
      <c r="D261">
        <v>1236.8063999999999</v>
      </c>
    </row>
    <row r="262" spans="1:4" x14ac:dyDescent="0.25">
      <c r="A262" t="str">
        <f t="shared" si="6"/>
        <v>23_108910</v>
      </c>
      <c r="B262">
        <v>23</v>
      </c>
      <c r="C262">
        <v>108910</v>
      </c>
      <c r="D262">
        <v>397.20249999999999</v>
      </c>
    </row>
    <row r="263" spans="1:4" x14ac:dyDescent="0.25">
      <c r="A263" t="str">
        <f t="shared" si="6"/>
        <v>51_108910</v>
      </c>
      <c r="B263">
        <v>51</v>
      </c>
      <c r="C263">
        <v>108910</v>
      </c>
      <c r="D263">
        <v>50.77</v>
      </c>
    </row>
    <row r="264" spans="1:4" x14ac:dyDescent="0.25">
      <c r="A264" t="str">
        <f t="shared" si="6"/>
        <v>52_108910</v>
      </c>
      <c r="B264">
        <v>52</v>
      </c>
      <c r="C264">
        <v>108910</v>
      </c>
      <c r="D264">
        <v>3304.7123999999999</v>
      </c>
    </row>
    <row r="265" spans="1:4" x14ac:dyDescent="0.25">
      <c r="A265" t="str">
        <f t="shared" si="6"/>
        <v>23_1096791</v>
      </c>
      <c r="B265">
        <v>23</v>
      </c>
      <c r="C265">
        <v>1096791</v>
      </c>
      <c r="D265">
        <v>562.22389999999996</v>
      </c>
    </row>
    <row r="266" spans="1:4" x14ac:dyDescent="0.25">
      <c r="A266" t="str">
        <f t="shared" si="6"/>
        <v>23_1105832</v>
      </c>
      <c r="B266">
        <v>23</v>
      </c>
      <c r="C266">
        <v>1105832</v>
      </c>
      <c r="D266">
        <v>227.6986</v>
      </c>
    </row>
    <row r="267" spans="1:4" x14ac:dyDescent="0.25">
      <c r="A267" t="str">
        <f t="shared" si="6"/>
        <v>51_1105832</v>
      </c>
      <c r="B267">
        <v>51</v>
      </c>
      <c r="C267">
        <v>1105832</v>
      </c>
      <c r="D267">
        <v>592.28179999999998</v>
      </c>
    </row>
    <row r="268" spans="1:4" x14ac:dyDescent="0.25">
      <c r="A268" t="str">
        <f t="shared" si="6"/>
        <v>23_1116862</v>
      </c>
      <c r="B268">
        <v>23</v>
      </c>
      <c r="C268">
        <v>1116862</v>
      </c>
      <c r="D268">
        <v>15.799200000000001</v>
      </c>
    </row>
    <row r="269" spans="1:4" x14ac:dyDescent="0.25">
      <c r="A269" t="str">
        <f t="shared" si="6"/>
        <v>23_1169267</v>
      </c>
      <c r="B269">
        <v>23</v>
      </c>
      <c r="C269">
        <v>1169267</v>
      </c>
      <c r="D269">
        <v>56.655200000000001</v>
      </c>
    </row>
    <row r="270" spans="1:4" x14ac:dyDescent="0.25">
      <c r="A270" t="str">
        <f t="shared" si="6"/>
        <v>51_1169267</v>
      </c>
      <c r="B270">
        <v>51</v>
      </c>
      <c r="C270">
        <v>1169267</v>
      </c>
      <c r="D270">
        <v>1702.2286999999999</v>
      </c>
    </row>
    <row r="271" spans="1:4" x14ac:dyDescent="0.25">
      <c r="A271" t="str">
        <f t="shared" si="6"/>
        <v>23_1172022</v>
      </c>
      <c r="B271">
        <v>23</v>
      </c>
      <c r="C271">
        <v>1172022</v>
      </c>
      <c r="D271">
        <v>3.7347999999999999</v>
      </c>
    </row>
    <row r="272" spans="1:4" x14ac:dyDescent="0.25">
      <c r="A272" t="str">
        <f t="shared" si="6"/>
        <v>51_1172022</v>
      </c>
      <c r="B272">
        <v>51</v>
      </c>
      <c r="C272">
        <v>1172022</v>
      </c>
      <c r="D272">
        <v>1140.6415999999999</v>
      </c>
    </row>
    <row r="273" spans="1:4" x14ac:dyDescent="0.25">
      <c r="A273" t="str">
        <f t="shared" si="6"/>
        <v>23_1172071</v>
      </c>
      <c r="B273">
        <v>23</v>
      </c>
      <c r="C273">
        <v>1172071</v>
      </c>
      <c r="D273">
        <v>12.414400000000001</v>
      </c>
    </row>
    <row r="274" spans="1:4" x14ac:dyDescent="0.25">
      <c r="A274" t="str">
        <f t="shared" si="6"/>
        <v>51_1172071</v>
      </c>
      <c r="B274">
        <v>51</v>
      </c>
      <c r="C274">
        <v>1172071</v>
      </c>
      <c r="D274">
        <v>5356.3343000000004</v>
      </c>
    </row>
    <row r="275" spans="1:4" x14ac:dyDescent="0.25">
      <c r="A275" t="str">
        <f t="shared" si="6"/>
        <v>23_117285</v>
      </c>
      <c r="B275">
        <v>23</v>
      </c>
      <c r="C275">
        <v>117285</v>
      </c>
      <c r="D275">
        <v>20.351700000000001</v>
      </c>
    </row>
    <row r="276" spans="1:4" x14ac:dyDescent="0.25">
      <c r="A276" t="str">
        <f t="shared" si="6"/>
        <v>51_117285</v>
      </c>
      <c r="B276">
        <v>51</v>
      </c>
      <c r="C276">
        <v>117285</v>
      </c>
      <c r="D276">
        <v>55.404299999999999</v>
      </c>
    </row>
    <row r="277" spans="1:4" x14ac:dyDescent="0.25">
      <c r="A277" t="str">
        <f t="shared" si="6"/>
        <v>23_118192</v>
      </c>
      <c r="B277">
        <v>23</v>
      </c>
      <c r="C277">
        <v>118192</v>
      </c>
      <c r="D277">
        <v>165.5196</v>
      </c>
    </row>
    <row r="278" spans="1:4" x14ac:dyDescent="0.25">
      <c r="A278" t="str">
        <f t="shared" si="6"/>
        <v>51_118192</v>
      </c>
      <c r="B278">
        <v>51</v>
      </c>
      <c r="C278">
        <v>118192</v>
      </c>
      <c r="D278">
        <v>59.055900000000001</v>
      </c>
    </row>
    <row r="279" spans="1:4" x14ac:dyDescent="0.25">
      <c r="A279" t="str">
        <f t="shared" si="6"/>
        <v>23_118613</v>
      </c>
      <c r="B279">
        <v>23</v>
      </c>
      <c r="C279">
        <v>118613</v>
      </c>
      <c r="D279">
        <v>51.741399999999999</v>
      </c>
    </row>
    <row r="280" spans="1:4" x14ac:dyDescent="0.25">
      <c r="A280" t="str">
        <f t="shared" si="6"/>
        <v>51_118613</v>
      </c>
      <c r="B280">
        <v>51</v>
      </c>
      <c r="C280">
        <v>118613</v>
      </c>
      <c r="D280">
        <v>619.66570000000002</v>
      </c>
    </row>
    <row r="281" spans="1:4" x14ac:dyDescent="0.25">
      <c r="A281" t="str">
        <f t="shared" si="6"/>
        <v>23_1186485</v>
      </c>
      <c r="B281">
        <v>23</v>
      </c>
      <c r="C281">
        <v>1186485</v>
      </c>
      <c r="D281">
        <v>6.8552</v>
      </c>
    </row>
    <row r="282" spans="1:4" x14ac:dyDescent="0.25">
      <c r="A282" t="str">
        <f t="shared" si="6"/>
        <v>23_118664</v>
      </c>
      <c r="B282">
        <v>23</v>
      </c>
      <c r="C282">
        <v>118664</v>
      </c>
      <c r="D282">
        <v>81.754300000000001</v>
      </c>
    </row>
    <row r="283" spans="1:4" x14ac:dyDescent="0.25">
      <c r="A283" t="str">
        <f t="shared" si="6"/>
        <v>51_118664</v>
      </c>
      <c r="B283">
        <v>51</v>
      </c>
      <c r="C283">
        <v>118664</v>
      </c>
      <c r="D283">
        <v>940.53830000000005</v>
      </c>
    </row>
    <row r="284" spans="1:4" x14ac:dyDescent="0.25">
      <c r="A284" t="str">
        <f t="shared" si="6"/>
        <v>52_118664</v>
      </c>
      <c r="B284">
        <v>52</v>
      </c>
      <c r="C284">
        <v>118664</v>
      </c>
      <c r="D284">
        <v>899.64099999999996</v>
      </c>
    </row>
    <row r="285" spans="1:4" x14ac:dyDescent="0.25">
      <c r="A285" t="str">
        <f t="shared" si="6"/>
        <v>23_119369</v>
      </c>
      <c r="B285">
        <v>23</v>
      </c>
      <c r="C285">
        <v>119369</v>
      </c>
      <c r="D285">
        <v>41.350099999999998</v>
      </c>
    </row>
    <row r="286" spans="1:4" x14ac:dyDescent="0.25">
      <c r="A286" t="str">
        <f t="shared" si="6"/>
        <v>51_119369</v>
      </c>
      <c r="B286">
        <v>51</v>
      </c>
      <c r="C286">
        <v>119369</v>
      </c>
      <c r="D286">
        <v>221.58969999999999</v>
      </c>
    </row>
    <row r="287" spans="1:4" x14ac:dyDescent="0.25">
      <c r="A287" t="str">
        <f t="shared" si="6"/>
        <v>52_119377</v>
      </c>
      <c r="B287">
        <v>52</v>
      </c>
      <c r="C287">
        <v>119377</v>
      </c>
      <c r="D287">
        <v>739.63610000000006</v>
      </c>
    </row>
    <row r="288" spans="1:4" x14ac:dyDescent="0.25">
      <c r="A288" t="str">
        <f t="shared" si="6"/>
        <v>23_1207372</v>
      </c>
      <c r="B288">
        <v>23</v>
      </c>
      <c r="C288">
        <v>1207372</v>
      </c>
      <c r="D288">
        <v>15.6113</v>
      </c>
    </row>
    <row r="289" spans="1:4" x14ac:dyDescent="0.25">
      <c r="A289" t="str">
        <f t="shared" si="6"/>
        <v>23_121975</v>
      </c>
      <c r="B289">
        <v>23</v>
      </c>
      <c r="C289">
        <v>121975</v>
      </c>
      <c r="D289">
        <v>24.9725</v>
      </c>
    </row>
    <row r="290" spans="1:4" x14ac:dyDescent="0.25">
      <c r="A290" t="str">
        <f t="shared" si="6"/>
        <v>23_122394</v>
      </c>
      <c r="B290">
        <v>23</v>
      </c>
      <c r="C290">
        <v>122394</v>
      </c>
      <c r="D290">
        <v>1216.2670000000001</v>
      </c>
    </row>
    <row r="291" spans="1:4" x14ac:dyDescent="0.25">
      <c r="A291" t="str">
        <f t="shared" si="6"/>
        <v>51_122394</v>
      </c>
      <c r="B291">
        <v>51</v>
      </c>
      <c r="C291">
        <v>122394</v>
      </c>
      <c r="D291">
        <v>502.2921</v>
      </c>
    </row>
    <row r="292" spans="1:4" x14ac:dyDescent="0.25">
      <c r="A292" t="str">
        <f t="shared" si="6"/>
        <v>23_122416</v>
      </c>
      <c r="B292">
        <v>23</v>
      </c>
      <c r="C292">
        <v>122416</v>
      </c>
      <c r="D292">
        <v>300.75040000000001</v>
      </c>
    </row>
    <row r="293" spans="1:4" x14ac:dyDescent="0.25">
      <c r="A293" t="str">
        <f t="shared" si="6"/>
        <v>52_122416</v>
      </c>
      <c r="B293">
        <v>52</v>
      </c>
      <c r="C293">
        <v>122416</v>
      </c>
      <c r="D293">
        <v>720.28110000000004</v>
      </c>
    </row>
    <row r="294" spans="1:4" x14ac:dyDescent="0.25">
      <c r="A294" t="str">
        <f t="shared" si="6"/>
        <v>51_1229343</v>
      </c>
      <c r="B294">
        <v>51</v>
      </c>
      <c r="C294">
        <v>1229343</v>
      </c>
      <c r="D294">
        <v>157.1328</v>
      </c>
    </row>
    <row r="295" spans="1:4" x14ac:dyDescent="0.25">
      <c r="A295" t="str">
        <f t="shared" si="6"/>
        <v>52_1229343</v>
      </c>
      <c r="B295">
        <v>52</v>
      </c>
      <c r="C295">
        <v>1229343</v>
      </c>
      <c r="D295">
        <v>258.79219999999998</v>
      </c>
    </row>
    <row r="296" spans="1:4" x14ac:dyDescent="0.25">
      <c r="A296" t="str">
        <f t="shared" si="6"/>
        <v>52_1233378</v>
      </c>
      <c r="B296">
        <v>52</v>
      </c>
      <c r="C296">
        <v>1233378</v>
      </c>
      <c r="D296">
        <v>2359.3746000000001</v>
      </c>
    </row>
    <row r="297" spans="1:4" x14ac:dyDescent="0.25">
      <c r="A297" t="str">
        <f t="shared" si="6"/>
        <v>23_1234194</v>
      </c>
      <c r="B297">
        <v>23</v>
      </c>
      <c r="C297">
        <v>1234194</v>
      </c>
      <c r="D297">
        <v>9.3993000000000002</v>
      </c>
    </row>
    <row r="298" spans="1:4" x14ac:dyDescent="0.25">
      <c r="A298" t="str">
        <f t="shared" si="6"/>
        <v>51_1234194</v>
      </c>
      <c r="B298">
        <v>51</v>
      </c>
      <c r="C298">
        <v>1234194</v>
      </c>
      <c r="D298">
        <v>139.01070000000001</v>
      </c>
    </row>
    <row r="299" spans="1:4" x14ac:dyDescent="0.25">
      <c r="A299" t="str">
        <f t="shared" si="6"/>
        <v>51_1234202</v>
      </c>
      <c r="B299">
        <v>51</v>
      </c>
      <c r="C299">
        <v>1234202</v>
      </c>
      <c r="D299">
        <v>303.25110000000001</v>
      </c>
    </row>
    <row r="300" spans="1:4" x14ac:dyDescent="0.25">
      <c r="A300" t="str">
        <f t="shared" si="6"/>
        <v>52_1244532</v>
      </c>
      <c r="B300">
        <v>52</v>
      </c>
      <c r="C300">
        <v>1244532</v>
      </c>
      <c r="D300">
        <v>185.11199999999999</v>
      </c>
    </row>
    <row r="301" spans="1:4" x14ac:dyDescent="0.25">
      <c r="A301" t="str">
        <f t="shared" si="6"/>
        <v>52_1246818</v>
      </c>
      <c r="B301">
        <v>52</v>
      </c>
      <c r="C301">
        <v>1246818</v>
      </c>
      <c r="D301">
        <v>339.041</v>
      </c>
    </row>
    <row r="302" spans="1:4" x14ac:dyDescent="0.25">
      <c r="A302" t="str">
        <f t="shared" si="6"/>
        <v>23_1263920</v>
      </c>
      <c r="B302">
        <v>23</v>
      </c>
      <c r="C302">
        <v>1263920</v>
      </c>
      <c r="D302">
        <v>9.6312999999999995</v>
      </c>
    </row>
    <row r="303" spans="1:4" x14ac:dyDescent="0.25">
      <c r="A303" t="str">
        <f t="shared" si="6"/>
        <v>51_128694</v>
      </c>
      <c r="B303">
        <v>51</v>
      </c>
      <c r="C303">
        <v>128694</v>
      </c>
      <c r="D303">
        <v>15263.4457</v>
      </c>
    </row>
    <row r="304" spans="1:4" x14ac:dyDescent="0.25">
      <c r="A304" t="str">
        <f t="shared" si="6"/>
        <v>52_128843</v>
      </c>
      <c r="B304">
        <v>52</v>
      </c>
      <c r="C304">
        <v>128843</v>
      </c>
      <c r="D304">
        <v>4036.9857000000002</v>
      </c>
    </row>
    <row r="305" spans="1:4" x14ac:dyDescent="0.25">
      <c r="A305" t="str">
        <f t="shared" si="6"/>
        <v>23_128876</v>
      </c>
      <c r="B305">
        <v>23</v>
      </c>
      <c r="C305">
        <v>128876</v>
      </c>
      <c r="D305">
        <v>71.436400000000006</v>
      </c>
    </row>
    <row r="306" spans="1:4" x14ac:dyDescent="0.25">
      <c r="A306" t="str">
        <f t="shared" si="6"/>
        <v>51_128876</v>
      </c>
      <c r="B306">
        <v>51</v>
      </c>
      <c r="C306">
        <v>128876</v>
      </c>
      <c r="D306">
        <v>1166.3825999999999</v>
      </c>
    </row>
    <row r="307" spans="1:4" x14ac:dyDescent="0.25">
      <c r="A307" t="str">
        <f t="shared" si="6"/>
        <v>23_177938</v>
      </c>
      <c r="B307">
        <v>23</v>
      </c>
      <c r="C307">
        <v>177938</v>
      </c>
      <c r="D307">
        <v>38.385800000000003</v>
      </c>
    </row>
    <row r="308" spans="1:4" x14ac:dyDescent="0.25">
      <c r="A308" t="str">
        <f t="shared" si="6"/>
        <v>51_177938</v>
      </c>
      <c r="B308">
        <v>51</v>
      </c>
      <c r="C308">
        <v>177938</v>
      </c>
      <c r="D308">
        <v>433.6696</v>
      </c>
    </row>
    <row r="309" spans="1:4" x14ac:dyDescent="0.25">
      <c r="A309" t="str">
        <f t="shared" si="6"/>
        <v>52_177938</v>
      </c>
      <c r="B309">
        <v>52</v>
      </c>
      <c r="C309">
        <v>177938</v>
      </c>
      <c r="D309">
        <v>837.5874</v>
      </c>
    </row>
    <row r="310" spans="1:4" x14ac:dyDescent="0.25">
      <c r="A310" t="str">
        <f t="shared" si="6"/>
        <v>52_178047</v>
      </c>
      <c r="B310">
        <v>52</v>
      </c>
      <c r="C310">
        <v>178047</v>
      </c>
      <c r="D310">
        <v>3090.5648000000001</v>
      </c>
    </row>
    <row r="311" spans="1:4" x14ac:dyDescent="0.25">
      <c r="A311" t="str">
        <f t="shared" si="6"/>
        <v>23_258152</v>
      </c>
      <c r="B311">
        <v>23</v>
      </c>
      <c r="C311">
        <v>258152</v>
      </c>
      <c r="D311">
        <v>58.826000000000001</v>
      </c>
    </row>
    <row r="312" spans="1:4" x14ac:dyDescent="0.25">
      <c r="A312" t="str">
        <f t="shared" si="6"/>
        <v>52_380350</v>
      </c>
      <c r="B312">
        <v>52</v>
      </c>
      <c r="C312">
        <v>380350</v>
      </c>
      <c r="D312">
        <v>1246.9377999999999</v>
      </c>
    </row>
    <row r="313" spans="1:4" x14ac:dyDescent="0.25">
      <c r="A313" t="str">
        <f t="shared" si="6"/>
        <v>23_389129</v>
      </c>
      <c r="B313">
        <v>23</v>
      </c>
      <c r="C313">
        <v>389129</v>
      </c>
      <c r="D313">
        <v>33.810699999999997</v>
      </c>
    </row>
    <row r="314" spans="1:4" x14ac:dyDescent="0.25">
      <c r="A314" t="str">
        <f t="shared" si="6"/>
        <v>52_389129</v>
      </c>
      <c r="B314">
        <v>52</v>
      </c>
      <c r="C314">
        <v>389129</v>
      </c>
      <c r="D314">
        <v>595.57259999999997</v>
      </c>
    </row>
    <row r="315" spans="1:4" x14ac:dyDescent="0.25">
      <c r="A315" t="str">
        <f t="shared" si="6"/>
        <v>23_484345</v>
      </c>
      <c r="B315">
        <v>23</v>
      </c>
      <c r="C315">
        <v>484345</v>
      </c>
      <c r="D315">
        <v>1.62</v>
      </c>
    </row>
    <row r="316" spans="1:4" x14ac:dyDescent="0.25">
      <c r="A316" t="str">
        <f t="shared" si="6"/>
        <v>51_484345</v>
      </c>
      <c r="B316">
        <v>51</v>
      </c>
      <c r="C316">
        <v>484345</v>
      </c>
      <c r="D316">
        <v>68.040000000000006</v>
      </c>
    </row>
    <row r="317" spans="1:4" x14ac:dyDescent="0.25">
      <c r="A317" t="str">
        <f t="shared" si="6"/>
        <v>52_484345</v>
      </c>
      <c r="B317">
        <v>52</v>
      </c>
      <c r="C317">
        <v>484345</v>
      </c>
      <c r="D317">
        <v>1267.9194</v>
      </c>
    </row>
    <row r="318" spans="1:4" x14ac:dyDescent="0.25">
      <c r="A318" t="str">
        <f t="shared" si="6"/>
        <v>51_484444</v>
      </c>
      <c r="B318">
        <v>51</v>
      </c>
      <c r="C318">
        <v>484444</v>
      </c>
      <c r="D318">
        <v>374.87119999999999</v>
      </c>
    </row>
    <row r="319" spans="1:4" x14ac:dyDescent="0.25">
      <c r="A319" t="str">
        <f t="shared" si="6"/>
        <v>51_492132</v>
      </c>
      <c r="B319">
        <v>51</v>
      </c>
      <c r="C319">
        <v>492132</v>
      </c>
      <c r="D319">
        <v>15014.2682</v>
      </c>
    </row>
    <row r="320" spans="1:4" x14ac:dyDescent="0.25">
      <c r="A320" t="str">
        <f t="shared" si="6"/>
        <v>23_528059</v>
      </c>
      <c r="B320">
        <v>23</v>
      </c>
      <c r="C320">
        <v>528059</v>
      </c>
      <c r="D320">
        <v>109.8048</v>
      </c>
    </row>
    <row r="321" spans="1:4" x14ac:dyDescent="0.25">
      <c r="A321" t="str">
        <f t="shared" si="6"/>
        <v>52_528059</v>
      </c>
      <c r="B321">
        <v>52</v>
      </c>
      <c r="C321">
        <v>528059</v>
      </c>
      <c r="D321">
        <v>3759.5091000000002</v>
      </c>
    </row>
    <row r="322" spans="1:4" x14ac:dyDescent="0.25">
      <c r="A322" t="str">
        <f t="shared" si="6"/>
        <v>51_536169</v>
      </c>
      <c r="B322">
        <v>51</v>
      </c>
      <c r="C322">
        <v>536169</v>
      </c>
      <c r="D322">
        <v>470.99639999999999</v>
      </c>
    </row>
    <row r="323" spans="1:4" x14ac:dyDescent="0.25">
      <c r="A323" t="str">
        <f t="shared" ref="A323:A376" si="7">CONCATENATE(B323,"_",C323)</f>
        <v>52_536169</v>
      </c>
      <c r="B323">
        <v>52</v>
      </c>
      <c r="C323">
        <v>536169</v>
      </c>
      <c r="D323">
        <v>620.89570000000003</v>
      </c>
    </row>
    <row r="324" spans="1:4" x14ac:dyDescent="0.25">
      <c r="A324" t="str">
        <f t="shared" si="7"/>
        <v>23_548636</v>
      </c>
      <c r="B324">
        <v>23</v>
      </c>
      <c r="C324">
        <v>548636</v>
      </c>
      <c r="D324">
        <v>37.070700000000002</v>
      </c>
    </row>
    <row r="325" spans="1:4" x14ac:dyDescent="0.25">
      <c r="A325" t="str">
        <f t="shared" si="7"/>
        <v>51_548644</v>
      </c>
      <c r="B325">
        <v>51</v>
      </c>
      <c r="C325">
        <v>548644</v>
      </c>
      <c r="D325">
        <v>1468.9991</v>
      </c>
    </row>
    <row r="326" spans="1:4" x14ac:dyDescent="0.25">
      <c r="A326" t="str">
        <f t="shared" si="7"/>
        <v>52_548644</v>
      </c>
      <c r="B326">
        <v>52</v>
      </c>
      <c r="C326">
        <v>548644</v>
      </c>
      <c r="D326">
        <v>2782.4061000000002</v>
      </c>
    </row>
    <row r="327" spans="1:4" x14ac:dyDescent="0.25">
      <c r="A327" t="str">
        <f t="shared" si="7"/>
        <v>51_548685</v>
      </c>
      <c r="B327">
        <v>51</v>
      </c>
      <c r="C327">
        <v>548685</v>
      </c>
      <c r="D327">
        <v>177.5513</v>
      </c>
    </row>
    <row r="328" spans="1:4" x14ac:dyDescent="0.25">
      <c r="A328" t="str">
        <f t="shared" si="7"/>
        <v>52_548685</v>
      </c>
      <c r="B328">
        <v>52</v>
      </c>
      <c r="C328">
        <v>548685</v>
      </c>
      <c r="D328">
        <v>1210.2671</v>
      </c>
    </row>
    <row r="329" spans="1:4" x14ac:dyDescent="0.25">
      <c r="A329" t="str">
        <f t="shared" si="7"/>
        <v>51_548693</v>
      </c>
      <c r="B329">
        <v>51</v>
      </c>
      <c r="C329">
        <v>548693</v>
      </c>
      <c r="D329">
        <v>426.72980000000001</v>
      </c>
    </row>
    <row r="330" spans="1:4" x14ac:dyDescent="0.25">
      <c r="A330" t="str">
        <f t="shared" si="7"/>
        <v>52_548693</v>
      </c>
      <c r="B330">
        <v>52</v>
      </c>
      <c r="C330">
        <v>548693</v>
      </c>
      <c r="D330">
        <v>831.1155</v>
      </c>
    </row>
    <row r="331" spans="1:4" x14ac:dyDescent="0.25">
      <c r="A331" t="str">
        <f t="shared" si="7"/>
        <v>23_548768</v>
      </c>
      <c r="B331">
        <v>23</v>
      </c>
      <c r="C331">
        <v>548768</v>
      </c>
      <c r="D331">
        <v>8.5601000000000003</v>
      </c>
    </row>
    <row r="332" spans="1:4" x14ac:dyDescent="0.25">
      <c r="A332" t="str">
        <f t="shared" si="7"/>
        <v>23_548784</v>
      </c>
      <c r="B332">
        <v>23</v>
      </c>
      <c r="C332">
        <v>548784</v>
      </c>
      <c r="D332">
        <v>11.0046</v>
      </c>
    </row>
    <row r="333" spans="1:4" x14ac:dyDescent="0.25">
      <c r="A333" t="str">
        <f t="shared" si="7"/>
        <v>51_548784</v>
      </c>
      <c r="B333">
        <v>51</v>
      </c>
      <c r="C333">
        <v>548784</v>
      </c>
      <c r="D333">
        <v>719.74379999999996</v>
      </c>
    </row>
    <row r="334" spans="1:4" x14ac:dyDescent="0.25">
      <c r="A334" t="str">
        <f t="shared" si="7"/>
        <v>52_548800</v>
      </c>
      <c r="B334">
        <v>52</v>
      </c>
      <c r="C334">
        <v>548800</v>
      </c>
      <c r="D334">
        <v>4681.1998000000003</v>
      </c>
    </row>
    <row r="335" spans="1:4" x14ac:dyDescent="0.25">
      <c r="A335" t="str">
        <f t="shared" si="7"/>
        <v>52_548917</v>
      </c>
      <c r="B335">
        <v>52</v>
      </c>
      <c r="C335">
        <v>548917</v>
      </c>
      <c r="D335">
        <v>1.4695</v>
      </c>
    </row>
    <row r="336" spans="1:4" x14ac:dyDescent="0.25">
      <c r="A336" t="str">
        <f t="shared" si="7"/>
        <v>23_548925</v>
      </c>
      <c r="B336">
        <v>23</v>
      </c>
      <c r="C336">
        <v>548925</v>
      </c>
      <c r="D336">
        <v>6.9379</v>
      </c>
    </row>
    <row r="337" spans="1:4" x14ac:dyDescent="0.25">
      <c r="A337" t="str">
        <f t="shared" si="7"/>
        <v>51_548925</v>
      </c>
      <c r="B337">
        <v>51</v>
      </c>
      <c r="C337">
        <v>548925</v>
      </c>
      <c r="D337">
        <v>75996.326199999996</v>
      </c>
    </row>
    <row r="338" spans="1:4" x14ac:dyDescent="0.25">
      <c r="A338" t="str">
        <f t="shared" si="7"/>
        <v>52_548925</v>
      </c>
      <c r="B338">
        <v>52</v>
      </c>
      <c r="C338">
        <v>548925</v>
      </c>
      <c r="D338">
        <v>0.55520000000000003</v>
      </c>
    </row>
    <row r="339" spans="1:4" x14ac:dyDescent="0.25">
      <c r="A339" t="str">
        <f t="shared" si="7"/>
        <v>23_567727</v>
      </c>
      <c r="B339">
        <v>23</v>
      </c>
      <c r="C339">
        <v>567727</v>
      </c>
      <c r="D339">
        <v>54.553699999999999</v>
      </c>
    </row>
    <row r="340" spans="1:4" x14ac:dyDescent="0.25">
      <c r="A340" t="str">
        <f t="shared" si="7"/>
        <v>52_567727</v>
      </c>
      <c r="B340">
        <v>52</v>
      </c>
      <c r="C340">
        <v>567727</v>
      </c>
      <c r="D340">
        <v>1079.2574</v>
      </c>
    </row>
    <row r="341" spans="1:4" x14ac:dyDescent="0.25">
      <c r="A341" t="str">
        <f t="shared" si="7"/>
        <v>23_590349</v>
      </c>
      <c r="B341">
        <v>23</v>
      </c>
      <c r="C341">
        <v>590349</v>
      </c>
      <c r="D341">
        <v>6.2793000000000001</v>
      </c>
    </row>
    <row r="342" spans="1:4" x14ac:dyDescent="0.25">
      <c r="A342" t="str">
        <f t="shared" si="7"/>
        <v>52_607440</v>
      </c>
      <c r="B342">
        <v>52</v>
      </c>
      <c r="C342">
        <v>607440</v>
      </c>
      <c r="D342">
        <v>2414.9175</v>
      </c>
    </row>
    <row r="343" spans="1:4" x14ac:dyDescent="0.25">
      <c r="A343" t="str">
        <f t="shared" si="7"/>
        <v>23_635060</v>
      </c>
      <c r="B343">
        <v>23</v>
      </c>
      <c r="C343">
        <v>635060</v>
      </c>
      <c r="D343">
        <v>4.1418999999999997</v>
      </c>
    </row>
    <row r="344" spans="1:4" x14ac:dyDescent="0.25">
      <c r="A344" t="str">
        <f t="shared" si="7"/>
        <v>51_635060</v>
      </c>
      <c r="B344">
        <v>51</v>
      </c>
      <c r="C344">
        <v>635060</v>
      </c>
      <c r="D344">
        <v>216.63149999999999</v>
      </c>
    </row>
    <row r="345" spans="1:4" x14ac:dyDescent="0.25">
      <c r="A345" t="str">
        <f t="shared" si="7"/>
        <v>23_641373</v>
      </c>
      <c r="B345">
        <v>23</v>
      </c>
      <c r="C345">
        <v>641373</v>
      </c>
      <c r="D345">
        <v>5.0199999999999996</v>
      </c>
    </row>
    <row r="346" spans="1:4" x14ac:dyDescent="0.25">
      <c r="A346" t="str">
        <f t="shared" si="7"/>
        <v>51_641373</v>
      </c>
      <c r="B346">
        <v>51</v>
      </c>
      <c r="C346">
        <v>641373</v>
      </c>
      <c r="D346">
        <v>839.61040000000003</v>
      </c>
    </row>
    <row r="347" spans="1:4" x14ac:dyDescent="0.25">
      <c r="A347" t="str">
        <f t="shared" si="7"/>
        <v>23_641407</v>
      </c>
      <c r="B347">
        <v>23</v>
      </c>
      <c r="C347">
        <v>641407</v>
      </c>
      <c r="D347">
        <v>121.70529999999999</v>
      </c>
    </row>
    <row r="348" spans="1:4" x14ac:dyDescent="0.25">
      <c r="A348" t="str">
        <f t="shared" si="7"/>
        <v>51_641407</v>
      </c>
      <c r="B348">
        <v>51</v>
      </c>
      <c r="C348">
        <v>641407</v>
      </c>
      <c r="D348">
        <v>935.06870000000004</v>
      </c>
    </row>
    <row r="349" spans="1:4" x14ac:dyDescent="0.25">
      <c r="A349" t="str">
        <f t="shared" si="7"/>
        <v>52_641407</v>
      </c>
      <c r="B349">
        <v>52</v>
      </c>
      <c r="C349">
        <v>641407</v>
      </c>
      <c r="D349">
        <v>2766.5056</v>
      </c>
    </row>
    <row r="350" spans="1:4" x14ac:dyDescent="0.25">
      <c r="A350" t="str">
        <f t="shared" si="7"/>
        <v>51_655431</v>
      </c>
      <c r="B350">
        <v>51</v>
      </c>
      <c r="C350">
        <v>655431</v>
      </c>
      <c r="D350">
        <v>1531.5600999999999</v>
      </c>
    </row>
    <row r="351" spans="1:4" x14ac:dyDescent="0.25">
      <c r="A351" t="str">
        <f t="shared" si="7"/>
        <v>52_655431</v>
      </c>
      <c r="B351">
        <v>52</v>
      </c>
      <c r="C351">
        <v>655431</v>
      </c>
      <c r="D351">
        <v>1275.1422</v>
      </c>
    </row>
    <row r="352" spans="1:4" x14ac:dyDescent="0.25">
      <c r="A352" t="str">
        <f t="shared" si="7"/>
        <v>23_680835</v>
      </c>
      <c r="B352">
        <v>23</v>
      </c>
      <c r="C352">
        <v>680835</v>
      </c>
      <c r="D352">
        <v>129.29310000000001</v>
      </c>
    </row>
    <row r="353" spans="1:4" x14ac:dyDescent="0.25">
      <c r="A353" t="str">
        <f t="shared" si="7"/>
        <v>51_680835</v>
      </c>
      <c r="B353">
        <v>51</v>
      </c>
      <c r="C353">
        <v>680835</v>
      </c>
      <c r="D353">
        <v>1016.1083</v>
      </c>
    </row>
    <row r="354" spans="1:4" x14ac:dyDescent="0.25">
      <c r="A354" t="str">
        <f t="shared" si="7"/>
        <v>52_680835</v>
      </c>
      <c r="B354">
        <v>52</v>
      </c>
      <c r="C354">
        <v>680835</v>
      </c>
      <c r="D354">
        <v>3680.8018999999999</v>
      </c>
    </row>
    <row r="355" spans="1:4" x14ac:dyDescent="0.25">
      <c r="A355" t="str">
        <f t="shared" si="7"/>
        <v>51_690644</v>
      </c>
      <c r="B355">
        <v>51</v>
      </c>
      <c r="C355">
        <v>690644</v>
      </c>
      <c r="D355">
        <v>309.4624</v>
      </c>
    </row>
    <row r="356" spans="1:4" x14ac:dyDescent="0.25">
      <c r="A356" t="str">
        <f t="shared" si="7"/>
        <v>23_690925</v>
      </c>
      <c r="B356">
        <v>23</v>
      </c>
      <c r="C356">
        <v>690925</v>
      </c>
      <c r="D356">
        <v>54.607700000000001</v>
      </c>
    </row>
    <row r="357" spans="1:4" x14ac:dyDescent="0.25">
      <c r="A357" t="str">
        <f t="shared" si="7"/>
        <v>23_695122</v>
      </c>
      <c r="B357">
        <v>23</v>
      </c>
      <c r="C357">
        <v>695122</v>
      </c>
      <c r="D357">
        <v>44.460900000000002</v>
      </c>
    </row>
    <row r="358" spans="1:4" x14ac:dyDescent="0.25">
      <c r="A358" t="str">
        <f t="shared" si="7"/>
        <v>51_695122</v>
      </c>
      <c r="B358">
        <v>51</v>
      </c>
      <c r="C358">
        <v>695122</v>
      </c>
      <c r="D358">
        <v>759.63440000000003</v>
      </c>
    </row>
    <row r="359" spans="1:4" x14ac:dyDescent="0.25">
      <c r="A359" t="str">
        <f t="shared" si="7"/>
        <v>52_695122</v>
      </c>
      <c r="B359">
        <v>52</v>
      </c>
      <c r="C359">
        <v>695122</v>
      </c>
      <c r="D359">
        <v>1204.5758000000001</v>
      </c>
    </row>
    <row r="360" spans="1:4" x14ac:dyDescent="0.25">
      <c r="A360" t="str">
        <f t="shared" si="7"/>
        <v>51_703117</v>
      </c>
      <c r="B360">
        <v>51</v>
      </c>
      <c r="C360">
        <v>703117</v>
      </c>
      <c r="D360">
        <v>3422.1233999999999</v>
      </c>
    </row>
    <row r="361" spans="1:4" x14ac:dyDescent="0.25">
      <c r="A361" t="str">
        <f t="shared" si="7"/>
        <v>52_703117</v>
      </c>
      <c r="B361">
        <v>52</v>
      </c>
      <c r="C361">
        <v>703117</v>
      </c>
      <c r="D361">
        <v>2901.9413</v>
      </c>
    </row>
    <row r="362" spans="1:4" x14ac:dyDescent="0.25">
      <c r="A362" t="str">
        <f t="shared" si="7"/>
        <v>52_703184</v>
      </c>
      <c r="B362">
        <v>52</v>
      </c>
      <c r="C362">
        <v>703184</v>
      </c>
      <c r="D362">
        <v>6358.9188999999997</v>
      </c>
    </row>
    <row r="363" spans="1:4" x14ac:dyDescent="0.25">
      <c r="A363" t="str">
        <f t="shared" si="7"/>
        <v>23_771791</v>
      </c>
      <c r="B363">
        <v>23</v>
      </c>
      <c r="C363">
        <v>771791</v>
      </c>
      <c r="D363">
        <v>421.10169999999999</v>
      </c>
    </row>
    <row r="364" spans="1:4" x14ac:dyDescent="0.25">
      <c r="A364" t="str">
        <f t="shared" si="7"/>
        <v>51_771791</v>
      </c>
      <c r="B364">
        <v>51</v>
      </c>
      <c r="C364">
        <v>771791</v>
      </c>
      <c r="D364">
        <v>291.76499999999999</v>
      </c>
    </row>
    <row r="365" spans="1:4" x14ac:dyDescent="0.25">
      <c r="A365" t="str">
        <f t="shared" si="7"/>
        <v>52_771791</v>
      </c>
      <c r="B365">
        <v>52</v>
      </c>
      <c r="C365">
        <v>771791</v>
      </c>
      <c r="D365">
        <v>2209.1505999999999</v>
      </c>
    </row>
    <row r="366" spans="1:4" x14ac:dyDescent="0.25">
      <c r="A366" t="str">
        <f t="shared" si="7"/>
        <v>51_824470</v>
      </c>
      <c r="B366">
        <v>51</v>
      </c>
      <c r="C366">
        <v>824470</v>
      </c>
      <c r="D366">
        <v>348.26600000000002</v>
      </c>
    </row>
    <row r="367" spans="1:4" x14ac:dyDescent="0.25">
      <c r="A367" t="str">
        <f t="shared" si="7"/>
        <v>52_824470</v>
      </c>
      <c r="B367">
        <v>52</v>
      </c>
      <c r="C367">
        <v>824470</v>
      </c>
      <c r="D367">
        <v>1287.8119999999999</v>
      </c>
    </row>
    <row r="368" spans="1:4" x14ac:dyDescent="0.25">
      <c r="A368" t="str">
        <f t="shared" si="7"/>
        <v>52_824488</v>
      </c>
      <c r="B368">
        <v>52</v>
      </c>
      <c r="C368">
        <v>824488</v>
      </c>
      <c r="D368">
        <v>1324.943</v>
      </c>
    </row>
    <row r="369" spans="1:4" x14ac:dyDescent="0.25">
      <c r="A369" t="str">
        <f t="shared" si="7"/>
        <v>52_833525</v>
      </c>
      <c r="B369">
        <v>52</v>
      </c>
      <c r="C369">
        <v>833525</v>
      </c>
      <c r="D369">
        <v>1312.9023999999999</v>
      </c>
    </row>
    <row r="370" spans="1:4" x14ac:dyDescent="0.25">
      <c r="A370" t="str">
        <f t="shared" si="7"/>
        <v>51_878367</v>
      </c>
      <c r="B370">
        <v>51</v>
      </c>
      <c r="C370">
        <v>878367</v>
      </c>
      <c r="D370">
        <v>703.46109999999999</v>
      </c>
    </row>
    <row r="371" spans="1:4" x14ac:dyDescent="0.25">
      <c r="A371" t="str">
        <f t="shared" si="7"/>
        <v>52_878367</v>
      </c>
      <c r="B371">
        <v>52</v>
      </c>
      <c r="C371">
        <v>878367</v>
      </c>
      <c r="D371">
        <v>1622.3208999999999</v>
      </c>
    </row>
    <row r="372" spans="1:4" x14ac:dyDescent="0.25">
      <c r="A372" t="str">
        <f t="shared" si="7"/>
        <v>51_896340</v>
      </c>
      <c r="B372">
        <v>51</v>
      </c>
      <c r="C372">
        <v>896340</v>
      </c>
      <c r="D372">
        <v>294.20319999999998</v>
      </c>
    </row>
    <row r="373" spans="1:4" x14ac:dyDescent="0.25">
      <c r="A373" t="str">
        <f t="shared" si="7"/>
        <v>52_896357</v>
      </c>
      <c r="B373">
        <v>52</v>
      </c>
      <c r="C373">
        <v>896357</v>
      </c>
      <c r="D373">
        <v>2027.1058</v>
      </c>
    </row>
    <row r="374" spans="1:4" x14ac:dyDescent="0.25">
      <c r="A374" t="str">
        <f t="shared" si="7"/>
        <v>51_942276</v>
      </c>
      <c r="B374">
        <v>51</v>
      </c>
      <c r="C374">
        <v>942276</v>
      </c>
      <c r="D374">
        <v>2401.3609999999999</v>
      </c>
    </row>
    <row r="375" spans="1:4" x14ac:dyDescent="0.25">
      <c r="A375" t="str">
        <f t="shared" si="7"/>
        <v>23_961227</v>
      </c>
      <c r="B375">
        <v>23</v>
      </c>
      <c r="C375">
        <v>961227</v>
      </c>
      <c r="D375">
        <v>26.450600000000001</v>
      </c>
    </row>
    <row r="376" spans="1:4" x14ac:dyDescent="0.25">
      <c r="A376" t="str">
        <f t="shared" si="7"/>
        <v>51_961227</v>
      </c>
      <c r="B376">
        <v>51</v>
      </c>
      <c r="C376">
        <v>961227</v>
      </c>
      <c r="D376">
        <v>112.1527</v>
      </c>
    </row>
  </sheetData>
  <sortState ref="B2:D376">
    <sortCondition ref="C2:C376"/>
    <sortCondition ref="B2:B376"/>
  </sortState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 Ranking</vt:lpstr>
      <vt:lpstr>Vendas</vt:lpstr>
      <vt:lpstr>Agendas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jeanbarbosa</dc:creator>
  <cp:lastModifiedBy>eliseu</cp:lastModifiedBy>
  <dcterms:created xsi:type="dcterms:W3CDTF">2011-09-30T11:14:55Z</dcterms:created>
  <dcterms:modified xsi:type="dcterms:W3CDTF">2011-10-11T17:25:32Z</dcterms:modified>
</cp:coreProperties>
</file>