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3\lab 3.7.3\"/>
    </mc:Choice>
  </mc:AlternateContent>
  <bookViews>
    <workbookView xWindow="0" yWindow="0" windowWidth="23016" windowHeight="932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1" l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7" i="1"/>
  <c r="T8" i="1"/>
  <c r="T9" i="1"/>
  <c r="T10" i="1"/>
  <c r="T11" i="1"/>
  <c r="T12" i="1"/>
  <c r="T13" i="1"/>
  <c r="T14" i="1"/>
  <c r="T15" i="1"/>
  <c r="T16" i="1"/>
  <c r="T17" i="1"/>
  <c r="T18" i="1"/>
  <c r="T6" i="1"/>
  <c r="D45" i="1" l="1"/>
  <c r="S44" i="1"/>
  <c r="R44" i="1"/>
  <c r="Q44" i="1"/>
  <c r="P44" i="1"/>
  <c r="O44" i="1"/>
  <c r="N44" i="1"/>
  <c r="M44" i="1"/>
  <c r="L44" i="1"/>
  <c r="J44" i="1"/>
  <c r="I44" i="1"/>
  <c r="H44" i="1"/>
  <c r="S43" i="1"/>
  <c r="R43" i="1"/>
  <c r="Q43" i="1"/>
  <c r="P43" i="1"/>
  <c r="O43" i="1"/>
  <c r="N43" i="1"/>
  <c r="M43" i="1"/>
  <c r="L43" i="1"/>
  <c r="J43" i="1"/>
  <c r="I43" i="1"/>
  <c r="H43" i="1"/>
  <c r="S42" i="1"/>
  <c r="R42" i="1"/>
  <c r="Q42" i="1"/>
  <c r="P42" i="1"/>
  <c r="O42" i="1"/>
  <c r="N42" i="1"/>
  <c r="M42" i="1"/>
  <c r="L42" i="1"/>
  <c r="J42" i="1"/>
  <c r="I42" i="1"/>
  <c r="H42" i="1"/>
  <c r="S41" i="1"/>
  <c r="R41" i="1"/>
  <c r="Q41" i="1"/>
  <c r="P41" i="1"/>
  <c r="O41" i="1"/>
  <c r="N41" i="1"/>
  <c r="M41" i="1"/>
  <c r="L41" i="1"/>
  <c r="J41" i="1"/>
  <c r="I41" i="1"/>
  <c r="H41" i="1"/>
  <c r="S40" i="1"/>
  <c r="R40" i="1"/>
  <c r="Q40" i="1"/>
  <c r="P40" i="1"/>
  <c r="O40" i="1"/>
  <c r="N40" i="1"/>
  <c r="M40" i="1"/>
  <c r="L40" i="1"/>
  <c r="J40" i="1"/>
  <c r="I40" i="1"/>
  <c r="H40" i="1"/>
  <c r="S39" i="1"/>
  <c r="R39" i="1"/>
  <c r="Q39" i="1"/>
  <c r="P39" i="1"/>
  <c r="O39" i="1"/>
  <c r="N39" i="1"/>
  <c r="M39" i="1"/>
  <c r="L39" i="1"/>
  <c r="J39" i="1"/>
  <c r="I39" i="1"/>
  <c r="H39" i="1"/>
  <c r="S38" i="1"/>
  <c r="R38" i="1"/>
  <c r="Q38" i="1"/>
  <c r="P38" i="1"/>
  <c r="O38" i="1"/>
  <c r="N38" i="1"/>
  <c r="M38" i="1"/>
  <c r="L38" i="1"/>
  <c r="J38" i="1"/>
  <c r="I38" i="1"/>
  <c r="H38" i="1"/>
  <c r="S37" i="1"/>
  <c r="R37" i="1"/>
  <c r="Q37" i="1"/>
  <c r="P37" i="1"/>
  <c r="O37" i="1"/>
  <c r="N37" i="1"/>
  <c r="M37" i="1"/>
  <c r="L37" i="1"/>
  <c r="J37" i="1"/>
  <c r="I37" i="1"/>
  <c r="H37" i="1"/>
  <c r="S36" i="1"/>
  <c r="R36" i="1"/>
  <c r="Q36" i="1"/>
  <c r="P36" i="1"/>
  <c r="O36" i="1"/>
  <c r="N36" i="1"/>
  <c r="M36" i="1"/>
  <c r="L36" i="1"/>
  <c r="J36" i="1"/>
  <c r="I36" i="1"/>
  <c r="H36" i="1"/>
  <c r="S35" i="1"/>
  <c r="R35" i="1"/>
  <c r="Q35" i="1"/>
  <c r="P35" i="1"/>
  <c r="O35" i="1"/>
  <c r="N35" i="1"/>
  <c r="M35" i="1"/>
  <c r="L35" i="1"/>
  <c r="J35" i="1"/>
  <c r="I35" i="1"/>
  <c r="H35" i="1"/>
  <c r="S34" i="1"/>
  <c r="R34" i="1"/>
  <c r="Q34" i="1"/>
  <c r="P34" i="1"/>
  <c r="O34" i="1"/>
  <c r="N34" i="1"/>
  <c r="M34" i="1"/>
  <c r="L34" i="1"/>
  <c r="J34" i="1"/>
  <c r="I34" i="1"/>
  <c r="H34" i="1"/>
  <c r="S33" i="1"/>
  <c r="R33" i="1"/>
  <c r="Q33" i="1"/>
  <c r="P33" i="1"/>
  <c r="O33" i="1"/>
  <c r="N33" i="1"/>
  <c r="M33" i="1"/>
  <c r="L33" i="1"/>
  <c r="J33" i="1"/>
  <c r="I33" i="1"/>
  <c r="H33" i="1"/>
  <c r="S32" i="1"/>
  <c r="R32" i="1"/>
  <c r="Q32" i="1"/>
  <c r="P32" i="1"/>
  <c r="O32" i="1"/>
  <c r="N32" i="1"/>
  <c r="M32" i="1"/>
  <c r="L32" i="1"/>
  <c r="J32" i="1"/>
  <c r="I32" i="1"/>
  <c r="H32" i="1"/>
  <c r="S31" i="1"/>
  <c r="R31" i="1"/>
  <c r="Q31" i="1"/>
  <c r="P31" i="1"/>
  <c r="O31" i="1"/>
  <c r="N31" i="1"/>
  <c r="M31" i="1"/>
  <c r="L31" i="1"/>
  <c r="J31" i="1"/>
  <c r="I31" i="1"/>
  <c r="H31" i="1"/>
  <c r="S30" i="1"/>
  <c r="R30" i="1"/>
  <c r="Q30" i="1"/>
  <c r="P30" i="1"/>
  <c r="O30" i="1"/>
  <c r="N30" i="1"/>
  <c r="M30" i="1"/>
  <c r="L30" i="1"/>
  <c r="J30" i="1"/>
  <c r="I30" i="1"/>
  <c r="H30" i="1"/>
  <c r="S29" i="1"/>
  <c r="R29" i="1"/>
  <c r="Q29" i="1"/>
  <c r="P29" i="1"/>
  <c r="O29" i="1"/>
  <c r="N29" i="1"/>
  <c r="M29" i="1"/>
  <c r="L29" i="1"/>
  <c r="J29" i="1"/>
  <c r="I29" i="1"/>
  <c r="H29" i="1"/>
  <c r="S28" i="1"/>
  <c r="R28" i="1"/>
  <c r="Q28" i="1"/>
  <c r="P28" i="1"/>
  <c r="O28" i="1"/>
  <c r="N28" i="1"/>
  <c r="M28" i="1"/>
  <c r="L28" i="1"/>
  <c r="J28" i="1"/>
  <c r="I28" i="1"/>
  <c r="H28" i="1"/>
  <c r="S27" i="1"/>
  <c r="R27" i="1"/>
  <c r="Q27" i="1"/>
  <c r="P27" i="1"/>
  <c r="O27" i="1"/>
  <c r="N27" i="1"/>
  <c r="M27" i="1"/>
  <c r="L27" i="1"/>
  <c r="J27" i="1"/>
  <c r="I27" i="1"/>
  <c r="H27" i="1"/>
  <c r="S26" i="1"/>
  <c r="R26" i="1"/>
  <c r="Q26" i="1"/>
  <c r="P26" i="1"/>
  <c r="O26" i="1"/>
  <c r="N26" i="1"/>
  <c r="M26" i="1"/>
  <c r="L26" i="1"/>
  <c r="J26" i="1"/>
  <c r="I26" i="1"/>
  <c r="H26" i="1"/>
  <c r="S25" i="1"/>
  <c r="R25" i="1"/>
  <c r="Q25" i="1"/>
  <c r="P25" i="1"/>
  <c r="O25" i="1"/>
  <c r="N25" i="1"/>
  <c r="M25" i="1"/>
  <c r="L25" i="1"/>
  <c r="J25" i="1"/>
  <c r="I25" i="1"/>
  <c r="H25" i="1"/>
  <c r="S24" i="1"/>
  <c r="R24" i="1"/>
  <c r="Q24" i="1"/>
  <c r="P24" i="1"/>
  <c r="O24" i="1"/>
  <c r="N24" i="1"/>
  <c r="M24" i="1"/>
  <c r="L24" i="1"/>
  <c r="J24" i="1"/>
  <c r="I24" i="1"/>
  <c r="H24" i="1"/>
  <c r="S23" i="1"/>
  <c r="R23" i="1"/>
  <c r="Q23" i="1"/>
  <c r="P23" i="1"/>
  <c r="O23" i="1"/>
  <c r="N23" i="1"/>
  <c r="M23" i="1"/>
  <c r="L23" i="1"/>
  <c r="J23" i="1"/>
  <c r="I23" i="1"/>
  <c r="H23" i="1"/>
  <c r="S22" i="1"/>
  <c r="R22" i="1"/>
  <c r="Q22" i="1"/>
  <c r="P22" i="1"/>
  <c r="O22" i="1"/>
  <c r="N22" i="1"/>
  <c r="M22" i="1"/>
  <c r="L22" i="1"/>
  <c r="J22" i="1"/>
  <c r="I22" i="1"/>
  <c r="H22" i="1"/>
  <c r="S21" i="1"/>
  <c r="R21" i="1"/>
  <c r="Q21" i="1"/>
  <c r="P21" i="1"/>
  <c r="O21" i="1"/>
  <c r="N21" i="1"/>
  <c r="M21" i="1"/>
  <c r="L21" i="1"/>
  <c r="J21" i="1"/>
  <c r="I21" i="1"/>
  <c r="H21" i="1"/>
  <c r="S20" i="1"/>
  <c r="R20" i="1"/>
  <c r="Q20" i="1"/>
  <c r="P20" i="1"/>
  <c r="O20" i="1"/>
  <c r="N20" i="1"/>
  <c r="M20" i="1"/>
  <c r="L20" i="1"/>
  <c r="J20" i="1"/>
  <c r="I20" i="1"/>
  <c r="H20" i="1"/>
  <c r="S19" i="1"/>
  <c r="R19" i="1"/>
  <c r="Q19" i="1"/>
  <c r="P19" i="1"/>
  <c r="O19" i="1"/>
  <c r="N19" i="1"/>
  <c r="M19" i="1"/>
  <c r="L19" i="1"/>
  <c r="J19" i="1"/>
  <c r="I19" i="1"/>
  <c r="H19" i="1"/>
  <c r="S18" i="1"/>
  <c r="R18" i="1"/>
  <c r="Q18" i="1"/>
  <c r="P18" i="1"/>
  <c r="O18" i="1"/>
  <c r="N18" i="1"/>
  <c r="M18" i="1"/>
  <c r="L18" i="1"/>
  <c r="J18" i="1"/>
  <c r="I18" i="1"/>
  <c r="H18" i="1"/>
  <c r="S17" i="1"/>
  <c r="R17" i="1"/>
  <c r="Q17" i="1"/>
  <c r="P17" i="1"/>
  <c r="O17" i="1"/>
  <c r="N17" i="1"/>
  <c r="M17" i="1"/>
  <c r="L17" i="1"/>
  <c r="J17" i="1"/>
  <c r="I17" i="1"/>
  <c r="H17" i="1"/>
  <c r="S16" i="1"/>
  <c r="R16" i="1"/>
  <c r="Q16" i="1"/>
  <c r="P16" i="1"/>
  <c r="O16" i="1"/>
  <c r="N16" i="1"/>
  <c r="M16" i="1"/>
  <c r="L16" i="1"/>
  <c r="J16" i="1"/>
  <c r="I16" i="1"/>
  <c r="H16" i="1"/>
  <c r="S15" i="1"/>
  <c r="R15" i="1"/>
  <c r="Q15" i="1"/>
  <c r="P15" i="1"/>
  <c r="O15" i="1"/>
  <c r="N15" i="1"/>
  <c r="M15" i="1"/>
  <c r="L15" i="1"/>
  <c r="J15" i="1"/>
  <c r="I15" i="1"/>
  <c r="H15" i="1"/>
  <c r="S14" i="1"/>
  <c r="R14" i="1"/>
  <c r="Q14" i="1"/>
  <c r="P14" i="1"/>
  <c r="O14" i="1"/>
  <c r="N14" i="1"/>
  <c r="M14" i="1"/>
  <c r="L14" i="1"/>
  <c r="J14" i="1"/>
  <c r="I14" i="1"/>
  <c r="H14" i="1"/>
  <c r="S13" i="1"/>
  <c r="R13" i="1"/>
  <c r="Q13" i="1"/>
  <c r="P13" i="1"/>
  <c r="O13" i="1"/>
  <c r="N13" i="1"/>
  <c r="M13" i="1"/>
  <c r="L13" i="1"/>
  <c r="J13" i="1"/>
  <c r="I13" i="1"/>
  <c r="H13" i="1"/>
  <c r="S12" i="1"/>
  <c r="R12" i="1"/>
  <c r="Q12" i="1"/>
  <c r="P12" i="1"/>
  <c r="O12" i="1"/>
  <c r="N12" i="1"/>
  <c r="M12" i="1"/>
  <c r="L12" i="1"/>
  <c r="J12" i="1"/>
  <c r="I12" i="1"/>
  <c r="H12" i="1"/>
  <c r="S11" i="1"/>
  <c r="R11" i="1"/>
  <c r="Q11" i="1"/>
  <c r="P11" i="1"/>
  <c r="O11" i="1"/>
  <c r="N11" i="1"/>
  <c r="M11" i="1"/>
  <c r="L11" i="1"/>
  <c r="J11" i="1"/>
  <c r="I11" i="1"/>
  <c r="H11" i="1"/>
  <c r="S10" i="1"/>
  <c r="R10" i="1"/>
  <c r="Q10" i="1"/>
  <c r="P10" i="1"/>
  <c r="O10" i="1"/>
  <c r="N10" i="1"/>
  <c r="M10" i="1"/>
  <c r="L10" i="1"/>
  <c r="J10" i="1"/>
  <c r="I10" i="1"/>
  <c r="H10" i="1"/>
  <c r="S9" i="1"/>
  <c r="R9" i="1"/>
  <c r="Q9" i="1"/>
  <c r="P9" i="1"/>
  <c r="O9" i="1"/>
  <c r="N9" i="1"/>
  <c r="M9" i="1"/>
  <c r="L9" i="1"/>
  <c r="J9" i="1"/>
  <c r="I9" i="1"/>
  <c r="H9" i="1"/>
  <c r="S8" i="1"/>
  <c r="R8" i="1"/>
  <c r="Q8" i="1"/>
  <c r="P8" i="1"/>
  <c r="O8" i="1"/>
  <c r="N8" i="1"/>
  <c r="M8" i="1"/>
  <c r="L8" i="1"/>
  <c r="J8" i="1"/>
  <c r="I8" i="1"/>
  <c r="H8" i="1"/>
  <c r="S7" i="1"/>
  <c r="R7" i="1"/>
  <c r="Q7" i="1"/>
  <c r="P7" i="1"/>
  <c r="O7" i="1"/>
  <c r="N7" i="1"/>
  <c r="M7" i="1"/>
  <c r="L7" i="1"/>
  <c r="J7" i="1"/>
  <c r="I7" i="1"/>
  <c r="H7" i="1"/>
  <c r="S6" i="1"/>
  <c r="R6" i="1"/>
  <c r="Q6" i="1"/>
  <c r="P6" i="1"/>
  <c r="O6" i="1"/>
  <c r="N6" i="1"/>
  <c r="M6" i="1"/>
  <c r="L6" i="1"/>
  <c r="J6" i="1"/>
  <c r="I6" i="1"/>
  <c r="H6" i="1"/>
  <c r="T5" i="1"/>
  <c r="S5" i="1"/>
  <c r="R5" i="1"/>
  <c r="Q5" i="1"/>
  <c r="P5" i="1"/>
  <c r="O5" i="1"/>
  <c r="N5" i="1"/>
  <c r="M5" i="1"/>
  <c r="L5" i="1"/>
  <c r="J5" i="1"/>
  <c r="I5" i="1"/>
  <c r="H5" i="1"/>
</calcChain>
</file>

<file path=xl/sharedStrings.xml><?xml version="1.0" encoding="utf-8"?>
<sst xmlns="http://schemas.openxmlformats.org/spreadsheetml/2006/main" count="13" uniqueCount="13">
  <si>
    <t>Дельта фи 1, град</t>
  </si>
  <si>
    <t>Дельта фи 2, град</t>
  </si>
  <si>
    <t>Частота, Мгц</t>
  </si>
  <si>
    <t>Амплитуда 1 канал, В(размах)</t>
  </si>
  <si>
    <t>Амплитуда 2 канал, В(размах)</t>
  </si>
  <si>
    <t>альфа</t>
  </si>
  <si>
    <t>ка</t>
  </si>
  <si>
    <t>y1</t>
  </si>
  <si>
    <t>x1</t>
  </si>
  <si>
    <t>x2</t>
  </si>
  <si>
    <t>y2</t>
  </si>
  <si>
    <t>x3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</si>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</sst>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y1(x1)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Лист1!$O$5:$O$44</c:f>
              <c:numCache>
                <c:formatCode>General</c:formatCode>
                <c:ptCount val="40"/>
                <c:pt idx="0">
                  <c:v>39478417604357.43</c:v>
                </c:pt>
                <c:pt idx="1">
                  <c:v>157913670417429.72</c:v>
                </c:pt>
                <c:pt idx="2">
                  <c:v>355305758439216.87</c:v>
                </c:pt>
                <c:pt idx="3">
                  <c:v>631654681669718.87</c:v>
                </c:pt>
                <c:pt idx="4">
                  <c:v>986960440108935.87</c:v>
                </c:pt>
                <c:pt idx="5">
                  <c:v>1421223033756867.5</c:v>
                </c:pt>
                <c:pt idx="6">
                  <c:v>1934442462613514</c:v>
                </c:pt>
                <c:pt idx="7">
                  <c:v>2526618726678875.5</c:v>
                </c:pt>
                <c:pt idx="8">
                  <c:v>3197751825952951.5</c:v>
                </c:pt>
                <c:pt idx="9">
                  <c:v>3947841760435743.5</c:v>
                </c:pt>
                <c:pt idx="10">
                  <c:v>4776888530127250</c:v>
                </c:pt>
                <c:pt idx="11">
                  <c:v>5684892135027470</c:v>
                </c:pt>
                <c:pt idx="12">
                  <c:v>6671852575136406</c:v>
                </c:pt>
                <c:pt idx="13">
                  <c:v>7737769850454056</c:v>
                </c:pt>
                <c:pt idx="14">
                  <c:v>8882643960980422</c:v>
                </c:pt>
                <c:pt idx="15">
                  <c:v>1.0106474906715502E+16</c:v>
                </c:pt>
                <c:pt idx="16">
                  <c:v>1.1409262687659296E+16</c:v>
                </c:pt>
                <c:pt idx="17">
                  <c:v>1.2791007303811806E+16</c:v>
                </c:pt>
                <c:pt idx="18">
                  <c:v>1.4251708755173032E+16</c:v>
                </c:pt>
                <c:pt idx="19">
                  <c:v>1.5791367041742974E+16</c:v>
                </c:pt>
                <c:pt idx="20">
                  <c:v>1.7409982163521628E+16</c:v>
                </c:pt>
                <c:pt idx="21">
                  <c:v>1.9107554120509E+16</c:v>
                </c:pt>
                <c:pt idx="22">
                  <c:v>2.0884082912705076E+16</c:v>
                </c:pt>
                <c:pt idx="23">
                  <c:v>2.273956854010988E+16</c:v>
                </c:pt>
                <c:pt idx="24">
                  <c:v>2.4674011002723392E+16</c:v>
                </c:pt>
                <c:pt idx="25">
                  <c:v>2.6687410300545624E+16</c:v>
                </c:pt>
                <c:pt idx="26">
                  <c:v>2.8779766433576572E+16</c:v>
                </c:pt>
                <c:pt idx="27">
                  <c:v>3.0951079401816224E+16</c:v>
                </c:pt>
                <c:pt idx="28">
                  <c:v>3.3201349205264604E+16</c:v>
                </c:pt>
                <c:pt idx="29">
                  <c:v>3.5530575843921688E+16</c:v>
                </c:pt>
                <c:pt idx="30">
                  <c:v>3.7938759317787496E+16</c:v>
                </c:pt>
                <c:pt idx="31">
                  <c:v>4.0425899626862008E+16</c:v>
                </c:pt>
                <c:pt idx="32">
                  <c:v>4.2991996771145248E+16</c:v>
                </c:pt>
                <c:pt idx="33">
                  <c:v>4.5637050750637184E+16</c:v>
                </c:pt>
                <c:pt idx="34">
                  <c:v>4.8361061565337856E+16</c:v>
                </c:pt>
                <c:pt idx="35">
                  <c:v>5.1164029215247224E+16</c:v>
                </c:pt>
                <c:pt idx="36">
                  <c:v>5.4045953700365328E+16</c:v>
                </c:pt>
                <c:pt idx="37">
                  <c:v>5.7006835020692128E+16</c:v>
                </c:pt>
                <c:pt idx="38">
                  <c:v>6.0046673176227656E+16</c:v>
                </c:pt>
                <c:pt idx="39">
                  <c:v>6.3165468166971896E+16</c:v>
                </c:pt>
              </c:numCache>
            </c:numRef>
          </c:xVal>
          <c:yVal>
            <c:numRef>
              <c:f>Лист1!$P$5:$P$44</c:f>
              <c:numCache>
                <c:formatCode>General</c:formatCode>
                <c:ptCount val="40"/>
                <c:pt idx="0">
                  <c:v>1.0016365193070539E-7</c:v>
                </c:pt>
                <c:pt idx="1">
                  <c:v>4.0733415438705421E-7</c:v>
                </c:pt>
                <c:pt idx="2">
                  <c:v>9.0483892782215196E-7</c:v>
                </c:pt>
                <c:pt idx="3">
                  <c:v>1.6096502802433626E-6</c:v>
                </c:pt>
                <c:pt idx="4">
                  <c:v>2.5064856193641722E-6</c:v>
                </c:pt>
                <c:pt idx="5">
                  <c:v>3.6185248862645102E-6</c:v>
                </c:pt>
                <c:pt idx="6">
                  <c:v>4.8967991849462602E-6</c:v>
                </c:pt>
                <c:pt idx="7">
                  <c:v>6.3682861662738496E-6</c:v>
                </c:pt>
                <c:pt idx="8">
                  <c:v>8.0327556233858244E-6</c:v>
                </c:pt>
                <c:pt idx="9">
                  <c:v>9.9342673386044179E-6</c:v>
                </c:pt>
                <c:pt idx="10">
                  <c:v>1.2013299470438802E-5</c:v>
                </c:pt>
                <c:pt idx="11">
                  <c:v>1.4259553471980387E-5</c:v>
                </c:pt>
                <c:pt idx="12">
                  <c:v>1.673504113085459E-5</c:v>
                </c:pt>
                <c:pt idx="13">
                  <c:v>1.945037571649396E-5</c:v>
                </c:pt>
                <c:pt idx="14">
                  <c:v>2.2237501183852392E-5</c:v>
                </c:pt>
                <c:pt idx="15">
                  <c:v>2.5264380857166934E-5</c:v>
                </c:pt>
                <c:pt idx="16">
                  <c:v>2.8539653109854341E-5</c:v>
                </c:pt>
                <c:pt idx="17">
                  <c:v>3.2054374591966348E-5</c:v>
                </c:pt>
                <c:pt idx="18">
                  <c:v>3.5710144217837449E-5</c:v>
                </c:pt>
                <c:pt idx="19">
                  <c:v>3.9475897869421496E-5</c:v>
                </c:pt>
                <c:pt idx="20">
                  <c:v>4.3558935070940646E-5</c:v>
                </c:pt>
                <c:pt idx="21">
                  <c:v>4.7814274226096752E-5</c:v>
                </c:pt>
                <c:pt idx="22">
                  <c:v>5.2098490311071564E-5</c:v>
                </c:pt>
                <c:pt idx="23">
                  <c:v>5.6846151112834754E-5</c:v>
                </c:pt>
                <c:pt idx="24">
                  <c:v>6.1484476024145919E-5</c:v>
                </c:pt>
                <c:pt idx="25">
                  <c:v>6.6943500922137821E-5</c:v>
                </c:pt>
                <c:pt idx="26">
                  <c:v>7.2004907187930988E-5</c:v>
                </c:pt>
                <c:pt idx="27">
                  <c:v>7.7373896902590818E-5</c:v>
                </c:pt>
                <c:pt idx="28">
                  <c:v>8.287201992283247E-5</c:v>
                </c:pt>
                <c:pt idx="29">
                  <c:v>8.9217263216402989E-5</c:v>
                </c:pt>
                <c:pt idx="30">
                  <c:v>9.4590594906889336E-5</c:v>
                </c:pt>
                <c:pt idx="31">
                  <c:v>1.0105984412103319E-4</c:v>
                </c:pt>
                <c:pt idx="32">
                  <c:v>1.0706961376298859E-4</c:v>
                </c:pt>
                <c:pt idx="33">
                  <c:v>1.1453519835333776E-4</c:v>
                </c:pt>
                <c:pt idx="34">
                  <c:v>1.2046704124098671E-4</c:v>
                </c:pt>
                <c:pt idx="35">
                  <c:v>1.287190100552086E-4</c:v>
                </c:pt>
                <c:pt idx="36">
                  <c:v>1.3446025715653506E-4</c:v>
                </c:pt>
                <c:pt idx="37">
                  <c:v>1.4301981655157886E-4</c:v>
                </c:pt>
                <c:pt idx="38">
                  <c:v>1.4964829663397986E-4</c:v>
                </c:pt>
                <c:pt idx="39">
                  <c:v>1.5828456853462638E-4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25808"/>
        <c:axId val="309235680"/>
      </c:scatterChart>
      <c:valAx>
        <c:axId val="1445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235680"/>
        <c:crosses val="autoZero"/>
        <c:crossBetween val="midCat"/>
      </c:valAx>
      <c:valAx>
        <c:axId val="309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k(w)^2-a(w)^2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Uвх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Лист1!$C$5:$C$44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Лист1!$D$5:$D$44</c:f>
              <c:numCache>
                <c:formatCode>General</c:formatCode>
                <c:ptCount val="40"/>
                <c:pt idx="0">
                  <c:v>53.6</c:v>
                </c:pt>
                <c:pt idx="1">
                  <c:v>52.8</c:v>
                </c:pt>
                <c:pt idx="2">
                  <c:v>53.6</c:v>
                </c:pt>
                <c:pt idx="3">
                  <c:v>52.8</c:v>
                </c:pt>
                <c:pt idx="4">
                  <c:v>53.6</c:v>
                </c:pt>
                <c:pt idx="5">
                  <c:v>52.8</c:v>
                </c:pt>
                <c:pt idx="6">
                  <c:v>53.27</c:v>
                </c:pt>
                <c:pt idx="7">
                  <c:v>52.48</c:v>
                </c:pt>
                <c:pt idx="8">
                  <c:v>53.5</c:v>
                </c:pt>
                <c:pt idx="9">
                  <c:v>52.5</c:v>
                </c:pt>
                <c:pt idx="10">
                  <c:v>53.3</c:v>
                </c:pt>
                <c:pt idx="11">
                  <c:v>52.85</c:v>
                </c:pt>
                <c:pt idx="12">
                  <c:v>53.67</c:v>
                </c:pt>
                <c:pt idx="13">
                  <c:v>52.8</c:v>
                </c:pt>
                <c:pt idx="14">
                  <c:v>53.3</c:v>
                </c:pt>
                <c:pt idx="15">
                  <c:v>52.54</c:v>
                </c:pt>
                <c:pt idx="16">
                  <c:v>53.3</c:v>
                </c:pt>
                <c:pt idx="17">
                  <c:v>52.6</c:v>
                </c:pt>
                <c:pt idx="18">
                  <c:v>53.4</c:v>
                </c:pt>
                <c:pt idx="19">
                  <c:v>52.5</c:v>
                </c:pt>
                <c:pt idx="20">
                  <c:v>53.3</c:v>
                </c:pt>
                <c:pt idx="21">
                  <c:v>52.6</c:v>
                </c:pt>
                <c:pt idx="22">
                  <c:v>54.5</c:v>
                </c:pt>
                <c:pt idx="23">
                  <c:v>52.5</c:v>
                </c:pt>
                <c:pt idx="24">
                  <c:v>53.7</c:v>
                </c:pt>
                <c:pt idx="25">
                  <c:v>52.5</c:v>
                </c:pt>
                <c:pt idx="26">
                  <c:v>53.8</c:v>
                </c:pt>
                <c:pt idx="27">
                  <c:v>52.2</c:v>
                </c:pt>
                <c:pt idx="28">
                  <c:v>52.2</c:v>
                </c:pt>
                <c:pt idx="29">
                  <c:v>52.2</c:v>
                </c:pt>
                <c:pt idx="30">
                  <c:v>52.2</c:v>
                </c:pt>
                <c:pt idx="31">
                  <c:v>52.2</c:v>
                </c:pt>
                <c:pt idx="32">
                  <c:v>52.2</c:v>
                </c:pt>
                <c:pt idx="33">
                  <c:v>52.2</c:v>
                </c:pt>
                <c:pt idx="34">
                  <c:v>52.2</c:v>
                </c:pt>
                <c:pt idx="35">
                  <c:v>52.2</c:v>
                </c:pt>
                <c:pt idx="36">
                  <c:v>52.2</c:v>
                </c:pt>
                <c:pt idx="37">
                  <c:v>52.2</c:v>
                </c:pt>
                <c:pt idx="38">
                  <c:v>52.2</c:v>
                </c:pt>
                <c:pt idx="39">
                  <c:v>52.2</c:v>
                </c:pt>
              </c:numCache>
            </c:numRef>
          </c:yVal>
          <c:smooth val="0"/>
        </c:ser>
        <c:ser>
          <c:idx val="1"/>
          <c:order val="1"/>
          <c:tx>
            <c:v>Uвых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Лист1!$C$5:$C$44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Лист1!$E$5:$E$44</c:f>
              <c:numCache>
                <c:formatCode>General</c:formatCode>
                <c:ptCount val="40"/>
                <c:pt idx="0">
                  <c:v>49.6</c:v>
                </c:pt>
                <c:pt idx="1">
                  <c:v>49.6</c:v>
                </c:pt>
                <c:pt idx="2">
                  <c:v>48.8</c:v>
                </c:pt>
                <c:pt idx="3">
                  <c:v>48.4</c:v>
                </c:pt>
                <c:pt idx="4">
                  <c:v>47.2</c:v>
                </c:pt>
                <c:pt idx="5">
                  <c:v>46.8</c:v>
                </c:pt>
                <c:pt idx="6">
                  <c:v>45.64</c:v>
                </c:pt>
                <c:pt idx="7">
                  <c:v>45.29</c:v>
                </c:pt>
                <c:pt idx="8">
                  <c:v>44.8</c:v>
                </c:pt>
                <c:pt idx="9">
                  <c:v>44.5</c:v>
                </c:pt>
                <c:pt idx="10">
                  <c:v>44</c:v>
                </c:pt>
                <c:pt idx="11">
                  <c:v>44</c:v>
                </c:pt>
                <c:pt idx="12">
                  <c:v>43.29</c:v>
                </c:pt>
                <c:pt idx="13">
                  <c:v>43.28</c:v>
                </c:pt>
                <c:pt idx="14">
                  <c:v>42.4</c:v>
                </c:pt>
                <c:pt idx="15">
                  <c:v>42.92</c:v>
                </c:pt>
                <c:pt idx="16">
                  <c:v>42.1</c:v>
                </c:pt>
                <c:pt idx="17">
                  <c:v>42.1</c:v>
                </c:pt>
                <c:pt idx="18">
                  <c:v>41.3</c:v>
                </c:pt>
                <c:pt idx="19">
                  <c:v>41.3</c:v>
                </c:pt>
                <c:pt idx="20">
                  <c:v>40.6</c:v>
                </c:pt>
                <c:pt idx="21">
                  <c:v>40.6</c:v>
                </c:pt>
                <c:pt idx="22">
                  <c:v>39.799999999999997</c:v>
                </c:pt>
                <c:pt idx="23">
                  <c:v>40.799999999999997</c:v>
                </c:pt>
                <c:pt idx="24">
                  <c:v>39.799999999999997</c:v>
                </c:pt>
                <c:pt idx="25">
                  <c:v>39.799999999999997</c:v>
                </c:pt>
                <c:pt idx="26">
                  <c:v>39.1</c:v>
                </c:pt>
                <c:pt idx="27">
                  <c:v>39</c:v>
                </c:pt>
                <c:pt idx="28">
                  <c:v>38.4</c:v>
                </c:pt>
                <c:pt idx="29">
                  <c:v>38.1</c:v>
                </c:pt>
                <c:pt idx="30">
                  <c:v>37.4</c:v>
                </c:pt>
                <c:pt idx="31">
                  <c:v>37.4</c:v>
                </c:pt>
                <c:pt idx="32">
                  <c:v>36.700000000000003</c:v>
                </c:pt>
                <c:pt idx="33">
                  <c:v>36.9</c:v>
                </c:pt>
                <c:pt idx="34">
                  <c:v>35.9</c:v>
                </c:pt>
                <c:pt idx="35">
                  <c:v>36.5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35.1</c:v>
                </c:pt>
                <c:pt idx="39">
                  <c:v>35.4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07632"/>
        <c:axId val="309308016"/>
      </c:scatterChart>
      <c:valAx>
        <c:axId val="30930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МГц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308016"/>
        <c:crosses val="autoZero"/>
        <c:crossBetween val="midCat"/>
      </c:valAx>
      <c:valAx>
        <c:axId val="3093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Вольты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30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Лист1!$C$5:$C$44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Лист1!$L$5:$L$44</c:f>
              <c:numCache>
                <c:formatCode>General</c:formatCode>
                <c:ptCount val="40"/>
                <c:pt idx="0">
                  <c:v>1.5838862961848539</c:v>
                </c:pt>
                <c:pt idx="1">
                  <c:v>3.1918581360472298</c:v>
                </c:pt>
                <c:pt idx="2">
                  <c:v>4.756894876310545</c:v>
                </c:pt>
                <c:pt idx="3">
                  <c:v>6.3442718309993875</c:v>
                </c:pt>
                <c:pt idx="4">
                  <c:v>7.9168134870462783</c:v>
                </c:pt>
                <c:pt idx="5">
                  <c:v>9.5120444233690957</c:v>
                </c:pt>
                <c:pt idx="6">
                  <c:v>11.065387457644048</c:v>
                </c:pt>
                <c:pt idx="7">
                  <c:v>12.618730491919003</c:v>
                </c:pt>
                <c:pt idx="8">
                  <c:v>14.172073526193955</c:v>
                </c:pt>
                <c:pt idx="9">
                  <c:v>15.760323145508796</c:v>
                </c:pt>
                <c:pt idx="10">
                  <c:v>17.331119472303691</c:v>
                </c:pt>
                <c:pt idx="11">
                  <c:v>18.881844512700653</c:v>
                </c:pt>
                <c:pt idx="12">
                  <c:v>20.455258833373541</c:v>
                </c:pt>
                <c:pt idx="13">
                  <c:v>22.052235098948355</c:v>
                </c:pt>
                <c:pt idx="14">
                  <c:v>23.579398194443392</c:v>
                </c:pt>
                <c:pt idx="15">
                  <c:v>25.132741228718345</c:v>
                </c:pt>
                <c:pt idx="16">
                  <c:v>26.712264201773216</c:v>
                </c:pt>
                <c:pt idx="17">
                  <c:v>28.309240467348026</c:v>
                </c:pt>
                <c:pt idx="18">
                  <c:v>29.880036794142921</c:v>
                </c:pt>
                <c:pt idx="19">
                  <c:v>31.415926535897931</c:v>
                </c:pt>
                <c:pt idx="20">
                  <c:v>33.000685496708776</c:v>
                </c:pt>
                <c:pt idx="21">
                  <c:v>34.574972482007674</c:v>
                </c:pt>
                <c:pt idx="22">
                  <c:v>36.090790937364737</c:v>
                </c:pt>
                <c:pt idx="23">
                  <c:v>37.699111843077517</c:v>
                </c:pt>
                <c:pt idx="24">
                  <c:v>39.207076316800617</c:v>
                </c:pt>
                <c:pt idx="25">
                  <c:v>40.910517666747083</c:v>
                </c:pt>
                <c:pt idx="26">
                  <c:v>42.428954115982151</c:v>
                </c:pt>
                <c:pt idx="27">
                  <c:v>43.982297150257104</c:v>
                </c:pt>
                <c:pt idx="28">
                  <c:v>45.51818689201211</c:v>
                </c:pt>
                <c:pt idx="29">
                  <c:v>47.228609558966554</c:v>
                </c:pt>
                <c:pt idx="30">
                  <c:v>48.630108948318004</c:v>
                </c:pt>
                <c:pt idx="31">
                  <c:v>50.26548245743669</c:v>
                </c:pt>
                <c:pt idx="32">
                  <c:v>51.738540346119912</c:v>
                </c:pt>
                <c:pt idx="33">
                  <c:v>53.511794866146147</c:v>
                </c:pt>
                <c:pt idx="34">
                  <c:v>54.880132999709701</c:v>
                </c:pt>
                <c:pt idx="35">
                  <c:v>56.728436677571693</c:v>
                </c:pt>
                <c:pt idx="36">
                  <c:v>57.97983775125163</c:v>
                </c:pt>
                <c:pt idx="37">
                  <c:v>59.796725502577722</c:v>
                </c:pt>
                <c:pt idx="38">
                  <c:v>61.166808965393265</c:v>
                </c:pt>
                <c:pt idx="39">
                  <c:v>62.906902229631626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4200"/>
        <c:axId val="311404584"/>
      </c:scatterChart>
      <c:valAx>
        <c:axId val="3114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МГц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404584"/>
        <c:crosses val="autoZero"/>
        <c:crossBetween val="midCat"/>
      </c:valAx>
      <c:valAx>
        <c:axId val="3114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Дельта</a:t>
                </a:r>
                <a:r>
                  <a:rPr lang="ru-RU" baseline="0"/>
                  <a:t> ф, рад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40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y2(x2)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Лист1!$Q$5:$Q$44</c:f>
              <c:numCache>
                <c:formatCode>General</c:formatCode>
                <c:ptCount val="40"/>
                <c:pt idx="0">
                  <c:v>1000</c:v>
                </c:pt>
                <c:pt idx="1">
                  <c:v>1414.2135623730951</c:v>
                </c:pt>
                <c:pt idx="2">
                  <c:v>1732.0508075688772</c:v>
                </c:pt>
                <c:pt idx="3">
                  <c:v>2000</c:v>
                </c:pt>
                <c:pt idx="4">
                  <c:v>2236.0679774997898</c:v>
                </c:pt>
                <c:pt idx="5">
                  <c:v>2449.4897427831779</c:v>
                </c:pt>
                <c:pt idx="6">
                  <c:v>2645.7513110645909</c:v>
                </c:pt>
                <c:pt idx="7">
                  <c:v>2828.4271247461902</c:v>
                </c:pt>
                <c:pt idx="8">
                  <c:v>3000</c:v>
                </c:pt>
                <c:pt idx="9">
                  <c:v>3162.2776601683795</c:v>
                </c:pt>
                <c:pt idx="10">
                  <c:v>3316.6247903553999</c:v>
                </c:pt>
                <c:pt idx="11">
                  <c:v>3464.1016151377544</c:v>
                </c:pt>
                <c:pt idx="12">
                  <c:v>3605.551275463989</c:v>
                </c:pt>
                <c:pt idx="13">
                  <c:v>3741.6573867739412</c:v>
                </c:pt>
                <c:pt idx="14">
                  <c:v>3872.9833462074171</c:v>
                </c:pt>
                <c:pt idx="15">
                  <c:v>4000</c:v>
                </c:pt>
                <c:pt idx="16">
                  <c:v>4123.1056256176607</c:v>
                </c:pt>
                <c:pt idx="17">
                  <c:v>4242.6406871192848</c:v>
                </c:pt>
                <c:pt idx="18">
                  <c:v>4358.8989435406738</c:v>
                </c:pt>
                <c:pt idx="19">
                  <c:v>4472.1359549995796</c:v>
                </c:pt>
                <c:pt idx="20">
                  <c:v>4582.5756949558399</c:v>
                </c:pt>
                <c:pt idx="21">
                  <c:v>4690.4157598234297</c:v>
                </c:pt>
                <c:pt idx="22">
                  <c:v>4795.8315233127187</c:v>
                </c:pt>
                <c:pt idx="23">
                  <c:v>4898.9794855663558</c:v>
                </c:pt>
                <c:pt idx="24">
                  <c:v>5000</c:v>
                </c:pt>
                <c:pt idx="25">
                  <c:v>5099.0195135927843</c:v>
                </c:pt>
                <c:pt idx="26">
                  <c:v>5196.152422706632</c:v>
                </c:pt>
                <c:pt idx="27">
                  <c:v>5291.5026221291819</c:v>
                </c:pt>
                <c:pt idx="28">
                  <c:v>5385.1648071345035</c:v>
                </c:pt>
                <c:pt idx="29">
                  <c:v>5477.2255750516615</c:v>
                </c:pt>
                <c:pt idx="30">
                  <c:v>5567.7643628300211</c:v>
                </c:pt>
                <c:pt idx="31">
                  <c:v>5656.8542494923804</c:v>
                </c:pt>
                <c:pt idx="32">
                  <c:v>5744.5626465380283</c:v>
                </c:pt>
                <c:pt idx="33">
                  <c:v>5830.9518948453006</c:v>
                </c:pt>
                <c:pt idx="34">
                  <c:v>5916.0797830996162</c:v>
                </c:pt>
                <c:pt idx="35">
                  <c:v>6000</c:v>
                </c:pt>
                <c:pt idx="36">
                  <c:v>6082.7625302982196</c:v>
                </c:pt>
                <c:pt idx="37">
                  <c:v>6164.4140029689761</c:v>
                </c:pt>
                <c:pt idx="38">
                  <c:v>6244.9979983983985</c:v>
                </c:pt>
                <c:pt idx="39">
                  <c:v>6324.555320336759</c:v>
                </c:pt>
              </c:numCache>
            </c:numRef>
          </c:xVal>
          <c:yVal>
            <c:numRef>
              <c:f>Лист1!$R$5:$R$44</c:f>
              <c:numCache>
                <c:formatCode>General</c:formatCode>
                <c:ptCount val="40"/>
                <c:pt idx="0">
                  <c:v>1.3571294668586013E-5</c:v>
                </c:pt>
                <c:pt idx="1">
                  <c:v>1.3571294668586013E-5</c:v>
                </c:pt>
                <c:pt idx="2">
                  <c:v>1.6823398842942097E-5</c:v>
                </c:pt>
                <c:pt idx="3">
                  <c:v>1.8469498670245151E-5</c:v>
                </c:pt>
                <c:pt idx="4">
                  <c:v>2.3490682896460433E-5</c:v>
                </c:pt>
                <c:pt idx="5">
                  <c:v>2.5192820830042156E-5</c:v>
                </c:pt>
                <c:pt idx="6">
                  <c:v>3.0212556415987397E-5</c:v>
                </c:pt>
                <c:pt idx="7">
                  <c:v>3.1752209901137856E-5</c:v>
                </c:pt>
                <c:pt idx="8">
                  <c:v>3.3927833530574493E-5</c:v>
                </c:pt>
                <c:pt idx="9">
                  <c:v>3.5271623580323461E-5</c:v>
                </c:pt>
                <c:pt idx="10">
                  <c:v>3.7531534631110145E-5</c:v>
                </c:pt>
                <c:pt idx="11">
                  <c:v>3.7531534631110145E-5</c:v>
                </c:pt>
                <c:pt idx="12">
                  <c:v>4.0785129123984525E-5</c:v>
                </c:pt>
                <c:pt idx="13">
                  <c:v>4.0831334507117144E-5</c:v>
                </c:pt>
                <c:pt idx="14">
                  <c:v>4.493978896717995E-5</c:v>
                </c:pt>
                <c:pt idx="15">
                  <c:v>4.2501877862262821E-5</c:v>
                </c:pt>
                <c:pt idx="16">
                  <c:v>4.6359913277095199E-5</c:v>
                </c:pt>
                <c:pt idx="17">
                  <c:v>4.6359913277095199E-5</c:v>
                </c:pt>
                <c:pt idx="18">
                  <c:v>5.019696142136495E-5</c:v>
                </c:pt>
                <c:pt idx="19">
                  <c:v>5.019696142136495E-5</c:v>
                </c:pt>
                <c:pt idx="20">
                  <c:v>5.3615848093224975E-5</c:v>
                </c:pt>
                <c:pt idx="21">
                  <c:v>5.3615848093224975E-5</c:v>
                </c:pt>
                <c:pt idx="22">
                  <c:v>5.7596078956683987E-5</c:v>
                </c:pt>
                <c:pt idx="23">
                  <c:v>5.2633045132739189E-5</c:v>
                </c:pt>
                <c:pt idx="24">
                  <c:v>5.7596078956683987E-5</c:v>
                </c:pt>
                <c:pt idx="25">
                  <c:v>5.7596078956683987E-5</c:v>
                </c:pt>
                <c:pt idx="26">
                  <c:v>6.1144968016498349E-5</c:v>
                </c:pt>
                <c:pt idx="27">
                  <c:v>6.1657132188833104E-5</c:v>
                </c:pt>
                <c:pt idx="28">
                  <c:v>6.4757969496026147E-5</c:v>
                </c:pt>
                <c:pt idx="29">
                  <c:v>6.6326604988231294E-5</c:v>
                </c:pt>
                <c:pt idx="30">
                  <c:v>7.0035320530665123E-5</c:v>
                </c:pt>
                <c:pt idx="31">
                  <c:v>7.0035320530665123E-5</c:v>
                </c:pt>
                <c:pt idx="32">
                  <c:v>7.3814110402657443E-5</c:v>
                </c:pt>
                <c:pt idx="33">
                  <c:v>7.27271512054661E-5</c:v>
                </c:pt>
                <c:pt idx="34">
                  <c:v>7.8222002315915727E-5</c:v>
                </c:pt>
                <c:pt idx="35">
                  <c:v>7.4907009297073209E-5</c:v>
                </c:pt>
                <c:pt idx="36">
                  <c:v>7.8779882733431475E-5</c:v>
                </c:pt>
                <c:pt idx="37">
                  <c:v>7.8222002315915727E-5</c:v>
                </c:pt>
                <c:pt idx="38">
                  <c:v>8.272923532039834E-5</c:v>
                </c:pt>
                <c:pt idx="39">
                  <c:v>8.1027097386816637E-5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79112"/>
        <c:axId val="312179496"/>
      </c:scatterChart>
      <c:valAx>
        <c:axId val="31217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sqrt(v)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179496"/>
        <c:crosses val="autoZero"/>
        <c:crossBetween val="midCat"/>
      </c:valAx>
      <c:valAx>
        <c:axId val="3121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a(w)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17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y3(x3)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Лист1!$S$5:$S$44</c:f>
              <c:numCache>
                <c:formatCode>General</c:formatCode>
                <c:ptCount val="40"/>
                <c:pt idx="0">
                  <c:v>1000000000</c:v>
                </c:pt>
                <c:pt idx="1">
                  <c:v>2828427124.7461901</c:v>
                </c:pt>
                <c:pt idx="2">
                  <c:v>5196152422.7066317</c:v>
                </c:pt>
                <c:pt idx="3">
                  <c:v>8000000000</c:v>
                </c:pt>
                <c:pt idx="4">
                  <c:v>11180339887.498949</c:v>
                </c:pt>
                <c:pt idx="5">
                  <c:v>14696938456.699066</c:v>
                </c:pt>
                <c:pt idx="6">
                  <c:v>18520259177.452137</c:v>
                </c:pt>
                <c:pt idx="7">
                  <c:v>22627416997.969521</c:v>
                </c:pt>
                <c:pt idx="8">
                  <c:v>27000000000</c:v>
                </c:pt>
                <c:pt idx="9">
                  <c:v>31622776601.683792</c:v>
                </c:pt>
                <c:pt idx="10">
                  <c:v>36482872693.909401</c:v>
                </c:pt>
                <c:pt idx="11">
                  <c:v>41569219381.653053</c:v>
                </c:pt>
                <c:pt idx="12">
                  <c:v>46872166581.031853</c:v>
                </c:pt>
                <c:pt idx="13">
                  <c:v>52383203414.835175</c:v>
                </c:pt>
                <c:pt idx="14">
                  <c:v>58094750193.111252</c:v>
                </c:pt>
                <c:pt idx="15">
                  <c:v>64000000000</c:v>
                </c:pt>
                <c:pt idx="16">
                  <c:v>70092795635.500229</c:v>
                </c:pt>
                <c:pt idx="17">
                  <c:v>76367532368.147125</c:v>
                </c:pt>
                <c:pt idx="18">
                  <c:v>82819079927.272812</c:v>
                </c:pt>
                <c:pt idx="19">
                  <c:v>89442719099.991592</c:v>
                </c:pt>
                <c:pt idx="20">
                  <c:v>96234089594.072647</c:v>
                </c:pt>
                <c:pt idx="21">
                  <c:v>103189146716.11546</c:v>
                </c:pt>
                <c:pt idx="22">
                  <c:v>110304125036.19252</c:v>
                </c:pt>
                <c:pt idx="23">
                  <c:v>117575507653.59253</c:v>
                </c:pt>
                <c:pt idx="24">
                  <c:v>125000000000</c:v>
                </c:pt>
                <c:pt idx="25">
                  <c:v>132574507353.41238</c:v>
                </c:pt>
                <c:pt idx="26">
                  <c:v>140296115413.07904</c:v>
                </c:pt>
                <c:pt idx="27">
                  <c:v>148162073419.6171</c:v>
                </c:pt>
                <c:pt idx="28">
                  <c:v>156169779406.9006</c:v>
                </c:pt>
                <c:pt idx="29">
                  <c:v>164316767251.54984</c:v>
                </c:pt>
                <c:pt idx="30">
                  <c:v>172600695247.73065</c:v>
                </c:pt>
                <c:pt idx="31">
                  <c:v>181019335983.75616</c:v>
                </c:pt>
                <c:pt idx="32">
                  <c:v>189570567335.75494</c:v>
                </c:pt>
                <c:pt idx="33">
                  <c:v>198252364424.74023</c:v>
                </c:pt>
                <c:pt idx="34">
                  <c:v>207062792408.48657</c:v>
                </c:pt>
                <c:pt idx="35">
                  <c:v>216000000000</c:v>
                </c:pt>
                <c:pt idx="36">
                  <c:v>225062213621.03412</c:v>
                </c:pt>
                <c:pt idx="37">
                  <c:v>234247732112.82108</c:v>
                </c:pt>
                <c:pt idx="38">
                  <c:v>243554921937.53754</c:v>
                </c:pt>
                <c:pt idx="39">
                  <c:v>252982212813.47034</c:v>
                </c:pt>
              </c:numCache>
            </c:numRef>
          </c:xVal>
          <c:yVal>
            <c:numRef>
              <c:f>Лист1!$T$5:$T$44</c:f>
              <c:numCache>
                <c:formatCode>General</c:formatCode>
                <c:ptCount val="40"/>
                <c:pt idx="0">
                  <c:v>4.2990775294119908E-9</c:v>
                </c:pt>
                <c:pt idx="1">
                  <c:v>8.6635294609241314E-9</c:v>
                </c:pt>
                <c:pt idx="2">
                  <c:v>1.6005427951624004E-8</c:v>
                </c:pt>
                <c:pt idx="3">
                  <c:v>2.3435104029263391E-8</c:v>
                </c:pt>
                <c:pt idx="4">
                  <c:v>3.7194271034925053E-8</c:v>
                </c:pt>
                <c:pt idx="5">
                  <c:v>4.7927046177067855E-8</c:v>
                </c:pt>
                <c:pt idx="6">
                  <c:v>6.6862728565766036E-8</c:v>
                </c:pt>
                <c:pt idx="7">
                  <c:v>8.0134515853060153E-8</c:v>
                </c:pt>
                <c:pt idx="8">
                  <c:v>9.6165550275954068E-8</c:v>
                </c:pt>
                <c:pt idx="9">
                  <c:v>1.1117843709852912E-7</c:v>
                </c:pt>
                <c:pt idx="10">
                  <c:v>1.3009270213413466E-7</c:v>
                </c:pt>
                <c:pt idx="11">
                  <c:v>1.4173292024553234E-7</c:v>
                </c:pt>
                <c:pt idx="12">
                  <c:v>1.6685407455673299E-7</c:v>
                </c:pt>
                <c:pt idx="13">
                  <c:v>1.8008443759094996E-7</c:v>
                </c:pt>
                <c:pt idx="14">
                  <c:v>2.1193063576627798E-7</c:v>
                </c:pt>
                <c:pt idx="15">
                  <c:v>2.1363773960936887E-7</c:v>
                </c:pt>
                <c:pt idx="16">
                  <c:v>2.476756503658122E-7</c:v>
                </c:pt>
                <c:pt idx="17">
                  <c:v>2.624827866013377E-7</c:v>
                </c:pt>
                <c:pt idx="18">
                  <c:v>2.9997741084491149E-7</c:v>
                </c:pt>
                <c:pt idx="19">
                  <c:v>3.1539681046778078E-7</c:v>
                </c:pt>
                <c:pt idx="20">
                  <c:v>3.5387194811276608E-7</c:v>
                </c:pt>
                <c:pt idx="21">
                  <c:v>3.7075329448455138E-7</c:v>
                </c:pt>
                <c:pt idx="22">
                  <c:v>4.1573760888752683E-7</c:v>
                </c:pt>
                <c:pt idx="23">
                  <c:v>3.9684381102017628E-7</c:v>
                </c:pt>
                <c:pt idx="24">
                  <c:v>4.5163477264063661E-7</c:v>
                </c:pt>
                <c:pt idx="25">
                  <c:v>4.7125708113855601E-7</c:v>
                </c:pt>
                <c:pt idx="26">
                  <c:v>5.1886340847904092E-7</c:v>
                </c:pt>
                <c:pt idx="27">
                  <c:v>5.4236446187238796E-7</c:v>
                </c:pt>
                <c:pt idx="28">
                  <c:v>5.8953307165346742E-7</c:v>
                </c:pt>
                <c:pt idx="29">
                  <c:v>6.2650266607219578E-7</c:v>
                </c:pt>
                <c:pt idx="30">
                  <c:v>6.8116505352732354E-7</c:v>
                </c:pt>
                <c:pt idx="31">
                  <c:v>7.0407183510702067E-7</c:v>
                </c:pt>
                <c:pt idx="32">
                  <c:v>7.6380686583616839E-7</c:v>
                </c:pt>
                <c:pt idx="33">
                  <c:v>7.7835207930121916E-7</c:v>
                </c:pt>
                <c:pt idx="34">
                  <c:v>8.5856677812021102E-7</c:v>
                </c:pt>
                <c:pt idx="35">
                  <c:v>8.4987150672305833E-7</c:v>
                </c:pt>
                <c:pt idx="36">
                  <c:v>9.1352896378939738E-7</c:v>
                </c:pt>
                <c:pt idx="37">
                  <c:v>9.3548392014936239E-7</c:v>
                </c:pt>
                <c:pt idx="38">
                  <c:v>1.0120566665391741E-6</c:v>
                </c:pt>
                <c:pt idx="39">
                  <c:v>1.0194327386526629E-6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80816"/>
        <c:axId val="451582776"/>
      </c:scatterChart>
      <c:valAx>
        <c:axId val="4515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v^(3/2)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82776"/>
        <c:crosses val="autoZero"/>
        <c:crossBetween val="midCat"/>
      </c:valAx>
      <c:valAx>
        <c:axId val="4515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a(w)*k(w)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8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369943</xdr:colOff>
      <xdr:row>5</xdr:row>
      <xdr:rowOff>111760</xdr:rowOff>
    </xdr:from>
    <xdr:to>
      <xdr:col>33</xdr:col>
      <xdr:colOff>186167</xdr:colOff>
      <xdr:row>30</xdr:row>
      <xdr:rowOff>29733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459852</xdr:colOff>
      <xdr:row>31</xdr:row>
      <xdr:rowOff>159247</xdr:rowOff>
    </xdr:from>
    <xdr:to>
      <xdr:col>33</xdr:col>
      <xdr:colOff>181555</xdr:colOff>
      <xdr:row>56</xdr:row>
      <xdr:rowOff>144891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945446</xdr:colOff>
      <xdr:row>45</xdr:row>
      <xdr:rowOff>175918</xdr:rowOff>
    </xdr:from>
    <xdr:to>
      <xdr:col>14</xdr:col>
      <xdr:colOff>677333</xdr:colOff>
      <xdr:row>67</xdr:row>
      <xdr:rowOff>169332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580770</xdr:colOff>
      <xdr:row>7</xdr:row>
      <xdr:rowOff>6927</xdr:rowOff>
    </xdr:from>
    <xdr:to>
      <xdr:col>43</xdr:col>
      <xdr:colOff>519546</xdr:colOff>
      <xdr:row>25</xdr:row>
      <xdr:rowOff>163286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410308</xdr:colOff>
      <xdr:row>31</xdr:row>
      <xdr:rowOff>5860</xdr:rowOff>
    </xdr:from>
    <xdr:to>
      <xdr:col>45</xdr:col>
      <xdr:colOff>199292</xdr:colOff>
      <xdr:row>56</xdr:row>
      <xdr:rowOff>117230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45"/>
  <sheetViews>
    <sheetView tabSelected="1" topLeftCell="U32" zoomScale="113" zoomScaleNormal="154" workbookViewId="0">
      <selection activeCell="V37" sqref="V37"/>
    </sheetView>
  </sheetViews>
  <sheetFormatPr defaultRowHeight="14.4" x14ac:dyDescent="0.3"/>
  <cols>
    <col min="3" max="3" width="15.6640625" customWidth="1"/>
    <col min="4" max="4" width="26.77734375" customWidth="1"/>
    <col min="5" max="5" width="21.6640625" customWidth="1"/>
    <col min="6" max="6" width="27.5546875" customWidth="1"/>
    <col min="7" max="7" width="26.109375" customWidth="1"/>
    <col min="10" max="12" width="9" bestFit="1" customWidth="1"/>
    <col min="13" max="13" width="13.44140625" bestFit="1" customWidth="1"/>
    <col min="14" max="14" width="9" bestFit="1" customWidth="1"/>
    <col min="15" max="16" width="13.44140625" bestFit="1" customWidth="1"/>
    <col min="17" max="17" width="9" bestFit="1" customWidth="1"/>
    <col min="18" max="18" width="12.5546875" bestFit="1" customWidth="1"/>
    <col min="19" max="20" width="12.44140625" bestFit="1" customWidth="1"/>
  </cols>
  <sheetData>
    <row r="4" spans="3:20" x14ac:dyDescent="0.3">
      <c r="C4" t="s">
        <v>2</v>
      </c>
      <c r="D4" t="s">
        <v>3</v>
      </c>
      <c r="E4" t="s">
        <v>4</v>
      </c>
      <c r="F4" t="s">
        <v>0</v>
      </c>
      <c r="G4" t="s">
        <v>1</v>
      </c>
      <c r="M4" t="s">
        <v>5</v>
      </c>
      <c r="N4" t="s">
        <v>6</v>
      </c>
      <c r="O4" s="1" t="s">
        <v>8</v>
      </c>
      <c r="P4" t="s">
        <v>7</v>
      </c>
      <c r="Q4" t="s">
        <v>9</v>
      </c>
      <c r="R4" t="s">
        <v>10</v>
      </c>
      <c r="S4" t="s">
        <v>11</v>
      </c>
      <c r="T4" t="s">
        <v>12</v>
      </c>
    </row>
    <row r="5" spans="3:20" x14ac:dyDescent="0.3">
      <c r="C5">
        <v>1</v>
      </c>
      <c r="D5">
        <v>53.6</v>
      </c>
      <c r="E5">
        <v>49.6</v>
      </c>
      <c r="F5">
        <v>90.8</v>
      </c>
      <c r="G5">
        <v>-90.7</v>
      </c>
      <c r="H5">
        <f>(-F5+G5)/2</f>
        <v>-90.75</v>
      </c>
      <c r="I5">
        <f>-H5</f>
        <v>90.75</v>
      </c>
      <c r="J5">
        <f>I5+360*K5</f>
        <v>90.75</v>
      </c>
      <c r="K5">
        <v>0</v>
      </c>
      <c r="L5">
        <f>J5/360*2*PI()</f>
        <v>1.5838862961848539</v>
      </c>
      <c r="M5">
        <f>1/5000*LN(53.0825/E5)</f>
        <v>1.3571294668586013E-5</v>
      </c>
      <c r="N5">
        <f>J5/360*2 * PI()/5000</f>
        <v>3.1677725923697078E-4</v>
      </c>
      <c r="O5">
        <f>(C5*1000000*2*PI()) * (C5*1000000*2*PI())</f>
        <v>39478417604357.43</v>
      </c>
      <c r="P5">
        <f>N5*N5-M5*M5</f>
        <v>1.0016365193070539E-7</v>
      </c>
      <c r="Q5">
        <f>SQRT(C5) * 1000</f>
        <v>1000</v>
      </c>
      <c r="R5">
        <f>M5</f>
        <v>1.3571294668586013E-5</v>
      </c>
      <c r="S5">
        <f>Q5*1000000*C5</f>
        <v>1000000000</v>
      </c>
      <c r="T5">
        <f>M5*N5</f>
        <v>4.2990775294119908E-9</v>
      </c>
    </row>
    <row r="6" spans="3:20" x14ac:dyDescent="0.3">
      <c r="C6">
        <v>2</v>
      </c>
      <c r="D6">
        <v>52.8</v>
      </c>
      <c r="E6">
        <v>49.6</v>
      </c>
      <c r="F6">
        <v>-177.12</v>
      </c>
      <c r="G6">
        <v>177.12</v>
      </c>
      <c r="H6">
        <f t="shared" ref="H6:H29" si="0">(-F6+G6)/2</f>
        <v>177.12</v>
      </c>
      <c r="I6">
        <f t="shared" ref="I6:I44" si="1">-H6</f>
        <v>-177.12</v>
      </c>
      <c r="J6">
        <f>I6+360*K6</f>
        <v>182.88</v>
      </c>
      <c r="K6">
        <v>1</v>
      </c>
      <c r="L6">
        <f t="shared" ref="L6:L44" si="2">J6/360*2*PI()</f>
        <v>3.1918581360472298</v>
      </c>
      <c r="M6">
        <f t="shared" ref="M6:M44" si="3">1/5000*LN(53.0825/E6)</f>
        <v>1.3571294668586013E-5</v>
      </c>
      <c r="N6">
        <f t="shared" ref="N6:N44" si="4">J6/360*2 * PI()/5000</f>
        <v>6.3837162720944594E-4</v>
      </c>
      <c r="O6">
        <f t="shared" ref="O6:O44" si="5">(C6*1000000*2*PI()) * (C6*1000000*2*PI())</f>
        <v>157913670417429.72</v>
      </c>
      <c r="P6">
        <f t="shared" ref="P6:P44" si="6">N6*N6-M6*M6</f>
        <v>4.0733415438705421E-7</v>
      </c>
      <c r="Q6">
        <f t="shared" ref="Q6:Q44" si="7">SQRT(C6) * 1000</f>
        <v>1414.2135623730951</v>
      </c>
      <c r="R6">
        <f t="shared" ref="R6:R44" si="8">M6</f>
        <v>1.3571294668586013E-5</v>
      </c>
      <c r="S6">
        <f>Q6*1000000*C6</f>
        <v>2828427124.7461901</v>
      </c>
      <c r="T6">
        <f>M6*N6</f>
        <v>8.6635294609241314E-9</v>
      </c>
    </row>
    <row r="7" spans="3:20" x14ac:dyDescent="0.3">
      <c r="C7">
        <v>3</v>
      </c>
      <c r="D7">
        <v>53.6</v>
      </c>
      <c r="E7">
        <v>48.8</v>
      </c>
      <c r="F7">
        <v>-87.9</v>
      </c>
      <c r="G7">
        <v>87</v>
      </c>
      <c r="H7">
        <f t="shared" si="0"/>
        <v>87.45</v>
      </c>
      <c r="I7">
        <f t="shared" si="1"/>
        <v>-87.45</v>
      </c>
      <c r="J7">
        <f t="shared" ref="J7:J44" si="9">I7+360*K7</f>
        <v>272.55</v>
      </c>
      <c r="K7">
        <v>1</v>
      </c>
      <c r="L7">
        <f t="shared" si="2"/>
        <v>4.756894876310545</v>
      </c>
      <c r="M7">
        <f t="shared" si="3"/>
        <v>1.6823398842942097E-5</v>
      </c>
      <c r="N7">
        <f t="shared" si="4"/>
        <v>9.5137897526210904E-4</v>
      </c>
      <c r="O7">
        <f t="shared" si="5"/>
        <v>355305758439216.87</v>
      </c>
      <c r="P7">
        <f t="shared" si="6"/>
        <v>9.0483892782215196E-7</v>
      </c>
      <c r="Q7">
        <f t="shared" si="7"/>
        <v>1732.0508075688772</v>
      </c>
      <c r="R7">
        <f t="shared" si="8"/>
        <v>1.6823398842942097E-5</v>
      </c>
      <c r="S7">
        <f t="shared" ref="S7:S44" si="10">Q7*1000000*C7</f>
        <v>5196152422.7066317</v>
      </c>
      <c r="T7">
        <f t="shared" ref="T7:T44" si="11">M7*N7</f>
        <v>1.6005427951624004E-8</v>
      </c>
    </row>
    <row r="8" spans="3:20" x14ac:dyDescent="0.3">
      <c r="C8">
        <v>4</v>
      </c>
      <c r="D8">
        <v>52.8</v>
      </c>
      <c r="E8">
        <v>48.4</v>
      </c>
      <c r="F8">
        <v>3.5</v>
      </c>
      <c r="G8">
        <v>-3.5</v>
      </c>
      <c r="H8">
        <f t="shared" si="0"/>
        <v>-3.5</v>
      </c>
      <c r="I8">
        <f t="shared" si="1"/>
        <v>3.5</v>
      </c>
      <c r="J8">
        <f t="shared" si="9"/>
        <v>363.5</v>
      </c>
      <c r="K8">
        <v>1</v>
      </c>
      <c r="L8">
        <f t="shared" si="2"/>
        <v>6.3442718309993875</v>
      </c>
      <c r="M8">
        <f t="shared" si="3"/>
        <v>1.8469498670245151E-5</v>
      </c>
      <c r="N8">
        <f t="shared" si="4"/>
        <v>1.2688543661998775E-3</v>
      </c>
      <c r="O8">
        <f t="shared" si="5"/>
        <v>631654681669718.87</v>
      </c>
      <c r="P8">
        <f t="shared" si="6"/>
        <v>1.6096502802433626E-6</v>
      </c>
      <c r="Q8">
        <f t="shared" si="7"/>
        <v>2000</v>
      </c>
      <c r="R8">
        <f t="shared" si="8"/>
        <v>1.8469498670245151E-5</v>
      </c>
      <c r="S8">
        <f t="shared" si="10"/>
        <v>8000000000</v>
      </c>
      <c r="T8">
        <f t="shared" si="11"/>
        <v>2.3435104029263391E-8</v>
      </c>
    </row>
    <row r="9" spans="3:20" x14ac:dyDescent="0.3">
      <c r="C9">
        <v>5</v>
      </c>
      <c r="D9">
        <v>53.6</v>
      </c>
      <c r="E9">
        <v>47.2</v>
      </c>
      <c r="F9">
        <v>93.6</v>
      </c>
      <c r="G9">
        <v>-93.6</v>
      </c>
      <c r="H9">
        <f t="shared" si="0"/>
        <v>-93.6</v>
      </c>
      <c r="I9">
        <f t="shared" si="1"/>
        <v>93.6</v>
      </c>
      <c r="J9">
        <f t="shared" si="9"/>
        <v>453.6</v>
      </c>
      <c r="K9">
        <v>1</v>
      </c>
      <c r="L9">
        <f t="shared" si="2"/>
        <v>7.9168134870462783</v>
      </c>
      <c r="M9">
        <f t="shared" si="3"/>
        <v>2.3490682896460433E-5</v>
      </c>
      <c r="N9">
        <f t="shared" si="4"/>
        <v>1.5833626974092556E-3</v>
      </c>
      <c r="O9">
        <f t="shared" si="5"/>
        <v>986960440108935.87</v>
      </c>
      <c r="P9">
        <f t="shared" si="6"/>
        <v>2.5064856193641722E-6</v>
      </c>
      <c r="Q9">
        <f t="shared" si="7"/>
        <v>2236.0679774997898</v>
      </c>
      <c r="R9">
        <f t="shared" si="8"/>
        <v>2.3490682896460433E-5</v>
      </c>
      <c r="S9">
        <f t="shared" si="10"/>
        <v>11180339887.498949</v>
      </c>
      <c r="T9">
        <f t="shared" si="11"/>
        <v>3.7194271034925053E-8</v>
      </c>
    </row>
    <row r="10" spans="3:20" x14ac:dyDescent="0.3">
      <c r="C10">
        <v>6</v>
      </c>
      <c r="D10">
        <v>52.8</v>
      </c>
      <c r="E10">
        <v>46.8</v>
      </c>
      <c r="F10">
        <v>-175</v>
      </c>
      <c r="G10">
        <v>175</v>
      </c>
      <c r="H10">
        <f t="shared" si="0"/>
        <v>175</v>
      </c>
      <c r="I10">
        <f t="shared" si="1"/>
        <v>-175</v>
      </c>
      <c r="J10">
        <f t="shared" si="9"/>
        <v>545</v>
      </c>
      <c r="K10">
        <v>2</v>
      </c>
      <c r="L10">
        <f t="shared" si="2"/>
        <v>9.5120444233690957</v>
      </c>
      <c r="M10">
        <f t="shared" si="3"/>
        <v>2.5192820830042156E-5</v>
      </c>
      <c r="N10">
        <f t="shared" si="4"/>
        <v>1.9024088846738192E-3</v>
      </c>
      <c r="O10">
        <f t="shared" si="5"/>
        <v>1421223033756867.5</v>
      </c>
      <c r="P10">
        <f t="shared" si="6"/>
        <v>3.6185248862645102E-6</v>
      </c>
      <c r="Q10">
        <f t="shared" si="7"/>
        <v>2449.4897427831779</v>
      </c>
      <c r="R10">
        <f t="shared" si="8"/>
        <v>2.5192820830042156E-5</v>
      </c>
      <c r="S10">
        <f t="shared" si="10"/>
        <v>14696938456.699066</v>
      </c>
      <c r="T10">
        <f t="shared" si="11"/>
        <v>4.7927046177067855E-8</v>
      </c>
    </row>
    <row r="11" spans="3:20" x14ac:dyDescent="0.3">
      <c r="C11">
        <v>7</v>
      </c>
      <c r="D11">
        <v>53.27</v>
      </c>
      <c r="E11">
        <v>45.64</v>
      </c>
      <c r="F11">
        <v>-86</v>
      </c>
      <c r="G11">
        <v>86</v>
      </c>
      <c r="H11">
        <f t="shared" si="0"/>
        <v>86</v>
      </c>
      <c r="I11">
        <f t="shared" si="1"/>
        <v>-86</v>
      </c>
      <c r="J11">
        <f t="shared" si="9"/>
        <v>634</v>
      </c>
      <c r="K11">
        <v>2</v>
      </c>
      <c r="L11">
        <f t="shared" si="2"/>
        <v>11.065387457644048</v>
      </c>
      <c r="M11">
        <f t="shared" si="3"/>
        <v>3.0212556415987397E-5</v>
      </c>
      <c r="N11">
        <f t="shared" si="4"/>
        <v>2.2130774915288098E-3</v>
      </c>
      <c r="O11">
        <f t="shared" si="5"/>
        <v>1934442462613514</v>
      </c>
      <c r="P11">
        <f t="shared" si="6"/>
        <v>4.8967991849462602E-6</v>
      </c>
      <c r="Q11">
        <f t="shared" si="7"/>
        <v>2645.7513110645909</v>
      </c>
      <c r="R11">
        <f t="shared" si="8"/>
        <v>3.0212556415987397E-5</v>
      </c>
      <c r="S11">
        <f t="shared" si="10"/>
        <v>18520259177.452137</v>
      </c>
      <c r="T11">
        <f t="shared" si="11"/>
        <v>6.6862728565766036E-8</v>
      </c>
    </row>
    <row r="12" spans="3:20" x14ac:dyDescent="0.3">
      <c r="C12">
        <v>8</v>
      </c>
      <c r="D12">
        <v>52.48</v>
      </c>
      <c r="E12">
        <v>45.29</v>
      </c>
      <c r="F12">
        <v>3</v>
      </c>
      <c r="G12">
        <v>-3</v>
      </c>
      <c r="H12">
        <f t="shared" si="0"/>
        <v>-3</v>
      </c>
      <c r="I12">
        <f t="shared" si="1"/>
        <v>3</v>
      </c>
      <c r="J12">
        <f t="shared" si="9"/>
        <v>723</v>
      </c>
      <c r="K12">
        <v>2</v>
      </c>
      <c r="L12">
        <f t="shared" si="2"/>
        <v>12.618730491919003</v>
      </c>
      <c r="M12">
        <f t="shared" si="3"/>
        <v>3.1752209901137856E-5</v>
      </c>
      <c r="N12">
        <f t="shared" si="4"/>
        <v>2.5237460983838006E-3</v>
      </c>
      <c r="O12">
        <f t="shared" si="5"/>
        <v>2526618726678875.5</v>
      </c>
      <c r="P12">
        <f t="shared" si="6"/>
        <v>6.3682861662738496E-6</v>
      </c>
      <c r="Q12">
        <f t="shared" si="7"/>
        <v>2828.4271247461902</v>
      </c>
      <c r="R12">
        <f t="shared" si="8"/>
        <v>3.1752209901137856E-5</v>
      </c>
      <c r="S12">
        <f t="shared" si="10"/>
        <v>22627416997.969521</v>
      </c>
      <c r="T12">
        <f t="shared" si="11"/>
        <v>8.0134515853060153E-8</v>
      </c>
    </row>
    <row r="13" spans="3:20" x14ac:dyDescent="0.3">
      <c r="C13">
        <v>9</v>
      </c>
      <c r="D13">
        <v>53.5</v>
      </c>
      <c r="E13">
        <v>44.8</v>
      </c>
      <c r="F13">
        <v>92</v>
      </c>
      <c r="G13">
        <v>-92</v>
      </c>
      <c r="H13">
        <f t="shared" si="0"/>
        <v>-92</v>
      </c>
      <c r="I13">
        <f t="shared" si="1"/>
        <v>92</v>
      </c>
      <c r="J13">
        <f t="shared" si="9"/>
        <v>812</v>
      </c>
      <c r="K13">
        <v>2</v>
      </c>
      <c r="L13">
        <f t="shared" si="2"/>
        <v>14.172073526193955</v>
      </c>
      <c r="M13">
        <f t="shared" si="3"/>
        <v>3.3927833530574493E-5</v>
      </c>
      <c r="N13">
        <f t="shared" si="4"/>
        <v>2.8344147052387909E-3</v>
      </c>
      <c r="O13">
        <f t="shared" si="5"/>
        <v>3197751825952951.5</v>
      </c>
      <c r="P13">
        <f t="shared" si="6"/>
        <v>8.0327556233858244E-6</v>
      </c>
      <c r="Q13">
        <f t="shared" si="7"/>
        <v>3000</v>
      </c>
      <c r="R13">
        <f t="shared" si="8"/>
        <v>3.3927833530574493E-5</v>
      </c>
      <c r="S13">
        <f t="shared" si="10"/>
        <v>27000000000</v>
      </c>
      <c r="T13">
        <f t="shared" si="11"/>
        <v>9.6165550275954068E-8</v>
      </c>
    </row>
    <row r="14" spans="3:20" x14ac:dyDescent="0.3">
      <c r="C14">
        <v>10</v>
      </c>
      <c r="D14">
        <v>52.5</v>
      </c>
      <c r="E14">
        <v>44.5</v>
      </c>
      <c r="F14">
        <v>-177</v>
      </c>
      <c r="G14">
        <v>177</v>
      </c>
      <c r="H14">
        <f t="shared" si="0"/>
        <v>177</v>
      </c>
      <c r="I14">
        <f t="shared" si="1"/>
        <v>-177</v>
      </c>
      <c r="J14">
        <f t="shared" si="9"/>
        <v>903</v>
      </c>
      <c r="K14">
        <v>3</v>
      </c>
      <c r="L14">
        <f t="shared" si="2"/>
        <v>15.760323145508796</v>
      </c>
      <c r="M14">
        <f t="shared" si="3"/>
        <v>3.5271623580323461E-5</v>
      </c>
      <c r="N14">
        <f t="shared" si="4"/>
        <v>3.152064629101759E-3</v>
      </c>
      <c r="O14">
        <f t="shared" si="5"/>
        <v>3947841760435743.5</v>
      </c>
      <c r="P14">
        <f t="shared" si="6"/>
        <v>9.9342673386044179E-6</v>
      </c>
      <c r="Q14">
        <f t="shared" si="7"/>
        <v>3162.2776601683795</v>
      </c>
      <c r="R14">
        <f t="shared" si="8"/>
        <v>3.5271623580323461E-5</v>
      </c>
      <c r="S14">
        <f t="shared" si="10"/>
        <v>31622776601.683792</v>
      </c>
      <c r="T14">
        <f t="shared" si="11"/>
        <v>1.1117843709852912E-7</v>
      </c>
    </row>
    <row r="15" spans="3:20" x14ac:dyDescent="0.3">
      <c r="C15">
        <v>11</v>
      </c>
      <c r="D15">
        <v>53.3</v>
      </c>
      <c r="E15">
        <v>44</v>
      </c>
      <c r="F15">
        <v>-87</v>
      </c>
      <c r="G15">
        <v>87</v>
      </c>
      <c r="H15">
        <f t="shared" si="0"/>
        <v>87</v>
      </c>
      <c r="I15">
        <f t="shared" si="1"/>
        <v>-87</v>
      </c>
      <c r="J15">
        <f t="shared" si="9"/>
        <v>993</v>
      </c>
      <c r="K15">
        <v>3</v>
      </c>
      <c r="L15">
        <f t="shared" si="2"/>
        <v>17.331119472303691</v>
      </c>
      <c r="M15">
        <f t="shared" si="3"/>
        <v>3.7531534631110145E-5</v>
      </c>
      <c r="N15">
        <f t="shared" si="4"/>
        <v>3.4662238944607382E-3</v>
      </c>
      <c r="O15">
        <f t="shared" si="5"/>
        <v>4776888530127250</v>
      </c>
      <c r="P15">
        <f t="shared" si="6"/>
        <v>1.2013299470438802E-5</v>
      </c>
      <c r="Q15">
        <f t="shared" si="7"/>
        <v>3316.6247903553999</v>
      </c>
      <c r="R15">
        <f t="shared" si="8"/>
        <v>3.7531534631110145E-5</v>
      </c>
      <c r="S15">
        <f t="shared" si="10"/>
        <v>36482872693.909401</v>
      </c>
      <c r="T15">
        <f t="shared" si="11"/>
        <v>1.3009270213413466E-7</v>
      </c>
    </row>
    <row r="16" spans="3:20" x14ac:dyDescent="0.3">
      <c r="C16">
        <v>12</v>
      </c>
      <c r="D16">
        <v>52.85</v>
      </c>
      <c r="E16">
        <v>44</v>
      </c>
      <c r="F16">
        <v>1.7</v>
      </c>
      <c r="G16">
        <v>-2</v>
      </c>
      <c r="H16">
        <f t="shared" si="0"/>
        <v>-1.85</v>
      </c>
      <c r="I16">
        <f t="shared" si="1"/>
        <v>1.85</v>
      </c>
      <c r="J16">
        <f t="shared" si="9"/>
        <v>1081.8499999999999</v>
      </c>
      <c r="K16">
        <v>3</v>
      </c>
      <c r="L16">
        <f t="shared" si="2"/>
        <v>18.881844512700653</v>
      </c>
      <c r="M16">
        <f t="shared" si="3"/>
        <v>3.7531534631110145E-5</v>
      </c>
      <c r="N16">
        <f t="shared" si="4"/>
        <v>3.7763689025401307E-3</v>
      </c>
      <c r="O16">
        <f t="shared" si="5"/>
        <v>5684892135027470</v>
      </c>
      <c r="P16">
        <f t="shared" si="6"/>
        <v>1.4259553471980387E-5</v>
      </c>
      <c r="Q16">
        <f t="shared" si="7"/>
        <v>3464.1016151377544</v>
      </c>
      <c r="R16">
        <f t="shared" si="8"/>
        <v>3.7531534631110145E-5</v>
      </c>
      <c r="S16">
        <f t="shared" si="10"/>
        <v>41569219381.653053</v>
      </c>
      <c r="T16">
        <f t="shared" si="11"/>
        <v>1.4173292024553234E-7</v>
      </c>
    </row>
    <row r="17" spans="3:20" x14ac:dyDescent="0.3">
      <c r="C17">
        <v>13</v>
      </c>
      <c r="D17">
        <v>53.67</v>
      </c>
      <c r="E17">
        <v>43.29</v>
      </c>
      <c r="F17">
        <v>91.7</v>
      </c>
      <c r="G17">
        <v>-92.3</v>
      </c>
      <c r="H17">
        <f t="shared" si="0"/>
        <v>-92</v>
      </c>
      <c r="I17">
        <f t="shared" si="1"/>
        <v>92</v>
      </c>
      <c r="J17">
        <f t="shared" si="9"/>
        <v>1172</v>
      </c>
      <c r="K17">
        <v>3</v>
      </c>
      <c r="L17">
        <f t="shared" si="2"/>
        <v>20.455258833373541</v>
      </c>
      <c r="M17">
        <f t="shared" si="3"/>
        <v>4.0785129123984525E-5</v>
      </c>
      <c r="N17">
        <f t="shared" si="4"/>
        <v>4.0910517666747082E-3</v>
      </c>
      <c r="O17">
        <f t="shared" si="5"/>
        <v>6671852575136406</v>
      </c>
      <c r="P17">
        <f t="shared" si="6"/>
        <v>1.673504113085459E-5</v>
      </c>
      <c r="Q17">
        <f t="shared" si="7"/>
        <v>3605.551275463989</v>
      </c>
      <c r="R17">
        <f t="shared" si="8"/>
        <v>4.0785129123984525E-5</v>
      </c>
      <c r="S17">
        <f t="shared" si="10"/>
        <v>46872166581.031853</v>
      </c>
      <c r="T17">
        <f t="shared" si="11"/>
        <v>1.6685407455673299E-7</v>
      </c>
    </row>
    <row r="18" spans="3:20" x14ac:dyDescent="0.3">
      <c r="C18">
        <v>14</v>
      </c>
      <c r="D18">
        <v>52.8</v>
      </c>
      <c r="E18">
        <v>43.28</v>
      </c>
      <c r="F18">
        <v>-176</v>
      </c>
      <c r="G18">
        <v>177</v>
      </c>
      <c r="H18">
        <f t="shared" si="0"/>
        <v>176.5</v>
      </c>
      <c r="I18">
        <f t="shared" si="1"/>
        <v>-176.5</v>
      </c>
      <c r="J18">
        <f t="shared" si="9"/>
        <v>1263.5</v>
      </c>
      <c r="K18">
        <v>4</v>
      </c>
      <c r="L18">
        <f t="shared" si="2"/>
        <v>22.052235098948355</v>
      </c>
      <c r="M18">
        <f t="shared" si="3"/>
        <v>4.0831334507117144E-5</v>
      </c>
      <c r="N18">
        <f t="shared" si="4"/>
        <v>4.4104470197896713E-3</v>
      </c>
      <c r="O18">
        <f t="shared" si="5"/>
        <v>7737769850454056</v>
      </c>
      <c r="P18">
        <f t="shared" si="6"/>
        <v>1.945037571649396E-5</v>
      </c>
      <c r="Q18">
        <f t="shared" si="7"/>
        <v>3741.6573867739412</v>
      </c>
      <c r="R18">
        <f t="shared" si="8"/>
        <v>4.0831334507117144E-5</v>
      </c>
      <c r="S18">
        <f t="shared" si="10"/>
        <v>52383203414.835175</v>
      </c>
      <c r="T18">
        <f t="shared" si="11"/>
        <v>1.8008443759094996E-7</v>
      </c>
    </row>
    <row r="19" spans="3:20" x14ac:dyDescent="0.3">
      <c r="C19">
        <v>15</v>
      </c>
      <c r="D19">
        <v>53.3</v>
      </c>
      <c r="E19">
        <v>42.4</v>
      </c>
      <c r="F19">
        <v>-89</v>
      </c>
      <c r="G19">
        <v>89</v>
      </c>
      <c r="H19">
        <f t="shared" si="0"/>
        <v>89</v>
      </c>
      <c r="I19">
        <f t="shared" si="1"/>
        <v>-89</v>
      </c>
      <c r="J19">
        <f t="shared" si="9"/>
        <v>1351</v>
      </c>
      <c r="K19">
        <v>4</v>
      </c>
      <c r="L19">
        <f t="shared" si="2"/>
        <v>23.579398194443392</v>
      </c>
      <c r="M19">
        <f t="shared" si="3"/>
        <v>4.493978896717995E-5</v>
      </c>
      <c r="N19">
        <f t="shared" si="4"/>
        <v>4.7158796388886782E-3</v>
      </c>
      <c r="O19">
        <f t="shared" si="5"/>
        <v>8882643960980422</v>
      </c>
      <c r="P19">
        <f t="shared" si="6"/>
        <v>2.2237501183852392E-5</v>
      </c>
      <c r="Q19">
        <f t="shared" si="7"/>
        <v>3872.9833462074171</v>
      </c>
      <c r="R19">
        <f t="shared" si="8"/>
        <v>4.493978896717995E-5</v>
      </c>
      <c r="S19">
        <f t="shared" si="10"/>
        <v>58094750193.111252</v>
      </c>
      <c r="T19">
        <f t="shared" si="11"/>
        <v>2.1193063576627798E-7</v>
      </c>
    </row>
    <row r="20" spans="3:20" x14ac:dyDescent="0.3">
      <c r="C20">
        <v>16</v>
      </c>
      <c r="D20">
        <v>52.54</v>
      </c>
      <c r="E20">
        <v>42.92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f t="shared" si="9"/>
        <v>1440</v>
      </c>
      <c r="K20">
        <v>4</v>
      </c>
      <c r="L20">
        <f t="shared" si="2"/>
        <v>25.132741228718345</v>
      </c>
      <c r="M20">
        <f t="shared" si="3"/>
        <v>4.2501877862262821E-5</v>
      </c>
      <c r="N20">
        <f t="shared" si="4"/>
        <v>5.0265482457436689E-3</v>
      </c>
      <c r="O20">
        <f t="shared" si="5"/>
        <v>1.0106474906715502E+16</v>
      </c>
      <c r="P20">
        <f t="shared" si="6"/>
        <v>2.5264380857166934E-5</v>
      </c>
      <c r="Q20">
        <f t="shared" si="7"/>
        <v>4000</v>
      </c>
      <c r="R20">
        <f t="shared" si="8"/>
        <v>4.2501877862262821E-5</v>
      </c>
      <c r="S20">
        <f t="shared" si="10"/>
        <v>64000000000</v>
      </c>
      <c r="T20">
        <f t="shared" si="11"/>
        <v>2.1363773960936887E-7</v>
      </c>
    </row>
    <row r="21" spans="3:20" x14ac:dyDescent="0.3">
      <c r="C21">
        <v>17</v>
      </c>
      <c r="D21">
        <v>53.3</v>
      </c>
      <c r="E21">
        <v>42.1</v>
      </c>
      <c r="F21">
        <v>90</v>
      </c>
      <c r="G21">
        <v>-91</v>
      </c>
      <c r="H21">
        <f t="shared" si="0"/>
        <v>-90.5</v>
      </c>
      <c r="I21">
        <f t="shared" si="1"/>
        <v>90.5</v>
      </c>
      <c r="J21">
        <f t="shared" si="9"/>
        <v>1530.5</v>
      </c>
      <c r="K21">
        <v>4</v>
      </c>
      <c r="L21">
        <f t="shared" si="2"/>
        <v>26.712264201773216</v>
      </c>
      <c r="M21">
        <f t="shared" si="3"/>
        <v>4.6359913277095199E-5</v>
      </c>
      <c r="N21">
        <f t="shared" si="4"/>
        <v>5.3424528403546436E-3</v>
      </c>
      <c r="O21">
        <f t="shared" si="5"/>
        <v>1.1409262687659296E+16</v>
      </c>
      <c r="P21">
        <f t="shared" si="6"/>
        <v>2.8539653109854341E-5</v>
      </c>
      <c r="Q21">
        <f t="shared" si="7"/>
        <v>4123.1056256176607</v>
      </c>
      <c r="R21">
        <f t="shared" si="8"/>
        <v>4.6359913277095199E-5</v>
      </c>
      <c r="S21">
        <f t="shared" si="10"/>
        <v>70092795635.500229</v>
      </c>
      <c r="T21">
        <f t="shared" si="11"/>
        <v>2.476756503658122E-7</v>
      </c>
    </row>
    <row r="22" spans="3:20" x14ac:dyDescent="0.3">
      <c r="C22">
        <v>18</v>
      </c>
      <c r="D22">
        <v>52.6</v>
      </c>
      <c r="E22">
        <v>42.1</v>
      </c>
      <c r="F22">
        <v>-178</v>
      </c>
      <c r="G22">
        <v>178</v>
      </c>
      <c r="H22">
        <f t="shared" si="0"/>
        <v>178</v>
      </c>
      <c r="I22">
        <f t="shared" si="1"/>
        <v>-178</v>
      </c>
      <c r="J22">
        <f t="shared" si="9"/>
        <v>1622</v>
      </c>
      <c r="K22">
        <v>5</v>
      </c>
      <c r="L22">
        <f t="shared" si="2"/>
        <v>28.309240467348026</v>
      </c>
      <c r="M22">
        <f t="shared" si="3"/>
        <v>4.6359913277095199E-5</v>
      </c>
      <c r="N22">
        <f t="shared" si="4"/>
        <v>5.661848093469605E-3</v>
      </c>
      <c r="O22">
        <f t="shared" si="5"/>
        <v>1.2791007303811806E+16</v>
      </c>
      <c r="P22">
        <f t="shared" si="6"/>
        <v>3.2054374591966348E-5</v>
      </c>
      <c r="Q22">
        <f t="shared" si="7"/>
        <v>4242.6406871192848</v>
      </c>
      <c r="R22">
        <f t="shared" si="8"/>
        <v>4.6359913277095199E-5</v>
      </c>
      <c r="S22">
        <f t="shared" si="10"/>
        <v>76367532368.147125</v>
      </c>
      <c r="T22">
        <f t="shared" si="11"/>
        <v>2.624827866013377E-7</v>
      </c>
    </row>
    <row r="23" spans="3:20" x14ac:dyDescent="0.3">
      <c r="C23">
        <v>19</v>
      </c>
      <c r="D23">
        <v>53.4</v>
      </c>
      <c r="E23">
        <v>41.3</v>
      </c>
      <c r="F23">
        <v>-89</v>
      </c>
      <c r="G23">
        <v>87</v>
      </c>
      <c r="H23">
        <f t="shared" si="0"/>
        <v>88</v>
      </c>
      <c r="I23">
        <f t="shared" si="1"/>
        <v>-88</v>
      </c>
      <c r="J23">
        <f t="shared" si="9"/>
        <v>1712</v>
      </c>
      <c r="K23">
        <v>5</v>
      </c>
      <c r="L23">
        <f t="shared" si="2"/>
        <v>29.880036794142921</v>
      </c>
      <c r="M23">
        <f t="shared" si="3"/>
        <v>5.019696142136495E-5</v>
      </c>
      <c r="N23">
        <f t="shared" si="4"/>
        <v>5.9760073588285842E-3</v>
      </c>
      <c r="O23">
        <f t="shared" si="5"/>
        <v>1.4251708755173032E+16</v>
      </c>
      <c r="P23">
        <f t="shared" si="6"/>
        <v>3.5710144217837449E-5</v>
      </c>
      <c r="Q23">
        <f t="shared" si="7"/>
        <v>4358.8989435406738</v>
      </c>
      <c r="R23">
        <f t="shared" si="8"/>
        <v>5.019696142136495E-5</v>
      </c>
      <c r="S23">
        <f t="shared" si="10"/>
        <v>82819079927.272812</v>
      </c>
      <c r="T23">
        <f t="shared" si="11"/>
        <v>2.9997741084491149E-7</v>
      </c>
    </row>
    <row r="24" spans="3:20" x14ac:dyDescent="0.3">
      <c r="C24">
        <v>20</v>
      </c>
      <c r="D24">
        <v>52.5</v>
      </c>
      <c r="E24">
        <v>41.3</v>
      </c>
      <c r="F24">
        <v>0</v>
      </c>
      <c r="G24">
        <v>0</v>
      </c>
      <c r="H24">
        <f t="shared" si="0"/>
        <v>0</v>
      </c>
      <c r="I24">
        <f t="shared" si="1"/>
        <v>0</v>
      </c>
      <c r="J24">
        <f t="shared" si="9"/>
        <v>1800</v>
      </c>
      <c r="K24">
        <v>5</v>
      </c>
      <c r="L24">
        <f t="shared" si="2"/>
        <v>31.415926535897931</v>
      </c>
      <c r="M24">
        <f t="shared" si="3"/>
        <v>5.019696142136495E-5</v>
      </c>
      <c r="N24">
        <f t="shared" si="4"/>
        <v>6.2831853071795866E-3</v>
      </c>
      <c r="O24">
        <f t="shared" si="5"/>
        <v>1.5791367041742974E+16</v>
      </c>
      <c r="P24">
        <f t="shared" si="6"/>
        <v>3.9475897869421496E-5</v>
      </c>
      <c r="Q24">
        <f t="shared" si="7"/>
        <v>4472.1359549995796</v>
      </c>
      <c r="R24">
        <f t="shared" si="8"/>
        <v>5.019696142136495E-5</v>
      </c>
      <c r="S24">
        <f t="shared" si="10"/>
        <v>89442719099.991592</v>
      </c>
      <c r="T24">
        <f t="shared" si="11"/>
        <v>3.1539681046778078E-7</v>
      </c>
    </row>
    <row r="25" spans="3:20" x14ac:dyDescent="0.3">
      <c r="C25">
        <v>21</v>
      </c>
      <c r="D25">
        <v>53.3</v>
      </c>
      <c r="E25">
        <v>40.6</v>
      </c>
      <c r="F25">
        <v>90.6</v>
      </c>
      <c r="G25">
        <v>-91</v>
      </c>
      <c r="H25">
        <f t="shared" si="0"/>
        <v>-90.8</v>
      </c>
      <c r="I25">
        <f t="shared" si="1"/>
        <v>90.8</v>
      </c>
      <c r="J25">
        <f t="shared" si="9"/>
        <v>1890.8</v>
      </c>
      <c r="K25">
        <v>5</v>
      </c>
      <c r="L25">
        <f t="shared" si="2"/>
        <v>33.000685496708776</v>
      </c>
      <c r="M25">
        <f t="shared" si="3"/>
        <v>5.3615848093224975E-5</v>
      </c>
      <c r="N25">
        <f t="shared" si="4"/>
        <v>6.6001370993417552E-3</v>
      </c>
      <c r="O25">
        <f t="shared" si="5"/>
        <v>1.7409982163521628E+16</v>
      </c>
      <c r="P25">
        <f t="shared" si="6"/>
        <v>4.3558935070940646E-5</v>
      </c>
      <c r="Q25">
        <f t="shared" si="7"/>
        <v>4582.5756949558399</v>
      </c>
      <c r="R25">
        <f t="shared" si="8"/>
        <v>5.3615848093224975E-5</v>
      </c>
      <c r="S25">
        <f t="shared" si="10"/>
        <v>96234089594.072647</v>
      </c>
      <c r="T25">
        <f t="shared" si="11"/>
        <v>3.5387194811276608E-7</v>
      </c>
    </row>
    <row r="26" spans="3:20" x14ac:dyDescent="0.3">
      <c r="C26">
        <v>22</v>
      </c>
      <c r="D26">
        <v>52.6</v>
      </c>
      <c r="E26">
        <v>40.6</v>
      </c>
      <c r="F26">
        <v>-179</v>
      </c>
      <c r="G26">
        <v>179</v>
      </c>
      <c r="H26">
        <f t="shared" si="0"/>
        <v>179</v>
      </c>
      <c r="I26">
        <f t="shared" si="1"/>
        <v>-179</v>
      </c>
      <c r="J26">
        <f t="shared" si="9"/>
        <v>1981</v>
      </c>
      <c r="K26">
        <v>6</v>
      </c>
      <c r="L26">
        <f t="shared" si="2"/>
        <v>34.574972482007674</v>
      </c>
      <c r="M26">
        <f t="shared" si="3"/>
        <v>5.3615848093224975E-5</v>
      </c>
      <c r="N26">
        <f t="shared" si="4"/>
        <v>6.9149944964015343E-3</v>
      </c>
      <c r="O26">
        <f t="shared" si="5"/>
        <v>1.9107554120509E+16</v>
      </c>
      <c r="P26">
        <f t="shared" si="6"/>
        <v>4.7814274226096752E-5</v>
      </c>
      <c r="Q26">
        <f t="shared" si="7"/>
        <v>4690.4157598234297</v>
      </c>
      <c r="R26">
        <f t="shared" si="8"/>
        <v>5.3615848093224975E-5</v>
      </c>
      <c r="S26">
        <f t="shared" si="10"/>
        <v>103189146716.11546</v>
      </c>
      <c r="T26">
        <f t="shared" si="11"/>
        <v>3.7075329448455138E-7</v>
      </c>
    </row>
    <row r="27" spans="3:20" x14ac:dyDescent="0.3">
      <c r="C27">
        <v>23</v>
      </c>
      <c r="D27">
        <v>54.5</v>
      </c>
      <c r="E27">
        <v>39.799999999999997</v>
      </c>
      <c r="F27">
        <v>-91.6</v>
      </c>
      <c r="G27">
        <v>92.7</v>
      </c>
      <c r="H27">
        <f t="shared" si="0"/>
        <v>92.15</v>
      </c>
      <c r="I27">
        <f t="shared" si="1"/>
        <v>-92.15</v>
      </c>
      <c r="J27">
        <f t="shared" si="9"/>
        <v>2067.85</v>
      </c>
      <c r="K27">
        <v>6</v>
      </c>
      <c r="L27">
        <f t="shared" si="2"/>
        <v>36.090790937364737</v>
      </c>
      <c r="M27">
        <f t="shared" si="3"/>
        <v>5.7596078956683987E-5</v>
      </c>
      <c r="N27">
        <f t="shared" si="4"/>
        <v>7.2181581874729474E-3</v>
      </c>
      <c r="O27">
        <f t="shared" si="5"/>
        <v>2.0884082912705076E+16</v>
      </c>
      <c r="P27">
        <f t="shared" si="6"/>
        <v>5.2098490311071564E-5</v>
      </c>
      <c r="Q27">
        <f t="shared" si="7"/>
        <v>4795.8315233127187</v>
      </c>
      <c r="R27">
        <f t="shared" si="8"/>
        <v>5.7596078956683987E-5</v>
      </c>
      <c r="S27">
        <f t="shared" si="10"/>
        <v>110304125036.19252</v>
      </c>
      <c r="T27">
        <f t="shared" si="11"/>
        <v>4.1573760888752683E-7</v>
      </c>
    </row>
    <row r="28" spans="3:20" x14ac:dyDescent="0.3">
      <c r="C28">
        <v>24</v>
      </c>
      <c r="D28">
        <v>52.5</v>
      </c>
      <c r="E28">
        <v>40.799999999999997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f t="shared" si="9"/>
        <v>2160</v>
      </c>
      <c r="K28">
        <v>6</v>
      </c>
      <c r="L28">
        <f t="shared" si="2"/>
        <v>37.699111843077517</v>
      </c>
      <c r="M28">
        <f t="shared" si="3"/>
        <v>5.2633045132739189E-5</v>
      </c>
      <c r="N28">
        <f t="shared" si="4"/>
        <v>7.5398223686155034E-3</v>
      </c>
      <c r="O28">
        <f t="shared" si="5"/>
        <v>2.273956854010988E+16</v>
      </c>
      <c r="P28">
        <f t="shared" si="6"/>
        <v>5.6846151112834754E-5</v>
      </c>
      <c r="Q28">
        <f t="shared" si="7"/>
        <v>4898.9794855663558</v>
      </c>
      <c r="R28">
        <f t="shared" si="8"/>
        <v>5.2633045132739189E-5</v>
      </c>
      <c r="S28">
        <f t="shared" si="10"/>
        <v>117575507653.59253</v>
      </c>
      <c r="T28">
        <f t="shared" si="11"/>
        <v>3.9684381102017628E-7</v>
      </c>
    </row>
    <row r="29" spans="3:20" x14ac:dyDescent="0.3">
      <c r="C29">
        <v>25</v>
      </c>
      <c r="D29">
        <v>53.7</v>
      </c>
      <c r="E29">
        <v>39.799999999999997</v>
      </c>
      <c r="F29">
        <v>86.4</v>
      </c>
      <c r="G29">
        <v>-86.4</v>
      </c>
      <c r="H29">
        <f t="shared" si="0"/>
        <v>-86.4</v>
      </c>
      <c r="I29">
        <f t="shared" si="1"/>
        <v>86.4</v>
      </c>
      <c r="J29">
        <f t="shared" si="9"/>
        <v>2246.4</v>
      </c>
      <c r="K29">
        <v>6</v>
      </c>
      <c r="L29">
        <f t="shared" si="2"/>
        <v>39.207076316800617</v>
      </c>
      <c r="M29">
        <f t="shared" si="3"/>
        <v>5.7596078956683987E-5</v>
      </c>
      <c r="N29">
        <f t="shared" si="4"/>
        <v>7.8414152633601228E-3</v>
      </c>
      <c r="O29">
        <f t="shared" si="5"/>
        <v>2.4674011002723392E+16</v>
      </c>
      <c r="P29">
        <f t="shared" si="6"/>
        <v>6.1484476024145919E-5</v>
      </c>
      <c r="Q29">
        <f t="shared" si="7"/>
        <v>5000</v>
      </c>
      <c r="R29">
        <f t="shared" si="8"/>
        <v>5.7596078956683987E-5</v>
      </c>
      <c r="S29">
        <f t="shared" si="10"/>
        <v>125000000000</v>
      </c>
      <c r="T29">
        <f t="shared" si="11"/>
        <v>4.5163477264063661E-7</v>
      </c>
    </row>
    <row r="30" spans="3:20" x14ac:dyDescent="0.3">
      <c r="C30">
        <v>26</v>
      </c>
      <c r="D30">
        <v>52.5</v>
      </c>
      <c r="E30">
        <v>39.799999999999997</v>
      </c>
      <c r="G30">
        <v>-176</v>
      </c>
      <c r="H30">
        <f>-G30</f>
        <v>176</v>
      </c>
      <c r="I30">
        <f t="shared" si="1"/>
        <v>-176</v>
      </c>
      <c r="J30">
        <f t="shared" si="9"/>
        <v>2344</v>
      </c>
      <c r="K30">
        <v>7</v>
      </c>
      <c r="L30">
        <f t="shared" si="2"/>
        <v>40.910517666747083</v>
      </c>
      <c r="M30">
        <f t="shared" si="3"/>
        <v>5.7596078956683987E-5</v>
      </c>
      <c r="N30">
        <f t="shared" si="4"/>
        <v>8.1821035333494163E-3</v>
      </c>
      <c r="O30">
        <f t="shared" si="5"/>
        <v>2.6687410300545624E+16</v>
      </c>
      <c r="P30">
        <f t="shared" si="6"/>
        <v>6.6943500922137821E-5</v>
      </c>
      <c r="Q30">
        <f t="shared" si="7"/>
        <v>5099.0195135927843</v>
      </c>
      <c r="R30">
        <f t="shared" si="8"/>
        <v>5.7596078956683987E-5</v>
      </c>
      <c r="S30">
        <f t="shared" si="10"/>
        <v>132574507353.41238</v>
      </c>
      <c r="T30">
        <f t="shared" si="11"/>
        <v>4.7125708113855601E-7</v>
      </c>
    </row>
    <row r="31" spans="3:20" x14ac:dyDescent="0.3">
      <c r="C31">
        <v>27</v>
      </c>
      <c r="D31">
        <v>53.8</v>
      </c>
      <c r="E31">
        <v>39.1</v>
      </c>
      <c r="G31">
        <v>89</v>
      </c>
      <c r="H31">
        <f>G31</f>
        <v>89</v>
      </c>
      <c r="I31">
        <f t="shared" si="1"/>
        <v>-89</v>
      </c>
      <c r="J31">
        <f t="shared" si="9"/>
        <v>2431</v>
      </c>
      <c r="K31">
        <v>7</v>
      </c>
      <c r="L31">
        <f t="shared" si="2"/>
        <v>42.428954115982151</v>
      </c>
      <c r="M31">
        <f t="shared" si="3"/>
        <v>6.1144968016498349E-5</v>
      </c>
      <c r="N31">
        <f t="shared" si="4"/>
        <v>8.4857908231964294E-3</v>
      </c>
      <c r="O31">
        <f t="shared" si="5"/>
        <v>2.8779766433576572E+16</v>
      </c>
      <c r="P31">
        <f t="shared" si="6"/>
        <v>7.2004907187930988E-5</v>
      </c>
      <c r="Q31">
        <f t="shared" si="7"/>
        <v>5196.152422706632</v>
      </c>
      <c r="R31">
        <f t="shared" si="8"/>
        <v>6.1144968016498349E-5</v>
      </c>
      <c r="S31">
        <f t="shared" si="10"/>
        <v>140296115413.07904</v>
      </c>
      <c r="T31">
        <f t="shared" si="11"/>
        <v>5.1886340847904092E-7</v>
      </c>
    </row>
    <row r="32" spans="3:20" x14ac:dyDescent="0.3">
      <c r="C32">
        <v>28</v>
      </c>
      <c r="D32">
        <v>52.2</v>
      </c>
      <c r="E32">
        <v>39</v>
      </c>
      <c r="G32">
        <v>0</v>
      </c>
      <c r="H32">
        <f>-G32</f>
        <v>0</v>
      </c>
      <c r="I32">
        <f t="shared" si="1"/>
        <v>0</v>
      </c>
      <c r="J32">
        <f t="shared" si="9"/>
        <v>2520</v>
      </c>
      <c r="K32">
        <v>7</v>
      </c>
      <c r="L32">
        <f t="shared" si="2"/>
        <v>43.982297150257104</v>
      </c>
      <c r="M32">
        <f t="shared" si="3"/>
        <v>6.1657132188833104E-5</v>
      </c>
      <c r="N32">
        <f t="shared" si="4"/>
        <v>8.7964594300514211E-3</v>
      </c>
      <c r="O32">
        <f t="shared" si="5"/>
        <v>3.0951079401816224E+16</v>
      </c>
      <c r="P32">
        <f t="shared" si="6"/>
        <v>7.7373896902590818E-5</v>
      </c>
      <c r="Q32">
        <f t="shared" si="7"/>
        <v>5291.5026221291819</v>
      </c>
      <c r="R32">
        <f t="shared" si="8"/>
        <v>6.1657132188833104E-5</v>
      </c>
      <c r="S32">
        <f t="shared" si="10"/>
        <v>148162073419.6171</v>
      </c>
      <c r="T32">
        <f t="shared" si="11"/>
        <v>5.4236446187238796E-7</v>
      </c>
    </row>
    <row r="33" spans="3:20" x14ac:dyDescent="0.3">
      <c r="C33">
        <v>29</v>
      </c>
      <c r="D33">
        <v>52.2</v>
      </c>
      <c r="E33">
        <v>38.4</v>
      </c>
      <c r="G33">
        <v>-88</v>
      </c>
      <c r="H33">
        <f>G33</f>
        <v>-88</v>
      </c>
      <c r="I33">
        <f t="shared" si="1"/>
        <v>88</v>
      </c>
      <c r="J33">
        <f t="shared" si="9"/>
        <v>2608</v>
      </c>
      <c r="K33">
        <v>7</v>
      </c>
      <c r="L33">
        <f t="shared" si="2"/>
        <v>45.51818689201211</v>
      </c>
      <c r="M33">
        <f t="shared" si="3"/>
        <v>6.4757969496026147E-5</v>
      </c>
      <c r="N33">
        <f t="shared" si="4"/>
        <v>9.1036373784024217E-3</v>
      </c>
      <c r="O33">
        <f t="shared" si="5"/>
        <v>3.3201349205264604E+16</v>
      </c>
      <c r="P33">
        <f t="shared" si="6"/>
        <v>8.287201992283247E-5</v>
      </c>
      <c r="Q33">
        <f t="shared" si="7"/>
        <v>5385.1648071345035</v>
      </c>
      <c r="R33">
        <f t="shared" si="8"/>
        <v>6.4757969496026147E-5</v>
      </c>
      <c r="S33">
        <f t="shared" si="10"/>
        <v>156169779406.9006</v>
      </c>
      <c r="T33">
        <f t="shared" si="11"/>
        <v>5.8953307165346742E-7</v>
      </c>
    </row>
    <row r="34" spans="3:20" x14ac:dyDescent="0.3">
      <c r="C34">
        <v>30</v>
      </c>
      <c r="D34">
        <v>52.2</v>
      </c>
      <c r="E34">
        <v>38.1</v>
      </c>
      <c r="G34">
        <v>-174</v>
      </c>
      <c r="H34">
        <f>-G34</f>
        <v>174</v>
      </c>
      <c r="I34">
        <f t="shared" si="1"/>
        <v>-174</v>
      </c>
      <c r="J34">
        <f t="shared" si="9"/>
        <v>2706</v>
      </c>
      <c r="K34">
        <v>8</v>
      </c>
      <c r="L34">
        <f t="shared" si="2"/>
        <v>47.228609558966554</v>
      </c>
      <c r="M34">
        <f t="shared" si="3"/>
        <v>6.6326604988231294E-5</v>
      </c>
      <c r="N34">
        <f t="shared" si="4"/>
        <v>9.4457219117933099E-3</v>
      </c>
      <c r="O34">
        <f t="shared" si="5"/>
        <v>3.5530575843921688E+16</v>
      </c>
      <c r="P34">
        <f t="shared" si="6"/>
        <v>8.9217263216402989E-5</v>
      </c>
      <c r="Q34">
        <f t="shared" si="7"/>
        <v>5477.2255750516615</v>
      </c>
      <c r="R34">
        <f t="shared" si="8"/>
        <v>6.6326604988231294E-5</v>
      </c>
      <c r="S34">
        <f t="shared" si="10"/>
        <v>164316767251.54984</v>
      </c>
      <c r="T34">
        <f t="shared" si="11"/>
        <v>6.2650266607219578E-7</v>
      </c>
    </row>
    <row r="35" spans="3:20" x14ac:dyDescent="0.3">
      <c r="C35">
        <v>31</v>
      </c>
      <c r="D35">
        <v>52.2</v>
      </c>
      <c r="E35">
        <v>37.4</v>
      </c>
      <c r="G35">
        <v>93.7</v>
      </c>
      <c r="H35">
        <f>G35</f>
        <v>93.7</v>
      </c>
      <c r="I35">
        <f t="shared" si="1"/>
        <v>-93.7</v>
      </c>
      <c r="J35">
        <f t="shared" si="9"/>
        <v>2786.3</v>
      </c>
      <c r="K35">
        <v>8</v>
      </c>
      <c r="L35">
        <f t="shared" si="2"/>
        <v>48.630108948318004</v>
      </c>
      <c r="M35">
        <f t="shared" si="3"/>
        <v>7.0035320530665123E-5</v>
      </c>
      <c r="N35">
        <f t="shared" si="4"/>
        <v>9.7260217896636015E-3</v>
      </c>
      <c r="O35">
        <f t="shared" si="5"/>
        <v>3.7938759317787496E+16</v>
      </c>
      <c r="P35">
        <f t="shared" si="6"/>
        <v>9.4590594906889336E-5</v>
      </c>
      <c r="Q35">
        <f t="shared" si="7"/>
        <v>5567.7643628300211</v>
      </c>
      <c r="R35">
        <f t="shared" si="8"/>
        <v>7.0035320530665123E-5</v>
      </c>
      <c r="S35">
        <f t="shared" si="10"/>
        <v>172600695247.73065</v>
      </c>
      <c r="T35">
        <f t="shared" si="11"/>
        <v>6.8116505352732354E-7</v>
      </c>
    </row>
    <row r="36" spans="3:20" x14ac:dyDescent="0.3">
      <c r="C36">
        <v>32</v>
      </c>
      <c r="D36">
        <v>52.2</v>
      </c>
      <c r="E36">
        <v>37.4</v>
      </c>
      <c r="G36">
        <v>0</v>
      </c>
      <c r="H36">
        <f>-G36</f>
        <v>0</v>
      </c>
      <c r="I36">
        <f t="shared" si="1"/>
        <v>0</v>
      </c>
      <c r="J36">
        <f t="shared" si="9"/>
        <v>2880</v>
      </c>
      <c r="K36">
        <v>8</v>
      </c>
      <c r="L36">
        <f t="shared" si="2"/>
        <v>50.26548245743669</v>
      </c>
      <c r="M36">
        <f t="shared" si="3"/>
        <v>7.0035320530665123E-5</v>
      </c>
      <c r="N36">
        <f t="shared" si="4"/>
        <v>1.0053096491487338E-2</v>
      </c>
      <c r="O36">
        <f t="shared" si="5"/>
        <v>4.0425899626862008E+16</v>
      </c>
      <c r="P36">
        <f t="shared" si="6"/>
        <v>1.0105984412103319E-4</v>
      </c>
      <c r="Q36">
        <f t="shared" si="7"/>
        <v>5656.8542494923804</v>
      </c>
      <c r="R36">
        <f t="shared" si="8"/>
        <v>7.0035320530665123E-5</v>
      </c>
      <c r="S36">
        <f t="shared" si="10"/>
        <v>181019335983.75616</v>
      </c>
      <c r="T36">
        <f t="shared" si="11"/>
        <v>7.0407183510702067E-7</v>
      </c>
    </row>
    <row r="37" spans="3:20" x14ac:dyDescent="0.3">
      <c r="C37">
        <v>33</v>
      </c>
      <c r="D37">
        <v>52.2</v>
      </c>
      <c r="E37">
        <v>36.700000000000003</v>
      </c>
      <c r="G37">
        <v>-84.4</v>
      </c>
      <c r="H37">
        <f>G37</f>
        <v>-84.4</v>
      </c>
      <c r="I37">
        <f t="shared" si="1"/>
        <v>84.4</v>
      </c>
      <c r="J37">
        <f t="shared" si="9"/>
        <v>2964.4</v>
      </c>
      <c r="K37">
        <v>8</v>
      </c>
      <c r="L37">
        <f t="shared" si="2"/>
        <v>51.738540346119912</v>
      </c>
      <c r="M37">
        <f t="shared" si="3"/>
        <v>7.3814110402657443E-5</v>
      </c>
      <c r="N37">
        <f t="shared" si="4"/>
        <v>1.0347708069223983E-2</v>
      </c>
      <c r="O37">
        <f t="shared" si="5"/>
        <v>4.2991996771145248E+16</v>
      </c>
      <c r="P37">
        <f t="shared" si="6"/>
        <v>1.0706961376298859E-4</v>
      </c>
      <c r="Q37">
        <f t="shared" si="7"/>
        <v>5744.5626465380283</v>
      </c>
      <c r="R37">
        <f t="shared" si="8"/>
        <v>7.3814110402657443E-5</v>
      </c>
      <c r="S37">
        <f t="shared" si="10"/>
        <v>189570567335.75494</v>
      </c>
      <c r="T37">
        <f t="shared" si="11"/>
        <v>7.6380686583616839E-7</v>
      </c>
    </row>
    <row r="38" spans="3:20" x14ac:dyDescent="0.3">
      <c r="C38">
        <v>34</v>
      </c>
      <c r="D38">
        <v>52.2</v>
      </c>
      <c r="E38">
        <v>36.9</v>
      </c>
      <c r="G38">
        <v>-174</v>
      </c>
      <c r="H38">
        <f>-G38</f>
        <v>174</v>
      </c>
      <c r="I38">
        <f t="shared" si="1"/>
        <v>-174</v>
      </c>
      <c r="J38">
        <f t="shared" si="9"/>
        <v>3066</v>
      </c>
      <c r="K38">
        <v>9</v>
      </c>
      <c r="L38">
        <f t="shared" si="2"/>
        <v>53.511794866146147</v>
      </c>
      <c r="M38">
        <f t="shared" si="3"/>
        <v>7.27271512054661E-5</v>
      </c>
      <c r="N38">
        <f t="shared" si="4"/>
        <v>1.070235897322923E-2</v>
      </c>
      <c r="O38">
        <f t="shared" si="5"/>
        <v>4.5637050750637184E+16</v>
      </c>
      <c r="P38">
        <f t="shared" si="6"/>
        <v>1.1453519835333776E-4</v>
      </c>
      <c r="Q38">
        <f t="shared" si="7"/>
        <v>5830.9518948453006</v>
      </c>
      <c r="R38">
        <f t="shared" si="8"/>
        <v>7.27271512054661E-5</v>
      </c>
      <c r="S38">
        <f t="shared" si="10"/>
        <v>198252364424.74023</v>
      </c>
      <c r="T38">
        <f t="shared" si="11"/>
        <v>7.7835207930121916E-7</v>
      </c>
    </row>
    <row r="39" spans="3:20" x14ac:dyDescent="0.3">
      <c r="C39">
        <v>35</v>
      </c>
      <c r="D39">
        <v>52.2</v>
      </c>
      <c r="E39">
        <v>35.9</v>
      </c>
      <c r="G39">
        <v>95.6</v>
      </c>
      <c r="H39">
        <f>G39</f>
        <v>95.6</v>
      </c>
      <c r="I39">
        <f t="shared" si="1"/>
        <v>-95.6</v>
      </c>
      <c r="J39">
        <f t="shared" si="9"/>
        <v>3144.4</v>
      </c>
      <c r="K39">
        <v>9</v>
      </c>
      <c r="L39">
        <f t="shared" si="2"/>
        <v>54.880132999709701</v>
      </c>
      <c r="M39">
        <f t="shared" si="3"/>
        <v>7.8222002315915727E-5</v>
      </c>
      <c r="N39">
        <f t="shared" si="4"/>
        <v>1.097602659994194E-2</v>
      </c>
      <c r="O39">
        <f t="shared" si="5"/>
        <v>4.8361061565337856E+16</v>
      </c>
      <c r="P39">
        <f t="shared" si="6"/>
        <v>1.2046704124098671E-4</v>
      </c>
      <c r="Q39">
        <f t="shared" si="7"/>
        <v>5916.0797830996162</v>
      </c>
      <c r="R39">
        <f t="shared" si="8"/>
        <v>7.8222002315915727E-5</v>
      </c>
      <c r="S39">
        <f t="shared" si="10"/>
        <v>207062792408.48657</v>
      </c>
      <c r="T39">
        <f t="shared" si="11"/>
        <v>8.5856677812021102E-7</v>
      </c>
    </row>
    <row r="40" spans="3:20" x14ac:dyDescent="0.3">
      <c r="C40">
        <v>36</v>
      </c>
      <c r="D40">
        <v>52.2</v>
      </c>
      <c r="E40">
        <v>36.5</v>
      </c>
      <c r="G40">
        <v>10.3</v>
      </c>
      <c r="H40">
        <f>-G40</f>
        <v>-10.3</v>
      </c>
      <c r="I40">
        <f t="shared" si="1"/>
        <v>10.3</v>
      </c>
      <c r="J40">
        <f t="shared" si="9"/>
        <v>3250.3</v>
      </c>
      <c r="K40">
        <v>9</v>
      </c>
      <c r="L40">
        <f t="shared" si="2"/>
        <v>56.728436677571693</v>
      </c>
      <c r="M40">
        <f t="shared" si="3"/>
        <v>7.4907009297073209E-5</v>
      </c>
      <c r="N40">
        <f t="shared" si="4"/>
        <v>1.1345687335514339E-2</v>
      </c>
      <c r="O40">
        <f t="shared" si="5"/>
        <v>5.1164029215247224E+16</v>
      </c>
      <c r="P40">
        <f t="shared" si="6"/>
        <v>1.287190100552086E-4</v>
      </c>
      <c r="Q40">
        <f t="shared" si="7"/>
        <v>6000</v>
      </c>
      <c r="R40">
        <f t="shared" si="8"/>
        <v>7.4907009297073209E-5</v>
      </c>
      <c r="S40">
        <f t="shared" si="10"/>
        <v>216000000000</v>
      </c>
      <c r="T40">
        <f t="shared" si="11"/>
        <v>8.4987150672305833E-7</v>
      </c>
    </row>
    <row r="41" spans="3:20" x14ac:dyDescent="0.3">
      <c r="C41">
        <v>37</v>
      </c>
      <c r="D41">
        <v>52.2</v>
      </c>
      <c r="E41">
        <v>35.799999999999997</v>
      </c>
      <c r="G41">
        <v>-82</v>
      </c>
      <c r="H41">
        <f>G41</f>
        <v>-82</v>
      </c>
      <c r="I41">
        <f t="shared" si="1"/>
        <v>82</v>
      </c>
      <c r="J41">
        <f t="shared" si="9"/>
        <v>3322</v>
      </c>
      <c r="K41">
        <v>9</v>
      </c>
      <c r="L41">
        <f t="shared" si="2"/>
        <v>57.97983775125163</v>
      </c>
      <c r="M41">
        <f t="shared" si="3"/>
        <v>7.8779882733431475E-5</v>
      </c>
      <c r="N41">
        <f t="shared" si="4"/>
        <v>1.1595967550250327E-2</v>
      </c>
      <c r="O41">
        <f t="shared" si="5"/>
        <v>5.4045953700365328E+16</v>
      </c>
      <c r="P41">
        <f t="shared" si="6"/>
        <v>1.3446025715653506E-4</v>
      </c>
      <c r="Q41">
        <f t="shared" si="7"/>
        <v>6082.7625302982196</v>
      </c>
      <c r="R41">
        <f t="shared" si="8"/>
        <v>7.8779882733431475E-5</v>
      </c>
      <c r="S41">
        <f t="shared" si="10"/>
        <v>225062213621.03412</v>
      </c>
      <c r="T41">
        <f t="shared" si="11"/>
        <v>9.1352896378939738E-7</v>
      </c>
    </row>
    <row r="42" spans="3:20" x14ac:dyDescent="0.3">
      <c r="C42">
        <v>38</v>
      </c>
      <c r="D42">
        <v>52.2</v>
      </c>
      <c r="E42">
        <v>35.9</v>
      </c>
      <c r="G42">
        <v>-173.9</v>
      </c>
      <c r="H42">
        <f>-G42</f>
        <v>173.9</v>
      </c>
      <c r="I42">
        <f t="shared" si="1"/>
        <v>-173.9</v>
      </c>
      <c r="J42">
        <f t="shared" si="9"/>
        <v>3426.1</v>
      </c>
      <c r="K42">
        <v>10</v>
      </c>
      <c r="L42">
        <f t="shared" si="2"/>
        <v>59.796725502577722</v>
      </c>
      <c r="M42">
        <f t="shared" si="3"/>
        <v>7.8222002315915727E-5</v>
      </c>
      <c r="N42">
        <f t="shared" si="4"/>
        <v>1.1959345100515545E-2</v>
      </c>
      <c r="O42">
        <f t="shared" si="5"/>
        <v>5.7006835020692128E+16</v>
      </c>
      <c r="P42">
        <f t="shared" si="6"/>
        <v>1.4301981655157886E-4</v>
      </c>
      <c r="Q42">
        <f t="shared" si="7"/>
        <v>6164.4140029689761</v>
      </c>
      <c r="R42">
        <f t="shared" si="8"/>
        <v>7.8222002315915727E-5</v>
      </c>
      <c r="S42">
        <f t="shared" si="10"/>
        <v>234247732112.82108</v>
      </c>
      <c r="T42">
        <f t="shared" si="11"/>
        <v>9.3548392014936239E-7</v>
      </c>
    </row>
    <row r="43" spans="3:20" x14ac:dyDescent="0.3">
      <c r="C43">
        <v>39</v>
      </c>
      <c r="D43">
        <v>52.2</v>
      </c>
      <c r="E43">
        <v>35.1</v>
      </c>
      <c r="G43">
        <v>95.4</v>
      </c>
      <c r="H43">
        <f>G43</f>
        <v>95.4</v>
      </c>
      <c r="I43">
        <f t="shared" si="1"/>
        <v>-95.4</v>
      </c>
      <c r="J43">
        <f t="shared" si="9"/>
        <v>3504.6</v>
      </c>
      <c r="K43">
        <v>10</v>
      </c>
      <c r="L43">
        <f t="shared" si="2"/>
        <v>61.166808965393265</v>
      </c>
      <c r="M43">
        <f t="shared" si="3"/>
        <v>8.272923532039834E-5</v>
      </c>
      <c r="N43">
        <f t="shared" si="4"/>
        <v>1.2233361793078653E-2</v>
      </c>
      <c r="O43">
        <f t="shared" si="5"/>
        <v>6.0046673176227656E+16</v>
      </c>
      <c r="P43">
        <f t="shared" si="6"/>
        <v>1.4964829663397986E-4</v>
      </c>
      <c r="Q43">
        <f t="shared" si="7"/>
        <v>6244.9979983983985</v>
      </c>
      <c r="R43">
        <f t="shared" si="8"/>
        <v>8.272923532039834E-5</v>
      </c>
      <c r="S43">
        <f t="shared" si="10"/>
        <v>243554921937.53754</v>
      </c>
      <c r="T43">
        <f t="shared" si="11"/>
        <v>1.0120566665391741E-6</v>
      </c>
    </row>
    <row r="44" spans="3:20" x14ac:dyDescent="0.3">
      <c r="C44">
        <v>40</v>
      </c>
      <c r="D44">
        <v>52.2</v>
      </c>
      <c r="E44">
        <v>35.4</v>
      </c>
      <c r="G44">
        <v>4.3</v>
      </c>
      <c r="H44">
        <f>-G44</f>
        <v>-4.3</v>
      </c>
      <c r="I44">
        <f t="shared" si="1"/>
        <v>4.3</v>
      </c>
      <c r="J44">
        <f t="shared" si="9"/>
        <v>3604.3</v>
      </c>
      <c r="K44">
        <v>10</v>
      </c>
      <c r="L44">
        <f t="shared" si="2"/>
        <v>62.906902229631626</v>
      </c>
      <c r="M44">
        <f t="shared" si="3"/>
        <v>8.1027097386816637E-5</v>
      </c>
      <c r="N44">
        <f t="shared" si="4"/>
        <v>1.2581380445926325E-2</v>
      </c>
      <c r="O44">
        <f t="shared" si="5"/>
        <v>6.3165468166971896E+16</v>
      </c>
      <c r="P44">
        <f t="shared" si="6"/>
        <v>1.5828456853462638E-4</v>
      </c>
      <c r="Q44">
        <f t="shared" si="7"/>
        <v>6324.555320336759</v>
      </c>
      <c r="R44">
        <f t="shared" si="8"/>
        <v>8.1027097386816637E-5</v>
      </c>
      <c r="S44">
        <f t="shared" si="10"/>
        <v>252982212813.47034</v>
      </c>
      <c r="T44">
        <f t="shared" si="11"/>
        <v>1.0194327386526629E-6</v>
      </c>
    </row>
    <row r="45" spans="3:20" x14ac:dyDescent="0.3">
      <c r="D45">
        <f>AVERAGE(D5:D32)</f>
        <v>53.082499999999989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2023-10-14T12:18:09Z</dcterms:created>
  <dcterms:modified xsi:type="dcterms:W3CDTF">2023-10-15T17:35:18Z</dcterms:modified>
</cp:coreProperties>
</file>