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hystech\LABS\5\lab 5.5.1\"/>
    </mc:Choice>
  </mc:AlternateContent>
  <xr:revisionPtr revIDLastSave="0" documentId="13_ncr:1_{310F135A-2806-48D9-925B-FD3C01F5F7FE}" xr6:coauthVersionLast="47" xr6:coauthVersionMax="47" xr10:uidLastSave="{00000000-0000-0000-0000-000000000000}"/>
  <bookViews>
    <workbookView xWindow="-98" yWindow="-98" windowWidth="21795" windowHeight="12975" xr2:uid="{7783ECC7-48E7-4CA8-B115-1A1FC531D17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F19" i="1"/>
  <c r="F27" i="1"/>
  <c r="F24" i="1"/>
  <c r="F25" i="1"/>
  <c r="F26" i="1"/>
  <c r="E26" i="1"/>
  <c r="E27" i="1"/>
  <c r="P8" i="1"/>
  <c r="P9" i="1"/>
  <c r="P10" i="1"/>
  <c r="P11" i="1"/>
  <c r="P12" i="1"/>
  <c r="P13" i="1"/>
  <c r="P7" i="1"/>
  <c r="L8" i="1"/>
  <c r="L7" i="1"/>
  <c r="L9" i="1"/>
  <c r="L11" i="1"/>
  <c r="L10" i="1"/>
  <c r="F12" i="1"/>
  <c r="F13" i="1"/>
  <c r="F14" i="1"/>
  <c r="F15" i="1"/>
  <c r="F7" i="1"/>
  <c r="N8" i="1"/>
  <c r="N9" i="1"/>
  <c r="N10" i="1"/>
  <c r="N11" i="1"/>
  <c r="N12" i="1"/>
  <c r="N13" i="1"/>
  <c r="N7" i="1"/>
  <c r="D8" i="1"/>
  <c r="F8" i="1" s="1"/>
  <c r="D9" i="1"/>
  <c r="F9" i="1" s="1"/>
  <c r="D10" i="1"/>
  <c r="F10" i="1" s="1"/>
  <c r="D11" i="1"/>
  <c r="F11" i="1" s="1"/>
  <c r="D12" i="1"/>
  <c r="D13" i="1"/>
  <c r="D7" i="1"/>
  <c r="E15" i="1"/>
  <c r="D15" i="1" s="1"/>
  <c r="E14" i="1"/>
  <c r="D14" i="1" s="1"/>
  <c r="I8" i="1"/>
  <c r="I9" i="1"/>
  <c r="I10" i="1"/>
  <c r="I11" i="1"/>
  <c r="I7" i="1"/>
  <c r="K7" i="1"/>
  <c r="K8" i="1" s="1"/>
  <c r="K9" i="1" s="1"/>
  <c r="K10" i="1" s="1"/>
  <c r="K11" i="1" s="1"/>
  <c r="F20" i="1" l="1"/>
  <c r="F21" i="1" l="1"/>
  <c r="F23" i="1" l="1"/>
  <c r="F22" i="1"/>
  <c r="G25" i="1"/>
  <c r="E25" i="1"/>
  <c r="D25" i="1"/>
  <c r="D22" i="1"/>
  <c r="E22" i="1"/>
  <c r="G22" i="1"/>
  <c r="D20" i="1"/>
  <c r="E20" i="1"/>
  <c r="G20" i="1"/>
  <c r="G19" i="1"/>
  <c r="E19" i="1"/>
  <c r="D19" i="1"/>
  <c r="D21" i="1"/>
  <c r="E21" i="1"/>
  <c r="G21" i="1"/>
  <c r="D24" i="1"/>
  <c r="E24" i="1"/>
  <c r="G24" i="1"/>
  <c r="D23" i="1"/>
  <c r="E23" i="1"/>
  <c r="G23" i="1"/>
</calcChain>
</file>

<file path=xl/sharedStrings.xml><?xml version="1.0" encoding="utf-8"?>
<sst xmlns="http://schemas.openxmlformats.org/spreadsheetml/2006/main" count="11" uniqueCount="11">
  <si>
    <t>без</t>
  </si>
  <si>
    <t>с створкой</t>
  </si>
  <si>
    <t>с пробкой</t>
  </si>
  <si>
    <t>железо</t>
  </si>
  <si>
    <t>свинец</t>
  </si>
  <si>
    <t>h = 1 см</t>
  </si>
  <si>
    <t>h 2 см</t>
  </si>
  <si>
    <t>алюм</t>
  </si>
  <si>
    <t>мм</t>
  </si>
  <si>
    <t>20 секунд</t>
  </si>
  <si>
    <t>10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</si>
</sst>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Железо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Лист1!$F$7:$F$15</c:f>
                <c:numCache>
                  <c:formatCode>General</c:formatCode>
                  <c:ptCount val="9"/>
                  <c:pt idx="0">
                    <c:v>2116.6482938835161</c:v>
                  </c:pt>
                  <c:pt idx="1">
                    <c:v>1570.5731437917814</c:v>
                  </c:pt>
                  <c:pt idx="2">
                    <c:v>1237.4570699624289</c:v>
                  </c:pt>
                  <c:pt idx="3">
                    <c:v>930.43000811452771</c:v>
                  </c:pt>
                  <c:pt idx="4">
                    <c:v>703.56236397351438</c:v>
                  </c:pt>
                  <c:pt idx="5">
                    <c:v>556.77643628300211</c:v>
                  </c:pt>
                  <c:pt idx="6">
                    <c:v>427.90185790669335</c:v>
                  </c:pt>
                  <c:pt idx="7">
                    <c:v>313.76742979474466</c:v>
                  </c:pt>
                  <c:pt idx="8">
                    <c:v>242.28082879171436</c:v>
                  </c:pt>
                </c:numCache>
              </c:numRef>
            </c:plus>
            <c:minus>
              <c:numRef>
                <c:f>Лист1!$F$7:$F$15</c:f>
                <c:numCache>
                  <c:formatCode>General</c:formatCode>
                  <c:ptCount val="9"/>
                  <c:pt idx="0">
                    <c:v>2116.6482938835161</c:v>
                  </c:pt>
                  <c:pt idx="1">
                    <c:v>1570.5731437917814</c:v>
                  </c:pt>
                  <c:pt idx="2">
                    <c:v>1237.4570699624289</c:v>
                  </c:pt>
                  <c:pt idx="3">
                    <c:v>930.43000811452771</c:v>
                  </c:pt>
                  <c:pt idx="4">
                    <c:v>703.56236397351438</c:v>
                  </c:pt>
                  <c:pt idx="5">
                    <c:v>556.77643628300211</c:v>
                  </c:pt>
                  <c:pt idx="6">
                    <c:v>427.90185790669335</c:v>
                  </c:pt>
                  <c:pt idx="7">
                    <c:v>313.76742979474466</c:v>
                  </c:pt>
                  <c:pt idx="8">
                    <c:v>242.28082879171436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Лист1!$C$7:$C$15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Лист1!$D$7:$D$15</c:f>
              <c:numCache>
                <c:formatCode>General</c:formatCode>
                <c:ptCount val="9"/>
                <c:pt idx="0">
                  <c:v>44802</c:v>
                </c:pt>
                <c:pt idx="1">
                  <c:v>24667</c:v>
                </c:pt>
                <c:pt idx="2">
                  <c:v>15313</c:v>
                </c:pt>
                <c:pt idx="3">
                  <c:v>8657</c:v>
                </c:pt>
                <c:pt idx="4">
                  <c:v>4950</c:v>
                </c:pt>
                <c:pt idx="5">
                  <c:v>3100</c:v>
                </c:pt>
                <c:pt idx="6">
                  <c:v>1831</c:v>
                </c:pt>
                <c:pt idx="7">
                  <c:v>984.5</c:v>
                </c:pt>
                <c:pt idx="8">
                  <c:v>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5-4062-871F-97CE76163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6559"/>
        <c:axId val="1816548639"/>
      </c:scatterChart>
      <c:valAx>
        <c:axId val="18165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образцов</a:t>
                </a:r>
                <a:r>
                  <a:rPr lang="en-US" baseline="0"/>
                  <a:t>,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8639"/>
        <c:crosses val="autoZero"/>
        <c:crossBetween val="midCat"/>
      </c:valAx>
      <c:valAx>
        <c:axId val="1816548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отсчетов </a:t>
                </a:r>
                <a:r>
                  <a:rPr lang="en-US" baseline="0"/>
                  <a:t>/ </a:t>
                </a:r>
                <a:r>
                  <a:rPr lang="ru-RU" baseline="0"/>
                  <a:t>10 секунд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Свинец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Лист1!$I$7:$I$11</c:f>
              <c:numCache>
                <c:formatCode>General</c:formatCode>
                <c:ptCount val="5"/>
                <c:pt idx="0">
                  <c:v>51987</c:v>
                </c:pt>
                <c:pt idx="1">
                  <c:v>30239</c:v>
                </c:pt>
                <c:pt idx="2">
                  <c:v>17438</c:v>
                </c:pt>
                <c:pt idx="3">
                  <c:v>9922</c:v>
                </c:pt>
                <c:pt idx="4">
                  <c:v>6203</c:v>
                </c:pt>
              </c:numCache>
            </c:numRef>
          </c:xVal>
          <c:yVal>
            <c:numRef>
              <c:f>Лист1!$K$7:$K$11</c:f>
              <c:numCache>
                <c:formatCode>General</c:formatCode>
                <c:ptCount val="5"/>
                <c:pt idx="0">
                  <c:v>4</c:v>
                </c:pt>
                <c:pt idx="1">
                  <c:v>8.5</c:v>
                </c:pt>
                <c:pt idx="2">
                  <c:v>13.4</c:v>
                </c:pt>
                <c:pt idx="3">
                  <c:v>18.2</c:v>
                </c:pt>
                <c:pt idx="4">
                  <c:v>22.5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C-4DD2-8B1C-F32B44B4F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431727"/>
        <c:axId val="1815438383"/>
      </c:scatterChart>
      <c:valAx>
        <c:axId val="181543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5438383"/>
        <c:crosses val="autoZero"/>
        <c:crossBetween val="midCat"/>
      </c:valAx>
      <c:valAx>
        <c:axId val="18154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543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Алюминий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Лист1!$M$7:$M$11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Лист1!$N$7:$N$11</c:f>
              <c:numCache>
                <c:formatCode>General</c:formatCode>
                <c:ptCount val="5"/>
                <c:pt idx="0">
                  <c:v>58074</c:v>
                </c:pt>
                <c:pt idx="1">
                  <c:v>37645</c:v>
                </c:pt>
                <c:pt idx="2">
                  <c:v>24770</c:v>
                </c:pt>
                <c:pt idx="3">
                  <c:v>15997</c:v>
                </c:pt>
                <c:pt idx="4">
                  <c:v>10623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A-46DF-97FF-3B94859E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5727"/>
        <c:axId val="1816544895"/>
      </c:scatterChart>
      <c:valAx>
        <c:axId val="181654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4895"/>
        <c:crosses val="autoZero"/>
        <c:crossBetween val="midCat"/>
      </c:valAx>
      <c:valAx>
        <c:axId val="18165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Свенец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Лист1!$L$7:$L$11</c:f>
                <c:numCache>
                  <c:formatCode>General</c:formatCode>
                  <c:ptCount val="5"/>
                  <c:pt idx="0">
                    <c:v>4560.1315770490655</c:v>
                  </c:pt>
                  <c:pt idx="1">
                    <c:v>3477.8729131467703</c:v>
                  </c:pt>
                  <c:pt idx="2">
                    <c:v>2641.0603930997108</c:v>
                  </c:pt>
                  <c:pt idx="3">
                    <c:v>1992.1847303902316</c:v>
                  </c:pt>
                  <c:pt idx="4">
                    <c:v>1575.1825291057544</c:v>
                  </c:pt>
                </c:numCache>
              </c:numRef>
            </c:plus>
            <c:minus>
              <c:numRef>
                <c:f>Лист1!$L$7:$L$11</c:f>
                <c:numCache>
                  <c:formatCode>General</c:formatCode>
                  <c:ptCount val="5"/>
                  <c:pt idx="0">
                    <c:v>4560.1315770490655</c:v>
                  </c:pt>
                  <c:pt idx="1">
                    <c:v>3477.8729131467703</c:v>
                  </c:pt>
                  <c:pt idx="2">
                    <c:v>2641.0603930997108</c:v>
                  </c:pt>
                  <c:pt idx="3">
                    <c:v>1992.1847303902316</c:v>
                  </c:pt>
                  <c:pt idx="4">
                    <c:v>1575.1825291057544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Лист1!$K$7:$K$11</c:f>
              <c:numCache>
                <c:formatCode>General</c:formatCode>
                <c:ptCount val="5"/>
                <c:pt idx="0">
                  <c:v>4</c:v>
                </c:pt>
                <c:pt idx="1">
                  <c:v>8.5</c:v>
                </c:pt>
                <c:pt idx="2">
                  <c:v>13.4</c:v>
                </c:pt>
                <c:pt idx="3">
                  <c:v>18.2</c:v>
                </c:pt>
                <c:pt idx="4">
                  <c:v>22.5</c:v>
                </c:pt>
              </c:numCache>
            </c:numRef>
          </c:xVal>
          <c:yVal>
            <c:numRef>
              <c:f>Лист1!$I$7:$I$11</c:f>
              <c:numCache>
                <c:formatCode>General</c:formatCode>
                <c:ptCount val="5"/>
                <c:pt idx="0">
                  <c:v>51987</c:v>
                </c:pt>
                <c:pt idx="1">
                  <c:v>30239</c:v>
                </c:pt>
                <c:pt idx="2">
                  <c:v>17438</c:v>
                </c:pt>
                <c:pt idx="3">
                  <c:v>9922</c:v>
                </c:pt>
                <c:pt idx="4">
                  <c:v>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9D-4628-859A-48878C028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6559"/>
        <c:axId val="1816548639"/>
      </c:scatterChart>
      <c:valAx>
        <c:axId val="18165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образцов</a:t>
                </a:r>
                <a:r>
                  <a:rPr lang="en-US" baseline="0"/>
                  <a:t>,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8639"/>
        <c:crosses val="autoZero"/>
        <c:crossBetween val="midCat"/>
      </c:valAx>
      <c:valAx>
        <c:axId val="1816548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отсчетов </a:t>
                </a:r>
                <a:r>
                  <a:rPr lang="en-US" baseline="0"/>
                  <a:t>/ </a:t>
                </a:r>
                <a:r>
                  <a:rPr lang="ru-RU" baseline="0"/>
                  <a:t>10 секунд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Алюминий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Лист1!$P$7:$P$13</c:f>
                <c:numCache>
                  <c:formatCode>General</c:formatCode>
                  <c:ptCount val="7"/>
                  <c:pt idx="0">
                    <c:v>2409.8547674081938</c:v>
                  </c:pt>
                  <c:pt idx="1">
                    <c:v>1940.2319448973105</c:v>
                  </c:pt>
                  <c:pt idx="2">
                    <c:v>1573.8487856207789</c:v>
                  </c:pt>
                  <c:pt idx="3">
                    <c:v>1264.792473095883</c:v>
                  </c:pt>
                  <c:pt idx="4">
                    <c:v>1030.6793875885944</c:v>
                  </c:pt>
                  <c:pt idx="5">
                    <c:v>845.39931393395386</c:v>
                  </c:pt>
                  <c:pt idx="6">
                    <c:v>697.2087205421343</c:v>
                  </c:pt>
                </c:numCache>
              </c:numRef>
            </c:plus>
            <c:minus>
              <c:numRef>
                <c:f>Лист1!$P$7:$P$13</c:f>
                <c:numCache>
                  <c:formatCode>General</c:formatCode>
                  <c:ptCount val="7"/>
                  <c:pt idx="0">
                    <c:v>2409.8547674081938</c:v>
                  </c:pt>
                  <c:pt idx="1">
                    <c:v>1940.2319448973105</c:v>
                  </c:pt>
                  <c:pt idx="2">
                    <c:v>1573.8487856207789</c:v>
                  </c:pt>
                  <c:pt idx="3">
                    <c:v>1264.792473095883</c:v>
                  </c:pt>
                  <c:pt idx="4">
                    <c:v>1030.6793875885944</c:v>
                  </c:pt>
                  <c:pt idx="5">
                    <c:v>845.39931393395386</c:v>
                  </c:pt>
                  <c:pt idx="6">
                    <c:v>697.2087205421343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Лист1!$M$7:$M$13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xVal>
          <c:yVal>
            <c:numRef>
              <c:f>Лист1!$N$7:$N$13</c:f>
              <c:numCache>
                <c:formatCode>General</c:formatCode>
                <c:ptCount val="7"/>
                <c:pt idx="0">
                  <c:v>58074</c:v>
                </c:pt>
                <c:pt idx="1">
                  <c:v>37645</c:v>
                </c:pt>
                <c:pt idx="2">
                  <c:v>24770</c:v>
                </c:pt>
                <c:pt idx="3">
                  <c:v>15997</c:v>
                </c:pt>
                <c:pt idx="4">
                  <c:v>10623</c:v>
                </c:pt>
                <c:pt idx="5">
                  <c:v>7147</c:v>
                </c:pt>
                <c:pt idx="6">
                  <c:v>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6D3-B0CC-515C5C387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6559"/>
        <c:axId val="1816548639"/>
      </c:scatterChart>
      <c:valAx>
        <c:axId val="18165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образцов</a:t>
                </a:r>
                <a:r>
                  <a:rPr lang="en-US" baseline="0"/>
                  <a:t>,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8639"/>
        <c:crosses val="autoZero"/>
        <c:crossBetween val="midCat"/>
      </c:valAx>
      <c:valAx>
        <c:axId val="1816548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отсчетов </a:t>
                </a:r>
                <a:r>
                  <a:rPr lang="en-US" baseline="0"/>
                  <a:t>/ </a:t>
                </a:r>
                <a:r>
                  <a:rPr lang="ru-RU" baseline="0"/>
                  <a:t>10 секунд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4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162769</xdr:colOff>
      <xdr:row>29</xdr:row>
      <xdr:rowOff>18119</xdr:rowOff>
    </xdr:from>
    <xdr:to>
      <xdr:col>9</xdr:col>
      <xdr:colOff>200869</xdr:colOff>
      <xdr:row>50</xdr:row>
      <xdr:rowOff>11349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FE8BC4-C5BD-4F22-AB6F-1DD3EA1DF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539724</xdr:colOff>
      <xdr:row>3</xdr:row>
      <xdr:rowOff>143608</xdr:rowOff>
    </xdr:from>
    <xdr:to>
      <xdr:col>28</xdr:col>
      <xdr:colOff>577823</xdr:colOff>
      <xdr:row>18</xdr:row>
      <xdr:rowOff>177486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4493D2-D068-46BD-9618-D25150BB2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238889</xdr:colOff>
      <xdr:row>2</xdr:row>
      <xdr:rowOff>47352</xdr:rowOff>
    </xdr:from>
    <xdr:to>
      <xdr:col>32</xdr:col>
      <xdr:colOff>274802</xdr:colOff>
      <xdr:row>17</xdr:row>
      <xdr:rowOff>97007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692705-0AEA-4457-B029-276AD916D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439140</xdr:colOff>
      <xdr:row>28</xdr:row>
      <xdr:rowOff>166998</xdr:rowOff>
    </xdr:from>
    <xdr:to>
      <xdr:col>19</xdr:col>
      <xdr:colOff>477241</xdr:colOff>
      <xdr:row>49</xdr:row>
      <xdr:rowOff>160229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4BF80AC-2A14-4F73-9F5E-722C1AA87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29158</xdr:colOff>
      <xdr:row>29</xdr:row>
      <xdr:rowOff>29157</xdr:rowOff>
    </xdr:from>
    <xdr:to>
      <xdr:col>29</xdr:col>
      <xdr:colOff>67259</xdr:colOff>
      <xdr:row>50</xdr:row>
      <xdr:rowOff>17089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5669CBE-8AA4-4812-A430-76D63DB1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060D-2302-49E3-9F86-19FA7F553293}">
  <dimension ref="B3:P27"/>
  <sheetViews>
    <sheetView tabSelected="1" topLeftCell="A2" zoomScale="99" zoomScaleNormal="310" workbookViewId="0">
      <selection activeCell="K15" sqref="K15"/>
    </sheetView>
  </sheetViews>
  <sheetFormatPr defaultRowHeight="14.25" x14ac:dyDescent="0.45"/>
  <sheetData>
    <row r="3" spans="2:16" x14ac:dyDescent="0.45">
      <c r="C3" t="s">
        <v>0</v>
      </c>
      <c r="D3" t="s">
        <v>1</v>
      </c>
      <c r="E3" t="s">
        <v>2</v>
      </c>
    </row>
    <row r="4" spans="2:16" x14ac:dyDescent="0.45">
      <c r="C4">
        <v>81234</v>
      </c>
      <c r="D4">
        <v>203</v>
      </c>
      <c r="E4">
        <v>277</v>
      </c>
    </row>
    <row r="5" spans="2:16" x14ac:dyDescent="0.45">
      <c r="D5">
        <v>206</v>
      </c>
    </row>
    <row r="6" spans="2:16" x14ac:dyDescent="0.45">
      <c r="C6" t="s">
        <v>3</v>
      </c>
      <c r="D6" t="s">
        <v>5</v>
      </c>
      <c r="H6" s="1" t="s">
        <v>4</v>
      </c>
      <c r="J6" t="s">
        <v>8</v>
      </c>
      <c r="M6" s="1" t="s">
        <v>7</v>
      </c>
      <c r="O6" t="s">
        <v>6</v>
      </c>
    </row>
    <row r="7" spans="2:16" x14ac:dyDescent="0.45">
      <c r="B7" t="s">
        <v>10</v>
      </c>
      <c r="C7">
        <v>10</v>
      </c>
      <c r="D7">
        <f>E7-203</f>
        <v>44802</v>
      </c>
      <c r="E7">
        <v>45005</v>
      </c>
      <c r="F7">
        <f>D7^0.5*10</f>
        <v>2116.6482938835161</v>
      </c>
      <c r="H7" s="1">
        <v>52190</v>
      </c>
      <c r="I7">
        <f>H7-203</f>
        <v>51987</v>
      </c>
      <c r="J7">
        <v>4</v>
      </c>
      <c r="K7">
        <f>J7</f>
        <v>4</v>
      </c>
      <c r="L7">
        <f>I7^0.5*20</f>
        <v>4560.1315770490655</v>
      </c>
      <c r="M7" s="1">
        <v>20</v>
      </c>
      <c r="N7">
        <f>O7-203</f>
        <v>58074</v>
      </c>
      <c r="O7">
        <v>58277</v>
      </c>
      <c r="P7">
        <f>N7^0.5*10</f>
        <v>2409.8547674081938</v>
      </c>
    </row>
    <row r="8" spans="2:16" x14ac:dyDescent="0.45">
      <c r="C8">
        <v>20</v>
      </c>
      <c r="D8">
        <f t="shared" ref="D8:D15" si="0">E8-203</f>
        <v>24667</v>
      </c>
      <c r="E8">
        <v>24870</v>
      </c>
      <c r="F8">
        <f t="shared" ref="F8:F15" si="1">D8^0.5*10</f>
        <v>1570.5731437917814</v>
      </c>
      <c r="H8" s="1">
        <v>30442</v>
      </c>
      <c r="I8">
        <f>H8-203</f>
        <v>30239</v>
      </c>
      <c r="J8">
        <v>4.5</v>
      </c>
      <c r="K8">
        <f>K7+J8</f>
        <v>8.5</v>
      </c>
      <c r="L8">
        <f>I8^0.5*20</f>
        <v>3477.8729131467703</v>
      </c>
      <c r="M8" s="1">
        <v>40</v>
      </c>
      <c r="N8">
        <f t="shared" ref="N8:N13" si="2">O8-203</f>
        <v>37645</v>
      </c>
      <c r="O8">
        <v>37848</v>
      </c>
      <c r="P8">
        <f t="shared" ref="P8:P13" si="3">N8^0.5*10</f>
        <v>1940.2319448973105</v>
      </c>
    </row>
    <row r="9" spans="2:16" x14ac:dyDescent="0.45">
      <c r="C9">
        <v>30</v>
      </c>
      <c r="D9">
        <f t="shared" si="0"/>
        <v>15313</v>
      </c>
      <c r="E9">
        <v>15516</v>
      </c>
      <c r="F9">
        <f t="shared" si="1"/>
        <v>1237.4570699624289</v>
      </c>
      <c r="H9" s="1">
        <v>17641</v>
      </c>
      <c r="I9">
        <f>H9-203</f>
        <v>17438</v>
      </c>
      <c r="J9">
        <v>4.9000000000000004</v>
      </c>
      <c r="K9">
        <f t="shared" ref="K9:K11" si="4">K8+J9</f>
        <v>13.4</v>
      </c>
      <c r="L9">
        <f>I9^0.5*20</f>
        <v>2641.0603930997108</v>
      </c>
      <c r="M9" s="1">
        <v>60</v>
      </c>
      <c r="N9">
        <f t="shared" si="2"/>
        <v>24770</v>
      </c>
      <c r="O9">
        <v>24973</v>
      </c>
      <c r="P9">
        <f t="shared" si="3"/>
        <v>1573.8487856207789</v>
      </c>
    </row>
    <row r="10" spans="2:16" x14ac:dyDescent="0.45">
      <c r="C10">
        <v>40</v>
      </c>
      <c r="D10">
        <f t="shared" si="0"/>
        <v>8657</v>
      </c>
      <c r="E10">
        <v>8860</v>
      </c>
      <c r="F10">
        <f t="shared" si="1"/>
        <v>930.43000811452771</v>
      </c>
      <c r="H10" s="1">
        <v>10125</v>
      </c>
      <c r="I10">
        <f>H10-203</f>
        <v>9922</v>
      </c>
      <c r="J10">
        <v>4.8</v>
      </c>
      <c r="K10">
        <f t="shared" si="4"/>
        <v>18.2</v>
      </c>
      <c r="L10">
        <f>I10^0.5*20</f>
        <v>1992.1847303902316</v>
      </c>
      <c r="M10" s="1">
        <v>80</v>
      </c>
      <c r="N10">
        <f t="shared" si="2"/>
        <v>15997</v>
      </c>
      <c r="O10" s="2">
        <v>16200</v>
      </c>
      <c r="P10">
        <f t="shared" si="3"/>
        <v>1264.792473095883</v>
      </c>
    </row>
    <row r="11" spans="2:16" x14ac:dyDescent="0.45">
      <c r="C11">
        <v>50</v>
      </c>
      <c r="D11">
        <f t="shared" si="0"/>
        <v>4950</v>
      </c>
      <c r="E11">
        <v>5153</v>
      </c>
      <c r="F11">
        <f t="shared" si="1"/>
        <v>703.56236397351438</v>
      </c>
      <c r="H11" s="1">
        <v>6406</v>
      </c>
      <c r="I11">
        <f>H11-203</f>
        <v>6203</v>
      </c>
      <c r="J11">
        <v>4.3</v>
      </c>
      <c r="K11">
        <f t="shared" si="4"/>
        <v>22.5</v>
      </c>
      <c r="L11">
        <f>I11^0.5*20</f>
        <v>1575.1825291057544</v>
      </c>
      <c r="M11" s="1">
        <v>100</v>
      </c>
      <c r="N11">
        <f t="shared" si="2"/>
        <v>10623</v>
      </c>
      <c r="O11" s="2">
        <v>10826</v>
      </c>
      <c r="P11">
        <f t="shared" si="3"/>
        <v>1030.6793875885944</v>
      </c>
    </row>
    <row r="12" spans="2:16" x14ac:dyDescent="0.45">
      <c r="C12">
        <v>60</v>
      </c>
      <c r="D12">
        <f t="shared" si="0"/>
        <v>3100</v>
      </c>
      <c r="E12">
        <v>3303</v>
      </c>
      <c r="F12">
        <f t="shared" si="1"/>
        <v>556.77643628300211</v>
      </c>
      <c r="H12" s="1">
        <v>6</v>
      </c>
      <c r="M12" s="1">
        <v>120</v>
      </c>
      <c r="N12">
        <f t="shared" si="2"/>
        <v>7147</v>
      </c>
      <c r="O12" s="2">
        <v>7350</v>
      </c>
      <c r="P12">
        <f t="shared" si="3"/>
        <v>845.39931393395386</v>
      </c>
    </row>
    <row r="13" spans="2:16" x14ac:dyDescent="0.45">
      <c r="C13">
        <v>70</v>
      </c>
      <c r="D13">
        <f t="shared" si="0"/>
        <v>1831</v>
      </c>
      <c r="E13">
        <v>2034</v>
      </c>
      <c r="F13">
        <f t="shared" si="1"/>
        <v>427.90185790669335</v>
      </c>
      <c r="H13" s="1">
        <v>7</v>
      </c>
      <c r="M13" s="1">
        <v>140</v>
      </c>
      <c r="N13">
        <f t="shared" si="2"/>
        <v>4861</v>
      </c>
      <c r="O13" s="2">
        <v>5064</v>
      </c>
      <c r="P13">
        <f t="shared" si="3"/>
        <v>697.2087205421343</v>
      </c>
    </row>
    <row r="14" spans="2:16" x14ac:dyDescent="0.45">
      <c r="B14" t="s">
        <v>9</v>
      </c>
      <c r="C14">
        <v>80</v>
      </c>
      <c r="D14">
        <f>E14-203</f>
        <v>984.5</v>
      </c>
      <c r="E14">
        <f>2375/2</f>
        <v>1187.5</v>
      </c>
      <c r="F14">
        <f t="shared" si="1"/>
        <v>313.76742979474466</v>
      </c>
      <c r="H14" s="1"/>
    </row>
    <row r="15" spans="2:16" x14ac:dyDescent="0.45">
      <c r="C15">
        <v>90</v>
      </c>
      <c r="D15">
        <f t="shared" si="0"/>
        <v>587</v>
      </c>
      <c r="E15">
        <f>1580/2</f>
        <v>790</v>
      </c>
      <c r="F15">
        <f t="shared" si="1"/>
        <v>242.28082879171436</v>
      </c>
      <c r="H15" s="1"/>
    </row>
    <row r="19" spans="3:7" x14ac:dyDescent="0.45">
      <c r="C19" s="1">
        <v>20</v>
      </c>
      <c r="D19">
        <f ca="1">E19-203</f>
        <v>58074</v>
      </c>
      <c r="E19">
        <f ca="1">LOG(D19)</f>
        <v>4.7158947564403588</v>
      </c>
      <c r="F19">
        <f>C19</f>
        <v>20</v>
      </c>
      <c r="G19">
        <f ca="1">E19</f>
        <v>4.7158947564403588</v>
      </c>
    </row>
    <row r="20" spans="3:7" x14ac:dyDescent="0.45">
      <c r="C20" s="1">
        <v>40</v>
      </c>
      <c r="D20">
        <f t="shared" ref="D20:D25" ca="1" si="5">E20-203</f>
        <v>37645</v>
      </c>
      <c r="E20">
        <f t="shared" ref="E20:E27" ca="1" si="6">LOG(D20)</f>
        <v>4.4805674250016931</v>
      </c>
      <c r="F20">
        <f t="shared" ref="F20:F26" si="7">C20</f>
        <v>40</v>
      </c>
      <c r="G20">
        <f t="shared" ref="G20:G27" ca="1" si="8">E20</f>
        <v>4.4805674250016931</v>
      </c>
    </row>
    <row r="21" spans="3:7" x14ac:dyDescent="0.45">
      <c r="C21" s="1">
        <v>60</v>
      </c>
      <c r="D21">
        <f t="shared" ca="1" si="5"/>
        <v>24770</v>
      </c>
      <c r="E21">
        <f t="shared" ca="1" si="6"/>
        <v>4.2414966733275099</v>
      </c>
      <c r="F21">
        <f t="shared" si="7"/>
        <v>60</v>
      </c>
      <c r="G21">
        <f t="shared" ca="1" si="8"/>
        <v>4.2414966733275099</v>
      </c>
    </row>
    <row r="22" spans="3:7" x14ac:dyDescent="0.45">
      <c r="C22" s="1">
        <v>80</v>
      </c>
      <c r="D22">
        <f t="shared" ca="1" si="5"/>
        <v>15997</v>
      </c>
      <c r="E22">
        <f t="shared" ca="1" si="6"/>
        <v>3.996599222700167</v>
      </c>
      <c r="F22">
        <f t="shared" si="7"/>
        <v>80</v>
      </c>
      <c r="G22">
        <f t="shared" ca="1" si="8"/>
        <v>3.996599222700167</v>
      </c>
    </row>
    <row r="23" spans="3:7" x14ac:dyDescent="0.45">
      <c r="C23" s="1">
        <v>100</v>
      </c>
      <c r="D23">
        <f t="shared" ca="1" si="5"/>
        <v>10623</v>
      </c>
      <c r="E23">
        <f t="shared" ca="1" si="6"/>
        <v>3.7926017811649664</v>
      </c>
      <c r="F23">
        <f t="shared" si="7"/>
        <v>100</v>
      </c>
      <c r="G23">
        <f t="shared" ca="1" si="8"/>
        <v>3.7926017811649664</v>
      </c>
    </row>
    <row r="24" spans="3:7" x14ac:dyDescent="0.45">
      <c r="C24" s="1">
        <v>120</v>
      </c>
      <c r="D24">
        <f t="shared" ca="1" si="5"/>
        <v>7147</v>
      </c>
      <c r="E24">
        <f t="shared" ca="1" si="6"/>
        <v>3.4913616938342726</v>
      </c>
      <c r="F24">
        <f t="shared" si="7"/>
        <v>120</v>
      </c>
      <c r="G24">
        <f t="shared" ca="1" si="8"/>
        <v>3.4913616938342726</v>
      </c>
    </row>
    <row r="25" spans="3:7" x14ac:dyDescent="0.45">
      <c r="C25" s="1">
        <v>140</v>
      </c>
      <c r="D25">
        <f t="shared" ca="1" si="5"/>
        <v>4861</v>
      </c>
      <c r="E25">
        <f t="shared" ca="1" si="6"/>
        <v>3.2626883443016963</v>
      </c>
      <c r="F25">
        <f t="shared" si="7"/>
        <v>140</v>
      </c>
      <c r="G25">
        <f t="shared" ca="1" si="8"/>
        <v>3.2626883443016963</v>
      </c>
    </row>
    <row r="26" spans="3:7" x14ac:dyDescent="0.45">
      <c r="D26">
        <v>984.5</v>
      </c>
      <c r="E26">
        <f t="shared" si="6"/>
        <v>2.993215720474137</v>
      </c>
      <c r="F26">
        <f t="shared" si="7"/>
        <v>0</v>
      </c>
      <c r="G26">
        <f t="shared" si="8"/>
        <v>2.993215720474137</v>
      </c>
    </row>
    <row r="27" spans="3:7" x14ac:dyDescent="0.45">
      <c r="C27">
        <v>90</v>
      </c>
      <c r="D27">
        <v>587</v>
      </c>
      <c r="E27">
        <f t="shared" si="6"/>
        <v>2.7686381012476144</v>
      </c>
      <c r="F27">
        <f>C27</f>
        <v>90</v>
      </c>
      <c r="G27">
        <f t="shared" si="8"/>
        <v>2.7686381012476144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2024-11-15T11:04:02Z</dcterms:created>
  <dcterms:modified xsi:type="dcterms:W3CDTF">2024-11-21T22:46:53Z</dcterms:modified>
</cp:coreProperties>
</file>