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3\lab 3.7.1\"/>
    </mc:Choice>
  </mc:AlternateContent>
  <bookViews>
    <workbookView xWindow="0" yWindow="0" windowWidth="23016" windowHeight="9324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7" i="1" l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J71" i="1"/>
  <c r="AJ72" i="1"/>
  <c r="AJ73" i="1"/>
  <c r="AJ74" i="1"/>
  <c r="AJ75" i="1"/>
  <c r="AJ76" i="1"/>
  <c r="AJ70" i="1"/>
  <c r="AG71" i="1"/>
  <c r="AG72" i="1"/>
  <c r="AG73" i="1"/>
  <c r="AG74" i="1"/>
  <c r="AG75" i="1"/>
  <c r="AG76" i="1"/>
  <c r="AH71" i="1"/>
  <c r="AH72" i="1"/>
  <c r="AH73" i="1"/>
  <c r="AH74" i="1"/>
  <c r="AH75" i="1"/>
  <c r="AH76" i="1"/>
  <c r="AH70" i="1"/>
  <c r="AG70" i="1"/>
  <c r="AI71" i="1"/>
  <c r="AI72" i="1"/>
  <c r="AI73" i="1"/>
  <c r="AI74" i="1"/>
  <c r="AI75" i="1"/>
  <c r="AI76" i="1"/>
  <c r="AI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0" i="1"/>
  <c r="AF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7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BC4" i="1"/>
  <c r="BC5" i="1"/>
  <c r="BC6" i="1"/>
  <c r="BC7" i="1"/>
  <c r="BC8" i="1"/>
  <c r="BB4" i="1"/>
  <c r="BB5" i="1"/>
  <c r="BB6" i="1"/>
  <c r="BB7" i="1"/>
  <c r="BB8" i="1"/>
  <c r="BB3" i="1"/>
  <c r="BC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3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12" i="1"/>
  <c r="AH20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8" i="1"/>
  <c r="G56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1" i="1"/>
  <c r="P6" i="1" l="1"/>
</calcChain>
</file>

<file path=xl/sharedStrings.xml><?xml version="1.0" encoding="utf-8"?>
<sst xmlns="http://schemas.openxmlformats.org/spreadsheetml/2006/main" count="29" uniqueCount="19">
  <si>
    <t>мА</t>
  </si>
  <si>
    <t>мВ</t>
  </si>
  <si>
    <t>1 диапазон</t>
  </si>
  <si>
    <t>2 диап</t>
  </si>
  <si>
    <t>разность фаз</t>
  </si>
  <si>
    <t>разность фаз, пи радиан</t>
  </si>
  <si>
    <t>разность фаз, пи рад</t>
  </si>
  <si>
    <t>частота 2,25 кГц</t>
  </si>
  <si>
    <t>последнее</t>
  </si>
  <si>
    <t>частота</t>
  </si>
  <si>
    <t>индуктивность, миллигенри</t>
  </si>
  <si>
    <t>v</t>
  </si>
  <si>
    <t>В</t>
  </si>
  <si>
    <t>А</t>
  </si>
  <si>
    <t>кси</t>
  </si>
  <si>
    <t>y</t>
  </si>
  <si>
    <t>x</t>
  </si>
  <si>
    <t>x, v^2</t>
  </si>
  <si>
    <t>y, 1/кси^2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</si>
</sst>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1/кси^2(v^2)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Лист1!$M$21:$M$41</c:f>
              <c:numCache>
                <c:formatCode>General</c:formatCode>
                <c:ptCount val="21"/>
                <c:pt idx="0">
                  <c:v>400</c:v>
                </c:pt>
                <c:pt idx="1">
                  <c:v>784</c:v>
                </c:pt>
                <c:pt idx="2">
                  <c:v>1296</c:v>
                </c:pt>
                <c:pt idx="3">
                  <c:v>1936</c:v>
                </c:pt>
                <c:pt idx="4">
                  <c:v>2704</c:v>
                </c:pt>
                <c:pt idx="5">
                  <c:v>3600</c:v>
                </c:pt>
                <c:pt idx="6">
                  <c:v>4624</c:v>
                </c:pt>
                <c:pt idx="7">
                  <c:v>5776</c:v>
                </c:pt>
                <c:pt idx="8">
                  <c:v>7056</c:v>
                </c:pt>
                <c:pt idx="9">
                  <c:v>8464</c:v>
                </c:pt>
                <c:pt idx="10">
                  <c:v>10000</c:v>
                </c:pt>
                <c:pt idx="11">
                  <c:v>11664</c:v>
                </c:pt>
                <c:pt idx="12">
                  <c:v>14400</c:v>
                </c:pt>
                <c:pt idx="13">
                  <c:v>19600</c:v>
                </c:pt>
                <c:pt idx="14">
                  <c:v>25600</c:v>
                </c:pt>
                <c:pt idx="15">
                  <c:v>32400</c:v>
                </c:pt>
                <c:pt idx="16">
                  <c:v>40000</c:v>
                </c:pt>
                <c:pt idx="17">
                  <c:v>48400</c:v>
                </c:pt>
                <c:pt idx="18">
                  <c:v>52900</c:v>
                </c:pt>
                <c:pt idx="19">
                  <c:v>90000</c:v>
                </c:pt>
                <c:pt idx="20">
                  <c:v>160000</c:v>
                </c:pt>
              </c:numCache>
            </c:numRef>
          </c:xVal>
          <c:yVal>
            <c:numRef>
              <c:f>Лист1!$N$21:$N$41</c:f>
              <c:numCache>
                <c:formatCode>General</c:formatCode>
                <c:ptCount val="21"/>
                <c:pt idx="0">
                  <c:v>4233.6711111111108</c:v>
                </c:pt>
                <c:pt idx="1">
                  <c:v>4181.7777777777774</c:v>
                </c:pt>
                <c:pt idx="2">
                  <c:v>4454.0222485207096</c:v>
                </c:pt>
                <c:pt idx="3">
                  <c:v>4457.9997379692613</c:v>
                </c:pt>
                <c:pt idx="4">
                  <c:v>4540.9136123100016</c:v>
                </c:pt>
                <c:pt idx="5">
                  <c:v>4690.5794170136824</c:v>
                </c:pt>
                <c:pt idx="6">
                  <c:v>4809.5602824437528</c:v>
                </c:pt>
                <c:pt idx="7">
                  <c:v>4983.4416683191212</c:v>
                </c:pt>
                <c:pt idx="8">
                  <c:v>5167.6182753691546</c:v>
                </c:pt>
                <c:pt idx="9">
                  <c:v>5368.7022448979587</c:v>
                </c:pt>
                <c:pt idx="10">
                  <c:v>5561.6202240735429</c:v>
                </c:pt>
                <c:pt idx="11">
                  <c:v>5797.6994344464911</c:v>
                </c:pt>
                <c:pt idx="12">
                  <c:v>6176.2241710263852</c:v>
                </c:pt>
                <c:pt idx="13">
                  <c:v>6869.3592402131871</c:v>
                </c:pt>
                <c:pt idx="14">
                  <c:v>7668.0788897005114</c:v>
                </c:pt>
                <c:pt idx="15">
                  <c:v>8612.8041828301557</c:v>
                </c:pt>
                <c:pt idx="16">
                  <c:v>9650.4641232416925</c:v>
                </c:pt>
                <c:pt idx="17">
                  <c:v>10824.198597393775</c:v>
                </c:pt>
                <c:pt idx="18">
                  <c:v>11420.31067816776</c:v>
                </c:pt>
                <c:pt idx="19">
                  <c:v>16453.456633767142</c:v>
                </c:pt>
                <c:pt idx="20">
                  <c:v>26160.190728866113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37232"/>
        <c:axId val="357234880"/>
      </c:scatterChart>
      <c:valAx>
        <c:axId val="3572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34880"/>
        <c:crosses val="autoZero"/>
        <c:crossBetween val="midCat"/>
      </c:valAx>
      <c:valAx>
        <c:axId val="3572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</a:t>
                </a:r>
                <a:r>
                  <a:rPr lang="ru-RU"/>
                  <a:t>кси</a:t>
                </a:r>
                <a:r>
                  <a:rPr lang="en-US"/>
                  <a:t>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3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tg(</a:t>
            </a:r>
            <a:r>
              <a:rPr lang="ru-RU"/>
              <a:t>ф</a:t>
            </a:r>
            <a:r>
              <a:rPr lang="en-US"/>
              <a:t>)(v)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Лист1!$I$48:$I$63</c:f>
              <c:numCache>
                <c:formatCode>General</c:formatCode>
                <c:ptCount val="16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230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</c:numCache>
            </c:numRef>
          </c:xVal>
          <c:yVal>
            <c:numRef>
              <c:f>Лист1!$J$48:$J$63</c:f>
              <c:numCache>
                <c:formatCode>General</c:formatCode>
                <c:ptCount val="16"/>
                <c:pt idx="0">
                  <c:v>0.99999999999999989</c:v>
                </c:pt>
                <c:pt idx="1">
                  <c:v>1.0648918403247918</c:v>
                </c:pt>
                <c:pt idx="2">
                  <c:v>1.2891922317850668</c:v>
                </c:pt>
                <c:pt idx="3">
                  <c:v>1.9626105055051504</c:v>
                </c:pt>
                <c:pt idx="4">
                  <c:v>1.6909076557850107</c:v>
                </c:pt>
                <c:pt idx="5">
                  <c:v>2.1251081731572028</c:v>
                </c:pt>
                <c:pt idx="6">
                  <c:v>1.5757478599686505</c:v>
                </c:pt>
                <c:pt idx="7">
                  <c:v>1.9626105055051504</c:v>
                </c:pt>
                <c:pt idx="8">
                  <c:v>2.525711689447304</c:v>
                </c:pt>
                <c:pt idx="9">
                  <c:v>3.0776835371752527</c:v>
                </c:pt>
                <c:pt idx="10">
                  <c:v>4.473742829211556</c:v>
                </c:pt>
                <c:pt idx="11">
                  <c:v>5.2421835811131672</c:v>
                </c:pt>
                <c:pt idx="12">
                  <c:v>10.578894993405614</c:v>
                </c:pt>
                <c:pt idx="13">
                  <c:v>15.894544843865265</c:v>
                </c:pt>
                <c:pt idx="14">
                  <c:v>31.820515953773853</c:v>
                </c:pt>
                <c:pt idx="15">
                  <c:v>63.656741162871697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32136"/>
        <c:axId val="357236056"/>
      </c:scatterChart>
      <c:valAx>
        <c:axId val="35723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36056"/>
        <c:crosses val="autoZero"/>
        <c:crossBetween val="midCat"/>
      </c:valAx>
      <c:valAx>
        <c:axId val="3572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3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tg(ф)(v)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Лист1!$I$48:$I$59</c:f>
              <c:numCache>
                <c:formatCode>General</c:formatCode>
                <c:ptCount val="12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230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</c:numCache>
            </c:numRef>
          </c:xVal>
          <c:yVal>
            <c:numRef>
              <c:f>Лист1!$J$48:$J$59</c:f>
              <c:numCache>
                <c:formatCode>General</c:formatCode>
                <c:ptCount val="12"/>
                <c:pt idx="0">
                  <c:v>0.99999999999999989</c:v>
                </c:pt>
                <c:pt idx="1">
                  <c:v>1.0648918403247918</c:v>
                </c:pt>
                <c:pt idx="2">
                  <c:v>1.2891922317850668</c:v>
                </c:pt>
                <c:pt idx="3">
                  <c:v>1.9626105055051504</c:v>
                </c:pt>
                <c:pt idx="4">
                  <c:v>1.6909076557850107</c:v>
                </c:pt>
                <c:pt idx="5">
                  <c:v>2.1251081731572028</c:v>
                </c:pt>
                <c:pt idx="6">
                  <c:v>1.5757478599686505</c:v>
                </c:pt>
                <c:pt idx="7">
                  <c:v>1.9626105055051504</c:v>
                </c:pt>
                <c:pt idx="8">
                  <c:v>2.525711689447304</c:v>
                </c:pt>
                <c:pt idx="9">
                  <c:v>3.0776835371752527</c:v>
                </c:pt>
                <c:pt idx="10">
                  <c:v>4.473742829211556</c:v>
                </c:pt>
                <c:pt idx="11">
                  <c:v>5.2421835811131672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40536"/>
        <c:axId val="428243672"/>
      </c:scatterChart>
      <c:valAx>
        <c:axId val="42824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43672"/>
        <c:crosses val="autoZero"/>
        <c:crossBetween val="midCat"/>
      </c:valAx>
      <c:valAx>
        <c:axId val="428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tg(</a:t>
                </a:r>
                <a:r>
                  <a:rPr lang="ru-RU"/>
                  <a:t>ф</a:t>
                </a:r>
                <a:r>
                  <a:rPr lang="en-US"/>
                  <a:t>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4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Лист1!$AI$12:$AI$47</c:f>
              <c:numCache>
                <c:formatCode>0.00</c:formatCode>
                <c:ptCount val="36"/>
                <c:pt idx="0">
                  <c:v>10.954451150103322</c:v>
                </c:pt>
                <c:pt idx="1">
                  <c:v>11.832159566199232</c:v>
                </c:pt>
                <c:pt idx="2">
                  <c:v>12.649110640673518</c:v>
                </c:pt>
                <c:pt idx="3">
                  <c:v>13.416407864998739</c:v>
                </c:pt>
                <c:pt idx="4">
                  <c:v>14.142135623730951</c:v>
                </c:pt>
                <c:pt idx="5">
                  <c:v>14.832396974191326</c:v>
                </c:pt>
                <c:pt idx="6">
                  <c:v>15.165750888103101</c:v>
                </c:pt>
                <c:pt idx="7">
                  <c:v>17.320508075688775</c:v>
                </c:pt>
                <c:pt idx="8">
                  <c:v>20</c:v>
                </c:pt>
                <c:pt idx="9">
                  <c:v>22.360679774997898</c:v>
                </c:pt>
                <c:pt idx="10">
                  <c:v>24.494897427831781</c:v>
                </c:pt>
                <c:pt idx="11">
                  <c:v>26.457513110645905</c:v>
                </c:pt>
                <c:pt idx="12">
                  <c:v>28.284271247461902</c:v>
                </c:pt>
                <c:pt idx="13">
                  <c:v>30</c:v>
                </c:pt>
                <c:pt idx="14">
                  <c:v>31.622776601683793</c:v>
                </c:pt>
                <c:pt idx="15">
                  <c:v>33.166247903554002</c:v>
                </c:pt>
                <c:pt idx="16">
                  <c:v>34.641016151377549</c:v>
                </c:pt>
                <c:pt idx="17">
                  <c:v>37.947331922020552</c:v>
                </c:pt>
                <c:pt idx="18">
                  <c:v>41.352146256270665</c:v>
                </c:pt>
                <c:pt idx="19">
                  <c:v>45.166359162544857</c:v>
                </c:pt>
                <c:pt idx="20">
                  <c:v>49.295030175464952</c:v>
                </c:pt>
                <c:pt idx="21">
                  <c:v>53.758720222862451</c:v>
                </c:pt>
                <c:pt idx="22">
                  <c:v>58.651513194460719</c:v>
                </c:pt>
                <c:pt idx="23">
                  <c:v>63.953107821277925</c:v>
                </c:pt>
                <c:pt idx="24">
                  <c:v>69.785385289471606</c:v>
                </c:pt>
                <c:pt idx="25">
                  <c:v>76.092049518987196</c:v>
                </c:pt>
                <c:pt idx="26">
                  <c:v>83.006023877788536</c:v>
                </c:pt>
                <c:pt idx="27">
                  <c:v>90.553851381374173</c:v>
                </c:pt>
                <c:pt idx="28">
                  <c:v>98.792712281827747</c:v>
                </c:pt>
                <c:pt idx="29">
                  <c:v>107.70329614269008</c:v>
                </c:pt>
                <c:pt idx="30">
                  <c:v>117.4734012447073</c:v>
                </c:pt>
                <c:pt idx="31">
                  <c:v>128.06248474865697</c:v>
                </c:pt>
                <c:pt idx="32">
                  <c:v>140</c:v>
                </c:pt>
                <c:pt idx="33">
                  <c:v>152.64337522473747</c:v>
                </c:pt>
                <c:pt idx="34">
                  <c:v>166.43316977093238</c:v>
                </c:pt>
                <c:pt idx="35">
                  <c:v>181.65902124584949</c:v>
                </c:pt>
              </c:numCache>
            </c:numRef>
          </c:xVal>
          <c:yVal>
            <c:numRef>
              <c:f>Лист1!$AJ$12:$AJ$47</c:f>
              <c:numCache>
                <c:formatCode>General</c:formatCode>
                <c:ptCount val="36"/>
                <c:pt idx="0">
                  <c:v>0</c:v>
                </c:pt>
                <c:pt idx="1">
                  <c:v>3.1415926535897962E-2</c:v>
                </c:pt>
                <c:pt idx="2">
                  <c:v>0.12566370614359185</c:v>
                </c:pt>
                <c:pt idx="3">
                  <c:v>0.31415926535897926</c:v>
                </c:pt>
                <c:pt idx="4">
                  <c:v>0.2513274122871833</c:v>
                </c:pt>
                <c:pt idx="5">
                  <c:v>0.34557519189487718</c:v>
                </c:pt>
                <c:pt idx="6">
                  <c:v>0.21991148575128536</c:v>
                </c:pt>
                <c:pt idx="7">
                  <c:v>0.31415926535897926</c:v>
                </c:pt>
                <c:pt idx="8">
                  <c:v>0.40840704496667313</c:v>
                </c:pt>
                <c:pt idx="9">
                  <c:v>0.47123889803846902</c:v>
                </c:pt>
                <c:pt idx="10">
                  <c:v>0.56548667764616289</c:v>
                </c:pt>
                <c:pt idx="11">
                  <c:v>0.59690260418206054</c:v>
                </c:pt>
                <c:pt idx="12">
                  <c:v>0.69115038378975435</c:v>
                </c:pt>
                <c:pt idx="13">
                  <c:v>0.72256631032565233</c:v>
                </c:pt>
                <c:pt idx="14">
                  <c:v>0.7539822368615503</c:v>
                </c:pt>
                <c:pt idx="15">
                  <c:v>0.76969020012949929</c:v>
                </c:pt>
                <c:pt idx="16">
                  <c:v>0.78539816339744828</c:v>
                </c:pt>
                <c:pt idx="17">
                  <c:v>0.83252205320129491</c:v>
                </c:pt>
                <c:pt idx="18">
                  <c:v>0.89535390627309075</c:v>
                </c:pt>
                <c:pt idx="19">
                  <c:v>0.97389372261283602</c:v>
                </c:pt>
                <c:pt idx="20">
                  <c:v>1.1309733552923258</c:v>
                </c:pt>
                <c:pt idx="21">
                  <c:v>1.1623892818282238</c:v>
                </c:pt>
                <c:pt idx="22">
                  <c:v>1.225221134900019</c:v>
                </c:pt>
                <c:pt idx="23">
                  <c:v>1.319468914507713</c:v>
                </c:pt>
                <c:pt idx="24">
                  <c:v>1.350884841043611</c:v>
                </c:pt>
                <c:pt idx="25">
                  <c:v>1.5707963267948966</c:v>
                </c:pt>
                <c:pt idx="26">
                  <c:v>1.6650441064025905</c:v>
                </c:pt>
                <c:pt idx="27">
                  <c:v>1.8221237390820801</c:v>
                </c:pt>
                <c:pt idx="28">
                  <c:v>2.0420352248333651</c:v>
                </c:pt>
                <c:pt idx="29">
                  <c:v>2.2933626371205489</c:v>
                </c:pt>
                <c:pt idx="30">
                  <c:v>2.2305307840487529</c:v>
                </c:pt>
                <c:pt idx="31">
                  <c:v>2.7646015351590174</c:v>
                </c:pt>
                <c:pt idx="32">
                  <c:v>2.9216811678385075</c:v>
                </c:pt>
                <c:pt idx="33">
                  <c:v>3.1730085801256909</c:v>
                </c:pt>
                <c:pt idx="34">
                  <c:v>3.330088212805181</c:v>
                </c:pt>
                <c:pt idx="35">
                  <c:v>3.8327430373795477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06040"/>
        <c:axId val="425911920"/>
      </c:scatterChart>
      <c:valAx>
        <c:axId val="42590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корень</a:t>
                </a:r>
                <a:r>
                  <a:rPr lang="ru-RU" baseline="0"/>
                  <a:t> </a:t>
                </a: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911920"/>
        <c:crosses val="autoZero"/>
        <c:crossBetween val="midCat"/>
      </c:valAx>
      <c:valAx>
        <c:axId val="4259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</a:t>
                </a:r>
                <a:r>
                  <a:rPr lang="ru-RU" baseline="0"/>
                  <a:t> - п</a:t>
                </a:r>
                <a:r>
                  <a:rPr lang="en-US" baseline="0"/>
                  <a:t>/4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9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L(v)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Лист1!$Y$4:$Y$23</c:f>
              <c:numCache>
                <c:formatCode>General</c:formatCode>
                <c:ptCount val="2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5000</c:v>
                </c:pt>
                <c:pt idx="13">
                  <c:v>6000</c:v>
                </c:pt>
                <c:pt idx="14">
                  <c:v>7500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</c:numCache>
            </c:numRef>
          </c:xVal>
          <c:yVal>
            <c:numRef>
              <c:f>Лист1!$Z$4:$Z$23</c:f>
              <c:numCache>
                <c:formatCode>General</c:formatCode>
                <c:ptCount val="20"/>
                <c:pt idx="0">
                  <c:v>10.013</c:v>
                </c:pt>
                <c:pt idx="1">
                  <c:v>9.3949999999999996</c:v>
                </c:pt>
                <c:pt idx="2">
                  <c:v>8.6920000000000002</c:v>
                </c:pt>
                <c:pt idx="3">
                  <c:v>7.3259999999999996</c:v>
                </c:pt>
                <c:pt idx="4">
                  <c:v>5.407</c:v>
                </c:pt>
                <c:pt idx="5">
                  <c:v>4.83</c:v>
                </c:pt>
                <c:pt idx="6">
                  <c:v>3.7170000000000001</c:v>
                </c:pt>
                <c:pt idx="7">
                  <c:v>3.226</c:v>
                </c:pt>
                <c:pt idx="8">
                  <c:v>2.97</c:v>
                </c:pt>
                <c:pt idx="9">
                  <c:v>2.9260000000000002</c:v>
                </c:pt>
                <c:pt idx="10">
                  <c:v>2.9060000000000001</c:v>
                </c:pt>
                <c:pt idx="11">
                  <c:v>2.895</c:v>
                </c:pt>
                <c:pt idx="12">
                  <c:v>2.298</c:v>
                </c:pt>
                <c:pt idx="13">
                  <c:v>2.8940000000000001</c:v>
                </c:pt>
                <c:pt idx="14">
                  <c:v>2.91</c:v>
                </c:pt>
                <c:pt idx="15">
                  <c:v>2.9620000000000002</c:v>
                </c:pt>
                <c:pt idx="16">
                  <c:v>3.1779999999999999</c:v>
                </c:pt>
                <c:pt idx="17">
                  <c:v>3.617</c:v>
                </c:pt>
                <c:pt idx="18">
                  <c:v>4.5090000000000003</c:v>
                </c:pt>
                <c:pt idx="19">
                  <c:v>6.6070000000000002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09168"/>
        <c:axId val="435013480"/>
      </c:scatterChart>
      <c:valAx>
        <c:axId val="4350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13480"/>
        <c:crosses val="autoZero"/>
        <c:crossBetween val="midCat"/>
      </c:valAx>
      <c:valAx>
        <c:axId val="4350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F(L)(v^2)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Лист1!$BB$3:$BB$11</c:f>
              <c:numCache>
                <c:formatCode>General</c:formatCode>
                <c:ptCount val="9"/>
                <c:pt idx="0">
                  <c:v>2500</c:v>
                </c:pt>
                <c:pt idx="1">
                  <c:v>5625</c:v>
                </c:pt>
                <c:pt idx="2">
                  <c:v>10000</c:v>
                </c:pt>
                <c:pt idx="3">
                  <c:v>22500</c:v>
                </c:pt>
                <c:pt idx="4">
                  <c:v>62500</c:v>
                </c:pt>
                <c:pt idx="5">
                  <c:v>90000</c:v>
                </c:pt>
              </c:numCache>
            </c:numRef>
          </c:xVal>
          <c:yVal>
            <c:numRef>
              <c:f>Лист1!$BC$3:$BC$11</c:f>
              <c:numCache>
                <c:formatCode>General</c:formatCode>
                <c:ptCount val="9"/>
                <c:pt idx="0">
                  <c:v>0</c:v>
                </c:pt>
                <c:pt idx="1">
                  <c:v>9.5076923076923128E-2</c:v>
                </c:pt>
                <c:pt idx="2">
                  <c:v>0.22787648783853712</c:v>
                </c:pt>
                <c:pt idx="3">
                  <c:v>0.60640938839990988</c:v>
                </c:pt>
                <c:pt idx="4">
                  <c:v>1.8335987261146496</c:v>
                </c:pt>
                <c:pt idx="5">
                  <c:v>2.6785529715762273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304"/>
        <c:axId val="435011912"/>
      </c:scatterChart>
      <c:valAx>
        <c:axId val="4350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11912"/>
        <c:crosses val="autoZero"/>
        <c:crossBetween val="midCat"/>
      </c:valAx>
      <c:valAx>
        <c:axId val="4350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F(L)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Практика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Лист1!$AE$70:$AE$117</c:f>
              <c:numCache>
                <c:formatCode>General</c:formatCode>
                <c:ptCount val="48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  <c:pt idx="11">
                  <c:v>108</c:v>
                </c:pt>
                <c:pt idx="12">
                  <c:v>120</c:v>
                </c:pt>
                <c:pt idx="13">
                  <c:v>140</c:v>
                </c:pt>
                <c:pt idx="14">
                  <c:v>160</c:v>
                </c:pt>
                <c:pt idx="15">
                  <c:v>180</c:v>
                </c:pt>
                <c:pt idx="16">
                  <c:v>200</c:v>
                </c:pt>
                <c:pt idx="17">
                  <c:v>220</c:v>
                </c:pt>
                <c:pt idx="18">
                  <c:v>230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  <c:pt idx="22">
                  <c:v>600</c:v>
                </c:pt>
                <c:pt idx="23">
                  <c:v>700</c:v>
                </c:pt>
                <c:pt idx="24">
                  <c:v>800</c:v>
                </c:pt>
                <c:pt idx="25">
                  <c:v>900</c:v>
                </c:pt>
                <c:pt idx="26">
                  <c:v>1000</c:v>
                </c:pt>
                <c:pt idx="27">
                  <c:v>1100</c:v>
                </c:pt>
                <c:pt idx="28">
                  <c:v>1200</c:v>
                </c:pt>
                <c:pt idx="29">
                  <c:v>1440</c:v>
                </c:pt>
                <c:pt idx="30">
                  <c:v>1710</c:v>
                </c:pt>
                <c:pt idx="31">
                  <c:v>2040</c:v>
                </c:pt>
                <c:pt idx="32">
                  <c:v>2430</c:v>
                </c:pt>
                <c:pt idx="33">
                  <c:v>2890</c:v>
                </c:pt>
                <c:pt idx="34">
                  <c:v>3440</c:v>
                </c:pt>
                <c:pt idx="35">
                  <c:v>4090</c:v>
                </c:pt>
                <c:pt idx="36">
                  <c:v>4870</c:v>
                </c:pt>
                <c:pt idx="37">
                  <c:v>5790</c:v>
                </c:pt>
                <c:pt idx="38">
                  <c:v>6890</c:v>
                </c:pt>
                <c:pt idx="39">
                  <c:v>8200</c:v>
                </c:pt>
                <c:pt idx="40">
                  <c:v>9760</c:v>
                </c:pt>
                <c:pt idx="41">
                  <c:v>11600</c:v>
                </c:pt>
                <c:pt idx="42">
                  <c:v>13800</c:v>
                </c:pt>
                <c:pt idx="43">
                  <c:v>16400</c:v>
                </c:pt>
                <c:pt idx="44">
                  <c:v>19600</c:v>
                </c:pt>
                <c:pt idx="45">
                  <c:v>23300</c:v>
                </c:pt>
                <c:pt idx="46">
                  <c:v>27700</c:v>
                </c:pt>
                <c:pt idx="47">
                  <c:v>33000</c:v>
                </c:pt>
              </c:numCache>
            </c:numRef>
          </c:xVal>
          <c:yVal>
            <c:numRef>
              <c:f>Лист1!$AF$70:$AF$117</c:f>
              <c:numCache>
                <c:formatCode>General</c:formatCode>
                <c:ptCount val="48"/>
                <c:pt idx="0">
                  <c:v>0.99281992629304872</c:v>
                </c:pt>
                <c:pt idx="1">
                  <c:v>0.99896108047630472</c:v>
                </c:pt>
                <c:pt idx="2">
                  <c:v>0.9679498405414324</c:v>
                </c:pt>
                <c:pt idx="3">
                  <c:v>0.96751793501817829</c:v>
                </c:pt>
                <c:pt idx="4">
                  <c:v>0.95864414414982291</c:v>
                </c:pt>
                <c:pt idx="5">
                  <c:v>0.94322607242503875</c:v>
                </c:pt>
                <c:pt idx="6">
                  <c:v>0.93148605460506961</c:v>
                </c:pt>
                <c:pt idx="7">
                  <c:v>0.91509114754215459</c:v>
                </c:pt>
                <c:pt idx="8">
                  <c:v>0.89863603760370636</c:v>
                </c:pt>
                <c:pt idx="9">
                  <c:v>0.88164629056139709</c:v>
                </c:pt>
                <c:pt idx="10">
                  <c:v>0.86622034296452899</c:v>
                </c:pt>
                <c:pt idx="11">
                  <c:v>0.84840104591210952</c:v>
                </c:pt>
                <c:pt idx="12">
                  <c:v>0.82199186278484793</c:v>
                </c:pt>
                <c:pt idx="13">
                  <c:v>0.77941889373662987</c:v>
                </c:pt>
                <c:pt idx="14">
                  <c:v>0.73771014770153454</c:v>
                </c:pt>
                <c:pt idx="15">
                  <c:v>0.69607615543217838</c:v>
                </c:pt>
                <c:pt idx="16">
                  <c:v>0.65758961107798319</c:v>
                </c:pt>
                <c:pt idx="17">
                  <c:v>0.62091359329731421</c:v>
                </c:pt>
                <c:pt idx="18">
                  <c:v>0.60449134117756675</c:v>
                </c:pt>
                <c:pt idx="19">
                  <c:v>0.50361710038924423</c:v>
                </c:pt>
                <c:pt idx="20">
                  <c:v>0.39940048751564661</c:v>
                </c:pt>
                <c:pt idx="21">
                  <c:v>0.32921252664964101</c:v>
                </c:pt>
                <c:pt idx="22">
                  <c:v>0.27947980008974299</c:v>
                </c:pt>
                <c:pt idx="23">
                  <c:v>0.24157779651699005</c:v>
                </c:pt>
                <c:pt idx="24">
                  <c:v>0.21288466055907918</c:v>
                </c:pt>
                <c:pt idx="25">
                  <c:v>0.1901749702043827</c:v>
                </c:pt>
                <c:pt idx="26">
                  <c:v>0.17106113151094793</c:v>
                </c:pt>
                <c:pt idx="27">
                  <c:v>0.15594346989695829</c:v>
                </c:pt>
                <c:pt idx="28">
                  <c:v>0.14318056751842281</c:v>
                </c:pt>
                <c:pt idx="29">
                  <c:v>0.1195730830683714</c:v>
                </c:pt>
                <c:pt idx="30">
                  <c:v>0.10063919488644091</c:v>
                </c:pt>
                <c:pt idx="31">
                  <c:v>8.4165993338719963E-2</c:v>
                </c:pt>
                <c:pt idx="32">
                  <c:v>7.028589761445514E-2</c:v>
                </c:pt>
                <c:pt idx="33">
                  <c:v>5.9031051963479006E-2</c:v>
                </c:pt>
                <c:pt idx="34">
                  <c:v>4.9014161053305111E-2</c:v>
                </c:pt>
                <c:pt idx="35">
                  <c:v>4.0745218136621381E-2</c:v>
                </c:pt>
                <c:pt idx="36">
                  <c:v>3.3552092979560064E-2</c:v>
                </c:pt>
                <c:pt idx="37">
                  <c:v>2.772699650171468E-2</c:v>
                </c:pt>
                <c:pt idx="38">
                  <c:v>2.2702829777190459E-2</c:v>
                </c:pt>
                <c:pt idx="39">
                  <c:v>1.8581180198329651E-2</c:v>
                </c:pt>
                <c:pt idx="40">
                  <c:v>1.5265764929272578E-2</c:v>
                </c:pt>
                <c:pt idx="41">
                  <c:v>1.2264885460555068E-2</c:v>
                </c:pt>
                <c:pt idx="42">
                  <c:v>1.0899671256736226E-2</c:v>
                </c:pt>
                <c:pt idx="43">
                  <c:v>7.9502608552861724E-3</c:v>
                </c:pt>
                <c:pt idx="44">
                  <c:v>6.6968323510262079E-3</c:v>
                </c:pt>
                <c:pt idx="45">
                  <c:v>6.2116344458582736E-3</c:v>
                </c:pt>
                <c:pt idx="46">
                  <c:v>6.8354986584730753E-3</c:v>
                </c:pt>
                <c:pt idx="47">
                  <c:v>1.1585559758317232E-2</c:v>
                </c:pt>
              </c:numCache>
            </c:numRef>
          </c:yVal>
          <c:smooth val="0"/>
        </c:ser>
        <c:ser>
          <c:idx val="1"/>
          <c:order val="1"/>
          <c:tx>
            <c:v>Теория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Лист1!$AI$70:$AI$117</c:f>
              <c:numCache>
                <c:formatCode>General</c:formatCode>
                <c:ptCount val="48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  <c:pt idx="11">
                  <c:v>108</c:v>
                </c:pt>
                <c:pt idx="12">
                  <c:v>120</c:v>
                </c:pt>
                <c:pt idx="13">
                  <c:v>140</c:v>
                </c:pt>
                <c:pt idx="14">
                  <c:v>160</c:v>
                </c:pt>
                <c:pt idx="15">
                  <c:v>180</c:v>
                </c:pt>
                <c:pt idx="16">
                  <c:v>200</c:v>
                </c:pt>
                <c:pt idx="17">
                  <c:v>220</c:v>
                </c:pt>
                <c:pt idx="18">
                  <c:v>230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  <c:pt idx="22">
                  <c:v>600</c:v>
                </c:pt>
                <c:pt idx="23">
                  <c:v>700</c:v>
                </c:pt>
                <c:pt idx="24">
                  <c:v>800</c:v>
                </c:pt>
                <c:pt idx="25">
                  <c:v>900</c:v>
                </c:pt>
                <c:pt idx="26">
                  <c:v>1000</c:v>
                </c:pt>
                <c:pt idx="27">
                  <c:v>1100</c:v>
                </c:pt>
                <c:pt idx="28">
                  <c:v>1200</c:v>
                </c:pt>
                <c:pt idx="29">
                  <c:v>1440</c:v>
                </c:pt>
                <c:pt idx="30">
                  <c:v>1710</c:v>
                </c:pt>
                <c:pt idx="31">
                  <c:v>2040</c:v>
                </c:pt>
                <c:pt idx="32">
                  <c:v>2430</c:v>
                </c:pt>
                <c:pt idx="33">
                  <c:v>2890</c:v>
                </c:pt>
                <c:pt idx="34">
                  <c:v>3440</c:v>
                </c:pt>
                <c:pt idx="35">
                  <c:v>4090</c:v>
                </c:pt>
                <c:pt idx="36">
                  <c:v>4870</c:v>
                </c:pt>
                <c:pt idx="37">
                  <c:v>5790</c:v>
                </c:pt>
                <c:pt idx="38">
                  <c:v>6890</c:v>
                </c:pt>
                <c:pt idx="39">
                  <c:v>8200</c:v>
                </c:pt>
                <c:pt idx="40">
                  <c:v>9760</c:v>
                </c:pt>
                <c:pt idx="41">
                  <c:v>11600</c:v>
                </c:pt>
                <c:pt idx="42">
                  <c:v>13800</c:v>
                </c:pt>
                <c:pt idx="43">
                  <c:v>16400</c:v>
                </c:pt>
                <c:pt idx="44">
                  <c:v>19600</c:v>
                </c:pt>
                <c:pt idx="45">
                  <c:v>23300</c:v>
                </c:pt>
                <c:pt idx="46">
                  <c:v>27700</c:v>
                </c:pt>
                <c:pt idx="47">
                  <c:v>33000</c:v>
                </c:pt>
              </c:numCache>
            </c:numRef>
          </c:xVal>
          <c:yVal>
            <c:numRef>
              <c:f>Лист1!$AJ$70:$AJ$117</c:f>
              <c:numCache>
                <c:formatCode>General</c:formatCode>
                <c:ptCount val="48"/>
                <c:pt idx="0">
                  <c:v>0.87118961164941766</c:v>
                </c:pt>
                <c:pt idx="1">
                  <c:v>0.82559155381892624</c:v>
                </c:pt>
                <c:pt idx="2">
                  <c:v>0.78336365360939819</c:v>
                </c:pt>
                <c:pt idx="3">
                  <c:v>0.74434629049894219</c:v>
                </c:pt>
                <c:pt idx="4">
                  <c:v>0.708332684894588</c:v>
                </c:pt>
                <c:pt idx="5">
                  <c:v>0.67509619902648099</c:v>
                </c:pt>
                <c:pt idx="6">
                  <c:v>0.64440740322167223</c:v>
                </c:pt>
                <c:pt idx="7">
                  <c:v>0.61604422886190324</c:v>
                </c:pt>
                <c:pt idx="8">
                  <c:v>0.58979758213107447</c:v>
                </c:pt>
                <c:pt idx="9">
                  <c:v>0.56547405429316699</c:v>
                </c:pt>
                <c:pt idx="10">
                  <c:v>0.54289682681516993</c:v>
                </c:pt>
                <c:pt idx="11">
                  <c:v>0.52190549422633392</c:v>
                </c:pt>
                <c:pt idx="12">
                  <c:v>0.49307933430748691</c:v>
                </c:pt>
                <c:pt idx="13">
                  <c:v>0.45111362562919666</c:v>
                </c:pt>
                <c:pt idx="14">
                  <c:v>0.41539070673504042</c:v>
                </c:pt>
                <c:pt idx="15">
                  <c:v>0.38468142975883246</c:v>
                </c:pt>
                <c:pt idx="16">
                  <c:v>0.35804170978145394</c:v>
                </c:pt>
                <c:pt idx="17">
                  <c:v>0.33474011111306101</c:v>
                </c:pt>
                <c:pt idx="18">
                  <c:v>0.32415718160150003</c:v>
                </c:pt>
                <c:pt idx="19">
                  <c:v>0.26509992008081473</c:v>
                </c:pt>
                <c:pt idx="20">
                  <c:v>0.20995069077281994</c:v>
                </c:pt>
                <c:pt idx="21">
                  <c:v>0.17359850840636942</c:v>
                </c:pt>
                <c:pt idx="22">
                  <c:v>0.14787701860679642</c:v>
                </c:pt>
                <c:pt idx="23">
                  <c:v>0.12873200857444445</c:v>
                </c:pt>
                <c:pt idx="24">
                  <c:v>0.1139316109804612</c:v>
                </c:pt>
                <c:pt idx="25">
                  <c:v>0.10214863396359587</c:v>
                </c:pt>
                <c:pt idx="26">
                  <c:v>9.2545374157857171E-2</c:v>
                </c:pt>
                <c:pt idx="27">
                  <c:v>8.4567420328882453E-2</c:v>
                </c:pt>
                <c:pt idx="28">
                  <c:v>7.7833422547476869E-2</c:v>
                </c:pt>
                <c:pt idx="29">
                  <c:v>6.5275829984311529E-2</c:v>
                </c:pt>
                <c:pt idx="30">
                  <c:v>5.5154359186747499E-2</c:v>
                </c:pt>
                <c:pt idx="31">
                  <c:v>4.6257910575994945E-2</c:v>
                </c:pt>
                <c:pt idx="32">
                  <c:v>3.8725610938690778E-2</c:v>
                </c:pt>
                <c:pt idx="33">
                  <c:v>3.2343619269599957E-2</c:v>
                </c:pt>
                <c:pt idx="34">
                  <c:v>2.6856676024226755E-2</c:v>
                </c:pt>
                <c:pt idx="35">
                  <c:v>2.218986998205609E-2</c:v>
                </c:pt>
                <c:pt idx="36">
                  <c:v>1.8159604804518236E-2</c:v>
                </c:pt>
                <c:pt idx="37">
                  <c:v>1.4740982740756026E-2</c:v>
                </c:pt>
                <c:pt idx="38">
                  <c:v>1.1808240468390744E-2</c:v>
                </c:pt>
                <c:pt idx="39">
                  <c:v>9.3202770439300402E-3</c:v>
                </c:pt>
                <c:pt idx="40">
                  <c:v>7.2322866159599325E-3</c:v>
                </c:pt>
                <c:pt idx="41">
                  <c:v>5.5202383022207062E-3</c:v>
                </c:pt>
                <c:pt idx="42">
                  <c:v>4.1233113838784353E-3</c:v>
                </c:pt>
                <c:pt idx="43">
                  <c:v>3.0209497381156773E-3</c:v>
                </c:pt>
                <c:pt idx="44">
                  <c:v>2.1410557748602877E-3</c:v>
                </c:pt>
                <c:pt idx="45">
                  <c:v>1.4975941516180528E-3</c:v>
                </c:pt>
                <c:pt idx="46">
                  <c:v>1.0219618708979829E-3</c:v>
                </c:pt>
                <c:pt idx="47">
                  <c:v>6.7563860359336105E-4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35664"/>
        <c:axId val="357233312"/>
      </c:scatterChart>
      <c:valAx>
        <c:axId val="3572356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33312"/>
        <c:crosses val="autoZero"/>
        <c:crossBetween val="midCat"/>
      </c:valAx>
      <c:valAx>
        <c:axId val="357233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3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131379</xdr:colOff>
      <xdr:row>26</xdr:row>
      <xdr:rowOff>113861</xdr:rowOff>
    </xdr:from>
    <xdr:to>
      <xdr:col>26</xdr:col>
      <xdr:colOff>122620</xdr:colOff>
      <xdr:row>53</xdr:row>
      <xdr:rowOff>8758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362985</xdr:colOff>
      <xdr:row>68</xdr:row>
      <xdr:rowOff>17981</xdr:rowOff>
    </xdr:from>
    <xdr:to>
      <xdr:col>16</xdr:col>
      <xdr:colOff>253081</xdr:colOff>
      <xdr:row>90</xdr:row>
      <xdr:rowOff>41427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263547</xdr:colOff>
      <xdr:row>90</xdr:row>
      <xdr:rowOff>32083</xdr:rowOff>
    </xdr:from>
    <xdr:to>
      <xdr:col>15</xdr:col>
      <xdr:colOff>143233</xdr:colOff>
      <xdr:row>112</xdr:row>
      <xdr:rowOff>40104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518160</xdr:colOff>
      <xdr:row>12</xdr:row>
      <xdr:rowOff>38100</xdr:rowOff>
    </xdr:from>
    <xdr:to>
      <xdr:col>46</xdr:col>
      <xdr:colOff>564444</xdr:colOff>
      <xdr:row>39</xdr:row>
      <xdr:rowOff>162278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293592</xdr:colOff>
      <xdr:row>23</xdr:row>
      <xdr:rowOff>91285</xdr:rowOff>
    </xdr:from>
    <xdr:to>
      <xdr:col>27</xdr:col>
      <xdr:colOff>600049</xdr:colOff>
      <xdr:row>45</xdr:row>
      <xdr:rowOff>74720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421531</xdr:colOff>
      <xdr:row>3</xdr:row>
      <xdr:rowOff>55121</xdr:rowOff>
    </xdr:from>
    <xdr:to>
      <xdr:col>66</xdr:col>
      <xdr:colOff>324255</xdr:colOff>
      <xdr:row>25</xdr:row>
      <xdr:rowOff>105382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134449</xdr:colOff>
      <xdr:row>84</xdr:row>
      <xdr:rowOff>15610</xdr:rowOff>
    </xdr:from>
    <xdr:to>
      <xdr:col>46</xdr:col>
      <xdr:colOff>137037</xdr:colOff>
      <xdr:row>105</xdr:row>
      <xdr:rowOff>60932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C117"/>
  <sheetViews>
    <sheetView tabSelected="1" topLeftCell="AI84" zoomScale="134" workbookViewId="0">
      <selection activeCell="AJ90" sqref="AJ90"/>
    </sheetView>
  </sheetViews>
  <sheetFormatPr defaultRowHeight="14.4" x14ac:dyDescent="0.3"/>
  <cols>
    <col min="33" max="33" width="12.109375" bestFit="1" customWidth="1"/>
  </cols>
  <sheetData>
    <row r="3" spans="2:55" x14ac:dyDescent="0.3">
      <c r="D3" t="s">
        <v>2</v>
      </c>
      <c r="E3" t="s">
        <v>1</v>
      </c>
      <c r="F3" t="s">
        <v>0</v>
      </c>
      <c r="H3" t="s">
        <v>3</v>
      </c>
      <c r="I3" t="s">
        <v>1</v>
      </c>
      <c r="J3" t="s">
        <v>0</v>
      </c>
      <c r="K3" t="s">
        <v>5</v>
      </c>
      <c r="L3" s="2"/>
      <c r="N3" t="s">
        <v>1</v>
      </c>
      <c r="O3" t="s">
        <v>0</v>
      </c>
      <c r="P3" t="s">
        <v>6</v>
      </c>
      <c r="T3" t="s">
        <v>1</v>
      </c>
      <c r="U3" t="s">
        <v>0</v>
      </c>
      <c r="V3" t="s">
        <v>4</v>
      </c>
      <c r="X3" t="s">
        <v>8</v>
      </c>
      <c r="Y3" t="s">
        <v>9</v>
      </c>
      <c r="Z3" t="s">
        <v>10</v>
      </c>
      <c r="AY3">
        <v>50</v>
      </c>
      <c r="AZ3">
        <v>10.013</v>
      </c>
      <c r="BA3">
        <f>(10.013-AZ3)/(AZ3-2.895)</f>
        <v>0</v>
      </c>
      <c r="BB3">
        <f>AY3^2</f>
        <v>2500</v>
      </c>
      <c r="BC3">
        <f>BA3</f>
        <v>0</v>
      </c>
    </row>
    <row r="4" spans="2:55" x14ac:dyDescent="0.3">
      <c r="D4">
        <v>20</v>
      </c>
      <c r="E4">
        <v>150</v>
      </c>
      <c r="F4">
        <v>488</v>
      </c>
      <c r="H4">
        <v>120</v>
      </c>
      <c r="I4">
        <v>652</v>
      </c>
      <c r="J4">
        <v>427</v>
      </c>
      <c r="K4" s="1">
        <v>0.75</v>
      </c>
      <c r="L4" s="2"/>
      <c r="M4">
        <v>230</v>
      </c>
      <c r="N4">
        <v>820</v>
      </c>
      <c r="O4">
        <v>381</v>
      </c>
      <c r="P4">
        <v>0.82</v>
      </c>
      <c r="S4">
        <v>1200</v>
      </c>
      <c r="T4">
        <v>766</v>
      </c>
      <c r="U4">
        <v>288</v>
      </c>
      <c r="V4">
        <v>1</v>
      </c>
      <c r="Y4">
        <v>50</v>
      </c>
      <c r="Z4">
        <v>10.013</v>
      </c>
      <c r="AY4">
        <v>75</v>
      </c>
      <c r="AZ4">
        <v>9.3949999999999996</v>
      </c>
      <c r="BA4">
        <f t="shared" ref="BA4:BA22" si="0">(10.013-AZ4)/(AZ4-2.895)</f>
        <v>9.5076923076923128E-2</v>
      </c>
      <c r="BB4">
        <f t="shared" ref="BB4:BB13" si="1">AY4^2</f>
        <v>5625</v>
      </c>
      <c r="BC4">
        <f t="shared" ref="BC4:BC13" si="2">BA4</f>
        <v>9.5076923076923128E-2</v>
      </c>
    </row>
    <row r="5" spans="2:55" x14ac:dyDescent="0.3">
      <c r="B5" t="s">
        <v>7</v>
      </c>
      <c r="D5">
        <v>28</v>
      </c>
      <c r="E5">
        <v>210</v>
      </c>
      <c r="F5">
        <v>485</v>
      </c>
      <c r="H5">
        <v>140</v>
      </c>
      <c r="I5">
        <v>701</v>
      </c>
      <c r="J5">
        <v>415</v>
      </c>
      <c r="K5" s="1">
        <v>0.76</v>
      </c>
      <c r="L5" s="2"/>
      <c r="M5">
        <v>300</v>
      </c>
      <c r="N5">
        <v>856</v>
      </c>
      <c r="O5">
        <v>366</v>
      </c>
      <c r="P5">
        <v>0.85</v>
      </c>
      <c r="S5">
        <v>1440</v>
      </c>
      <c r="T5">
        <v>717</v>
      </c>
      <c r="U5">
        <v>269</v>
      </c>
      <c r="V5">
        <v>1.0149999999999999</v>
      </c>
      <c r="Y5">
        <v>75</v>
      </c>
      <c r="Z5">
        <v>9.3949999999999996</v>
      </c>
      <c r="AY5">
        <v>100</v>
      </c>
      <c r="AZ5">
        <v>8.6920000000000002</v>
      </c>
      <c r="BA5">
        <f t="shared" si="0"/>
        <v>0.22787648783853712</v>
      </c>
      <c r="BB5">
        <f t="shared" si="1"/>
        <v>10000</v>
      </c>
      <c r="BC5">
        <f t="shared" si="2"/>
        <v>0.22787648783853712</v>
      </c>
    </row>
    <row r="6" spans="2:55" x14ac:dyDescent="0.3">
      <c r="D6">
        <v>36</v>
      </c>
      <c r="E6">
        <v>260</v>
      </c>
      <c r="F6">
        <v>482</v>
      </c>
      <c r="H6">
        <v>160</v>
      </c>
      <c r="I6">
        <v>740</v>
      </c>
      <c r="J6">
        <v>405</v>
      </c>
      <c r="K6" s="1">
        <v>0.79</v>
      </c>
      <c r="L6" s="2"/>
      <c r="M6">
        <v>400</v>
      </c>
      <c r="N6">
        <v>873</v>
      </c>
      <c r="O6">
        <v>353</v>
      </c>
      <c r="P6">
        <f>22/25</f>
        <v>0.88</v>
      </c>
      <c r="S6">
        <v>1710</v>
      </c>
      <c r="T6">
        <v>666</v>
      </c>
      <c r="U6">
        <v>250</v>
      </c>
      <c r="V6">
        <v>1.0349999999999999</v>
      </c>
      <c r="Y6">
        <v>100</v>
      </c>
      <c r="Z6">
        <v>8.6920000000000002</v>
      </c>
      <c r="AY6">
        <v>150</v>
      </c>
      <c r="AZ6">
        <v>7.3259999999999996</v>
      </c>
      <c r="BA6">
        <f t="shared" si="0"/>
        <v>0.60640938839990988</v>
      </c>
      <c r="BB6">
        <f t="shared" si="1"/>
        <v>22500</v>
      </c>
      <c r="BC6">
        <f t="shared" si="2"/>
        <v>0.60640938839990988</v>
      </c>
    </row>
    <row r="7" spans="2:55" x14ac:dyDescent="0.3">
      <c r="D7">
        <v>44</v>
      </c>
      <c r="E7">
        <v>315</v>
      </c>
      <c r="F7">
        <v>478</v>
      </c>
      <c r="H7">
        <v>180</v>
      </c>
      <c r="I7">
        <v>770</v>
      </c>
      <c r="J7">
        <v>397</v>
      </c>
      <c r="K7" s="1">
        <v>0.85</v>
      </c>
      <c r="L7" s="2"/>
      <c r="M7">
        <v>500</v>
      </c>
      <c r="N7">
        <v>874</v>
      </c>
      <c r="O7">
        <v>343</v>
      </c>
      <c r="P7">
        <v>0.9</v>
      </c>
      <c r="S7">
        <v>2040</v>
      </c>
      <c r="T7">
        <v>606</v>
      </c>
      <c r="U7">
        <v>228</v>
      </c>
      <c r="V7">
        <v>1.06</v>
      </c>
      <c r="Y7">
        <v>150</v>
      </c>
      <c r="Z7">
        <v>7.3259999999999996</v>
      </c>
      <c r="AY7">
        <v>250</v>
      </c>
      <c r="AZ7">
        <v>5.407</v>
      </c>
      <c r="BA7">
        <f t="shared" si="0"/>
        <v>1.8335987261146496</v>
      </c>
      <c r="BB7">
        <f t="shared" si="1"/>
        <v>62500</v>
      </c>
      <c r="BC7">
        <f t="shared" si="2"/>
        <v>1.8335987261146496</v>
      </c>
    </row>
    <row r="8" spans="2:55" x14ac:dyDescent="0.3">
      <c r="D8">
        <v>52</v>
      </c>
      <c r="E8">
        <v>365</v>
      </c>
      <c r="F8">
        <v>473</v>
      </c>
      <c r="H8">
        <v>200</v>
      </c>
      <c r="I8">
        <v>794</v>
      </c>
      <c r="J8">
        <v>390</v>
      </c>
      <c r="K8" s="1">
        <v>0.83</v>
      </c>
      <c r="L8" s="2"/>
      <c r="M8">
        <v>600</v>
      </c>
      <c r="N8">
        <v>867</v>
      </c>
      <c r="O8">
        <v>334</v>
      </c>
      <c r="P8">
        <v>0.93</v>
      </c>
      <c r="S8">
        <v>2430</v>
      </c>
      <c r="T8">
        <v>542</v>
      </c>
      <c r="U8">
        <v>205</v>
      </c>
      <c r="V8">
        <v>1.1100000000000001</v>
      </c>
      <c r="Y8">
        <v>250</v>
      </c>
      <c r="Z8">
        <v>5.407</v>
      </c>
      <c r="AY8">
        <v>300</v>
      </c>
      <c r="AZ8">
        <v>4.83</v>
      </c>
      <c r="BA8">
        <f t="shared" si="0"/>
        <v>2.6785529715762273</v>
      </c>
      <c r="BB8">
        <f t="shared" si="1"/>
        <v>90000</v>
      </c>
      <c r="BC8">
        <f t="shared" si="2"/>
        <v>2.6785529715762273</v>
      </c>
    </row>
    <row r="9" spans="2:55" x14ac:dyDescent="0.3">
      <c r="D9">
        <v>60</v>
      </c>
      <c r="E9">
        <v>410</v>
      </c>
      <c r="F9">
        <v>468</v>
      </c>
      <c r="H9">
        <v>220</v>
      </c>
      <c r="I9">
        <v>812</v>
      </c>
      <c r="J9">
        <v>384</v>
      </c>
      <c r="K9" s="1">
        <v>0.86</v>
      </c>
      <c r="L9" s="2"/>
      <c r="M9">
        <v>700</v>
      </c>
      <c r="N9">
        <v>856</v>
      </c>
      <c r="O9">
        <v>327</v>
      </c>
      <c r="P9">
        <v>0.94</v>
      </c>
      <c r="S9">
        <v>2890</v>
      </c>
      <c r="T9">
        <v>478</v>
      </c>
      <c r="U9">
        <v>181</v>
      </c>
      <c r="V9">
        <v>1.1200000000000001</v>
      </c>
      <c r="Y9">
        <v>300</v>
      </c>
      <c r="Z9">
        <v>4.83</v>
      </c>
      <c r="AY9">
        <v>500</v>
      </c>
      <c r="AZ9">
        <v>3.7170000000000001</v>
      </c>
      <c r="BA9">
        <f t="shared" si="0"/>
        <v>7.659367396593673</v>
      </c>
    </row>
    <row r="10" spans="2:55" x14ac:dyDescent="0.3">
      <c r="D10">
        <v>68</v>
      </c>
      <c r="E10">
        <v>453</v>
      </c>
      <c r="F10">
        <v>462</v>
      </c>
      <c r="K10" s="1"/>
      <c r="L10" s="2"/>
      <c r="M10">
        <v>800</v>
      </c>
      <c r="N10">
        <v>841</v>
      </c>
      <c r="O10">
        <v>319</v>
      </c>
      <c r="P10">
        <v>0.97</v>
      </c>
      <c r="S10">
        <v>3440</v>
      </c>
      <c r="T10">
        <v>415</v>
      </c>
      <c r="U10">
        <v>159</v>
      </c>
      <c r="V10">
        <v>1.1399999999999999</v>
      </c>
      <c r="Y10">
        <v>500</v>
      </c>
      <c r="Z10">
        <v>3.7170000000000001</v>
      </c>
      <c r="AY10">
        <v>800</v>
      </c>
      <c r="AZ10">
        <v>3.226</v>
      </c>
      <c r="BA10">
        <f t="shared" si="0"/>
        <v>20.504531722054384</v>
      </c>
    </row>
    <row r="11" spans="2:55" x14ac:dyDescent="0.3">
      <c r="D11">
        <v>76</v>
      </c>
      <c r="E11">
        <v>492</v>
      </c>
      <c r="F11">
        <v>457</v>
      </c>
      <c r="K11" s="1"/>
      <c r="L11" s="2"/>
      <c r="M11">
        <v>900</v>
      </c>
      <c r="N11">
        <v>824</v>
      </c>
      <c r="O11">
        <v>311</v>
      </c>
      <c r="P11">
        <v>0.98</v>
      </c>
      <c r="S11">
        <v>4090</v>
      </c>
      <c r="T11">
        <v>356</v>
      </c>
      <c r="U11">
        <v>138</v>
      </c>
      <c r="V11">
        <v>1.17</v>
      </c>
      <c r="Y11">
        <v>800</v>
      </c>
      <c r="Z11">
        <v>3.226</v>
      </c>
      <c r="AY11">
        <v>1500</v>
      </c>
      <c r="AZ11">
        <v>2.97</v>
      </c>
      <c r="BA11">
        <f t="shared" si="0"/>
        <v>93.906666666666439</v>
      </c>
    </row>
    <row r="12" spans="2:55" x14ac:dyDescent="0.3">
      <c r="D12">
        <v>84</v>
      </c>
      <c r="E12">
        <v>527</v>
      </c>
      <c r="F12">
        <v>451</v>
      </c>
      <c r="L12" s="2"/>
      <c r="M12">
        <v>1000</v>
      </c>
      <c r="N12">
        <v>805</v>
      </c>
      <c r="O12">
        <v>304</v>
      </c>
      <c r="P12">
        <v>0.99</v>
      </c>
      <c r="S12">
        <v>4870</v>
      </c>
      <c r="T12">
        <v>301</v>
      </c>
      <c r="U12">
        <v>119</v>
      </c>
      <c r="V12">
        <v>1.18</v>
      </c>
      <c r="Y12">
        <v>1500</v>
      </c>
      <c r="Z12">
        <v>2.97</v>
      </c>
      <c r="AE12">
        <v>120</v>
      </c>
      <c r="AF12">
        <v>652</v>
      </c>
      <c r="AG12">
        <v>427</v>
      </c>
      <c r="AH12" s="1">
        <v>0.75</v>
      </c>
      <c r="AI12" s="1">
        <f>SQRT(AE12)</f>
        <v>10.954451150103322</v>
      </c>
      <c r="AJ12">
        <f>(AH12-0.75)*PI()</f>
        <v>0</v>
      </c>
      <c r="AY12">
        <v>2000</v>
      </c>
      <c r="AZ12">
        <v>2.9260000000000002</v>
      </c>
      <c r="BA12">
        <f t="shared" si="0"/>
        <v>228.61290322580541</v>
      </c>
    </row>
    <row r="13" spans="2:55" x14ac:dyDescent="0.3">
      <c r="D13">
        <v>92</v>
      </c>
      <c r="E13">
        <v>560</v>
      </c>
      <c r="F13">
        <v>446</v>
      </c>
      <c r="M13">
        <v>1100</v>
      </c>
      <c r="N13">
        <v>786</v>
      </c>
      <c r="O13">
        <v>296</v>
      </c>
      <c r="P13">
        <v>0.995</v>
      </c>
      <c r="S13">
        <v>5790</v>
      </c>
      <c r="T13">
        <v>251</v>
      </c>
      <c r="U13">
        <v>101</v>
      </c>
      <c r="V13">
        <v>1.25</v>
      </c>
      <c r="Y13">
        <v>2000</v>
      </c>
      <c r="Z13">
        <v>2.9260000000000002</v>
      </c>
      <c r="AE13">
        <v>140</v>
      </c>
      <c r="AF13">
        <v>701</v>
      </c>
      <c r="AG13">
        <v>415</v>
      </c>
      <c r="AH13" s="1">
        <v>0.76</v>
      </c>
      <c r="AI13" s="1">
        <f t="shared" ref="AI13:AI47" si="3">SQRT(AE13)</f>
        <v>11.832159566199232</v>
      </c>
      <c r="AJ13">
        <f t="shared" ref="AJ13:AJ47" si="4">(AH13-0.75)*PI()</f>
        <v>3.1415926535897962E-2</v>
      </c>
      <c r="AY13">
        <v>2500</v>
      </c>
      <c r="AZ13">
        <v>2.9060000000000001</v>
      </c>
      <c r="BA13">
        <f t="shared" si="0"/>
        <v>646.09090909090196</v>
      </c>
    </row>
    <row r="14" spans="2:55" x14ac:dyDescent="0.3">
      <c r="D14">
        <v>100</v>
      </c>
      <c r="E14">
        <v>590</v>
      </c>
      <c r="F14">
        <v>440</v>
      </c>
      <c r="S14">
        <v>6890</v>
      </c>
      <c r="T14">
        <v>208</v>
      </c>
      <c r="U14">
        <v>85.9</v>
      </c>
      <c r="V14">
        <v>1.28</v>
      </c>
      <c r="Y14">
        <v>2500</v>
      </c>
      <c r="Z14">
        <v>2.9060000000000001</v>
      </c>
      <c r="AE14">
        <v>160</v>
      </c>
      <c r="AF14">
        <v>740</v>
      </c>
      <c r="AG14">
        <v>405</v>
      </c>
      <c r="AH14" s="1">
        <v>0.79</v>
      </c>
      <c r="AI14" s="1">
        <f t="shared" si="3"/>
        <v>12.649110640673518</v>
      </c>
      <c r="AJ14">
        <f t="shared" si="4"/>
        <v>0.12566370614359185</v>
      </c>
      <c r="AY14">
        <v>3000</v>
      </c>
      <c r="AZ14">
        <v>2.895</v>
      </c>
      <c r="BA14" t="e">
        <f t="shared" si="0"/>
        <v>#DIV/0!</v>
      </c>
    </row>
    <row r="15" spans="2:55" x14ac:dyDescent="0.3">
      <c r="D15">
        <v>108</v>
      </c>
      <c r="E15">
        <v>617</v>
      </c>
      <c r="F15">
        <v>435</v>
      </c>
      <c r="S15">
        <v>8200</v>
      </c>
      <c r="T15">
        <v>171</v>
      </c>
      <c r="U15">
        <v>72.5</v>
      </c>
      <c r="V15">
        <v>1.33</v>
      </c>
      <c r="Y15">
        <v>3000</v>
      </c>
      <c r="Z15">
        <v>2.895</v>
      </c>
      <c r="AE15">
        <v>180</v>
      </c>
      <c r="AF15">
        <v>770</v>
      </c>
      <c r="AG15">
        <v>397</v>
      </c>
      <c r="AH15" s="1">
        <v>0.85</v>
      </c>
      <c r="AI15" s="1">
        <f t="shared" si="3"/>
        <v>13.416407864998739</v>
      </c>
      <c r="AJ15">
        <f t="shared" si="4"/>
        <v>0.31415926535897926</v>
      </c>
      <c r="AY15">
        <v>5000</v>
      </c>
      <c r="AZ15">
        <v>2.298</v>
      </c>
      <c r="BA15">
        <f t="shared" si="0"/>
        <v>-12.922948073701843</v>
      </c>
    </row>
    <row r="16" spans="2:55" x14ac:dyDescent="0.3">
      <c r="S16">
        <v>9760</v>
      </c>
      <c r="T16">
        <v>140</v>
      </c>
      <c r="U16">
        <v>60.7</v>
      </c>
      <c r="V16">
        <v>1.4</v>
      </c>
      <c r="Y16">
        <v>5000</v>
      </c>
      <c r="Z16">
        <v>2.298</v>
      </c>
      <c r="AE16">
        <v>200</v>
      </c>
      <c r="AF16">
        <v>794</v>
      </c>
      <c r="AG16">
        <v>390</v>
      </c>
      <c r="AH16" s="1">
        <v>0.83</v>
      </c>
      <c r="AI16" s="1">
        <f t="shared" si="3"/>
        <v>14.142135623730951</v>
      </c>
      <c r="AJ16">
        <f t="shared" si="4"/>
        <v>0.2513274122871833</v>
      </c>
      <c r="AY16">
        <v>6000</v>
      </c>
      <c r="AZ16">
        <v>2.8940000000000001</v>
      </c>
      <c r="BA16">
        <f t="shared" si="0"/>
        <v>-7119.000000000784</v>
      </c>
    </row>
    <row r="17" spans="8:53" x14ac:dyDescent="0.3">
      <c r="S17">
        <v>11600</v>
      </c>
      <c r="T17">
        <v>111</v>
      </c>
      <c r="U17">
        <v>50.4</v>
      </c>
      <c r="V17">
        <v>1.48</v>
      </c>
      <c r="Y17">
        <v>6000</v>
      </c>
      <c r="Z17">
        <v>2.8940000000000001</v>
      </c>
      <c r="AE17">
        <v>220</v>
      </c>
      <c r="AF17">
        <v>812</v>
      </c>
      <c r="AG17">
        <v>384</v>
      </c>
      <c r="AH17" s="1">
        <v>0.86</v>
      </c>
      <c r="AI17" s="1">
        <f t="shared" si="3"/>
        <v>14.832396974191326</v>
      </c>
      <c r="AJ17">
        <f t="shared" si="4"/>
        <v>0.34557519189487718</v>
      </c>
      <c r="AY17">
        <v>7500</v>
      </c>
      <c r="AZ17">
        <v>2.91</v>
      </c>
      <c r="BA17">
        <f t="shared" si="0"/>
        <v>473.53333333332938</v>
      </c>
    </row>
    <row r="18" spans="8:53" x14ac:dyDescent="0.3">
      <c r="S18">
        <v>13800</v>
      </c>
      <c r="T18">
        <v>95</v>
      </c>
      <c r="U18">
        <v>40.799999999999997</v>
      </c>
      <c r="V18">
        <v>1.46</v>
      </c>
      <c r="Y18">
        <v>7500</v>
      </c>
      <c r="Z18">
        <v>2.91</v>
      </c>
      <c r="AE18">
        <v>230</v>
      </c>
      <c r="AF18">
        <v>820</v>
      </c>
      <c r="AG18">
        <v>381</v>
      </c>
      <c r="AH18">
        <v>0.82</v>
      </c>
      <c r="AI18" s="1">
        <f t="shared" si="3"/>
        <v>15.165750888103101</v>
      </c>
      <c r="AJ18">
        <f t="shared" si="4"/>
        <v>0.21991148575128536</v>
      </c>
      <c r="AY18">
        <v>10000</v>
      </c>
      <c r="AZ18">
        <v>2.9620000000000002</v>
      </c>
      <c r="BA18">
        <f t="shared" si="0"/>
        <v>105.23880597014899</v>
      </c>
    </row>
    <row r="19" spans="8:53" x14ac:dyDescent="0.3">
      <c r="S19">
        <v>16400</v>
      </c>
      <c r="T19">
        <v>66</v>
      </c>
      <c r="U19">
        <v>32.700000000000003</v>
      </c>
      <c r="V19">
        <v>1.63</v>
      </c>
      <c r="Y19">
        <v>10000</v>
      </c>
      <c r="Z19">
        <v>2.9620000000000002</v>
      </c>
      <c r="AE19">
        <v>300</v>
      </c>
      <c r="AF19">
        <v>856</v>
      </c>
      <c r="AG19">
        <v>366</v>
      </c>
      <c r="AH19">
        <v>0.85</v>
      </c>
      <c r="AI19" s="1">
        <f t="shared" si="3"/>
        <v>17.320508075688775</v>
      </c>
      <c r="AJ19">
        <f t="shared" si="4"/>
        <v>0.31415926535897926</v>
      </c>
      <c r="AY19">
        <v>15000</v>
      </c>
      <c r="AZ19">
        <v>3.1779999999999999</v>
      </c>
      <c r="BA19">
        <f t="shared" si="0"/>
        <v>24.151943462897535</v>
      </c>
    </row>
    <row r="20" spans="8:53" x14ac:dyDescent="0.3">
      <c r="H20" t="s">
        <v>11</v>
      </c>
      <c r="I20" t="s">
        <v>12</v>
      </c>
      <c r="J20" t="s">
        <v>13</v>
      </c>
      <c r="K20" t="s">
        <v>14</v>
      </c>
      <c r="L20" t="s">
        <v>18</v>
      </c>
      <c r="M20" t="s">
        <v>17</v>
      </c>
      <c r="S20">
        <v>19600</v>
      </c>
      <c r="T20">
        <v>51</v>
      </c>
      <c r="U20">
        <v>25.1</v>
      </c>
      <c r="V20">
        <v>1.68</v>
      </c>
      <c r="Y20">
        <v>15000</v>
      </c>
      <c r="Z20">
        <v>3.1779999999999999</v>
      </c>
      <c r="AE20">
        <v>400</v>
      </c>
      <c r="AF20">
        <v>873</v>
      </c>
      <c r="AG20">
        <v>353</v>
      </c>
      <c r="AH20">
        <f>22/25</f>
        <v>0.88</v>
      </c>
      <c r="AI20" s="1">
        <f t="shared" si="3"/>
        <v>20</v>
      </c>
      <c r="AJ20">
        <f t="shared" si="4"/>
        <v>0.40840704496667313</v>
      </c>
      <c r="AY20">
        <v>20000</v>
      </c>
      <c r="AZ20">
        <v>3.617</v>
      </c>
      <c r="BA20">
        <f t="shared" si="0"/>
        <v>8.8587257617728525</v>
      </c>
    </row>
    <row r="21" spans="8:53" x14ac:dyDescent="0.3">
      <c r="H21">
        <v>20</v>
      </c>
      <c r="I21">
        <v>150</v>
      </c>
      <c r="J21">
        <v>488</v>
      </c>
      <c r="K21">
        <f>I21/(H21*J21)</f>
        <v>1.5368852459016393E-2</v>
      </c>
      <c r="L21">
        <f>1/(K21*K21)</f>
        <v>4233.6711111111108</v>
      </c>
      <c r="M21">
        <f>H21*H21</f>
        <v>400</v>
      </c>
      <c r="N21">
        <f>L21</f>
        <v>4233.6711111111108</v>
      </c>
      <c r="S21">
        <v>23300</v>
      </c>
      <c r="T21">
        <v>41</v>
      </c>
      <c r="U21">
        <v>18.3</v>
      </c>
      <c r="V21">
        <v>1.76</v>
      </c>
      <c r="Y21">
        <v>20000</v>
      </c>
      <c r="Z21">
        <v>3.617</v>
      </c>
      <c r="AE21">
        <v>500</v>
      </c>
      <c r="AF21">
        <v>874</v>
      </c>
      <c r="AG21">
        <v>343</v>
      </c>
      <c r="AH21">
        <v>0.9</v>
      </c>
      <c r="AI21" s="1">
        <f t="shared" si="3"/>
        <v>22.360679774997898</v>
      </c>
      <c r="AJ21">
        <f t="shared" si="4"/>
        <v>0.47123889803846902</v>
      </c>
      <c r="AY21">
        <v>25000</v>
      </c>
      <c r="AZ21">
        <v>4.5090000000000003</v>
      </c>
      <c r="BA21">
        <f t="shared" si="0"/>
        <v>3.4101610904584874</v>
      </c>
    </row>
    <row r="22" spans="8:53" x14ac:dyDescent="0.3">
      <c r="H22">
        <v>28</v>
      </c>
      <c r="I22">
        <v>210</v>
      </c>
      <c r="J22">
        <v>485</v>
      </c>
      <c r="K22">
        <f t="shared" ref="K22:K41" si="5">I22/(H22*J22)</f>
        <v>1.5463917525773196E-2</v>
      </c>
      <c r="L22">
        <f t="shared" ref="L22:L41" si="6">1/(K22*K22)</f>
        <v>4181.7777777777774</v>
      </c>
      <c r="M22">
        <f t="shared" ref="M22:M41" si="7">H22*H22</f>
        <v>784</v>
      </c>
      <c r="N22">
        <f t="shared" ref="N22:N41" si="8">L22</f>
        <v>4181.7777777777774</v>
      </c>
      <c r="S22">
        <v>27700</v>
      </c>
      <c r="T22">
        <v>34</v>
      </c>
      <c r="U22">
        <v>11.6</v>
      </c>
      <c r="V22">
        <v>1.81</v>
      </c>
      <c r="Y22">
        <v>25000</v>
      </c>
      <c r="Z22">
        <v>4.5090000000000003</v>
      </c>
      <c r="AE22">
        <v>600</v>
      </c>
      <c r="AF22">
        <v>867</v>
      </c>
      <c r="AG22">
        <v>334</v>
      </c>
      <c r="AH22">
        <v>0.93</v>
      </c>
      <c r="AI22" s="1">
        <f t="shared" si="3"/>
        <v>24.494897427831781</v>
      </c>
      <c r="AJ22">
        <f t="shared" si="4"/>
        <v>0.56548667764616289</v>
      </c>
      <c r="AY22">
        <v>30000</v>
      </c>
      <c r="AZ22">
        <v>6.6070000000000002</v>
      </c>
      <c r="BA22">
        <f t="shared" si="0"/>
        <v>0.9175646551724137</v>
      </c>
    </row>
    <row r="23" spans="8:53" x14ac:dyDescent="0.3">
      <c r="H23">
        <v>36</v>
      </c>
      <c r="I23">
        <v>260</v>
      </c>
      <c r="J23">
        <v>482</v>
      </c>
      <c r="K23">
        <f t="shared" si="5"/>
        <v>1.4983863531581374E-2</v>
      </c>
      <c r="L23">
        <f t="shared" si="6"/>
        <v>4454.0222485207096</v>
      </c>
      <c r="M23">
        <f t="shared" si="7"/>
        <v>1296</v>
      </c>
      <c r="N23">
        <f t="shared" si="8"/>
        <v>4454.0222485207096</v>
      </c>
      <c r="S23">
        <v>33000</v>
      </c>
      <c r="T23">
        <v>29</v>
      </c>
      <c r="U23">
        <v>4.9000000000000004</v>
      </c>
      <c r="V23">
        <v>1.97</v>
      </c>
      <c r="Y23">
        <v>30000</v>
      </c>
      <c r="Z23">
        <v>6.6070000000000002</v>
      </c>
      <c r="AE23">
        <v>700</v>
      </c>
      <c r="AF23">
        <v>856</v>
      </c>
      <c r="AG23">
        <v>327</v>
      </c>
      <c r="AH23">
        <v>0.94</v>
      </c>
      <c r="AI23" s="1">
        <f t="shared" si="3"/>
        <v>26.457513110645905</v>
      </c>
      <c r="AJ23">
        <f t="shared" si="4"/>
        <v>0.59690260418206054</v>
      </c>
    </row>
    <row r="24" spans="8:53" x14ac:dyDescent="0.3">
      <c r="H24">
        <v>44</v>
      </c>
      <c r="I24">
        <v>315</v>
      </c>
      <c r="J24">
        <v>478</v>
      </c>
      <c r="K24">
        <f t="shared" si="5"/>
        <v>1.49771776340814E-2</v>
      </c>
      <c r="L24">
        <f t="shared" si="6"/>
        <v>4457.9997379692613</v>
      </c>
      <c r="M24">
        <f t="shared" si="7"/>
        <v>1936</v>
      </c>
      <c r="N24">
        <f t="shared" si="8"/>
        <v>4457.9997379692613</v>
      </c>
      <c r="AE24">
        <v>800</v>
      </c>
      <c r="AF24">
        <v>841</v>
      </c>
      <c r="AG24">
        <v>319</v>
      </c>
      <c r="AH24">
        <v>0.97</v>
      </c>
      <c r="AI24" s="1">
        <f t="shared" si="3"/>
        <v>28.284271247461902</v>
      </c>
      <c r="AJ24">
        <f t="shared" si="4"/>
        <v>0.69115038378975435</v>
      </c>
    </row>
    <row r="25" spans="8:53" x14ac:dyDescent="0.3">
      <c r="H25">
        <v>52</v>
      </c>
      <c r="I25">
        <v>365</v>
      </c>
      <c r="J25">
        <v>473</v>
      </c>
      <c r="K25">
        <f t="shared" si="5"/>
        <v>1.4839811351439259E-2</v>
      </c>
      <c r="L25">
        <f t="shared" si="6"/>
        <v>4540.9136123100016</v>
      </c>
      <c r="M25">
        <f t="shared" si="7"/>
        <v>2704</v>
      </c>
      <c r="N25">
        <f t="shared" si="8"/>
        <v>4540.9136123100016</v>
      </c>
      <c r="AE25">
        <v>900</v>
      </c>
      <c r="AF25">
        <v>824</v>
      </c>
      <c r="AG25">
        <v>311</v>
      </c>
      <c r="AH25">
        <v>0.98</v>
      </c>
      <c r="AI25" s="1">
        <f t="shared" si="3"/>
        <v>30</v>
      </c>
      <c r="AJ25">
        <f t="shared" si="4"/>
        <v>0.72256631032565233</v>
      </c>
    </row>
    <row r="26" spans="8:53" x14ac:dyDescent="0.3">
      <c r="H26">
        <v>60</v>
      </c>
      <c r="I26">
        <v>410</v>
      </c>
      <c r="J26">
        <v>468</v>
      </c>
      <c r="K26">
        <f t="shared" si="5"/>
        <v>1.4601139601139601E-2</v>
      </c>
      <c r="L26">
        <f t="shared" si="6"/>
        <v>4690.5794170136824</v>
      </c>
      <c r="M26">
        <f t="shared" si="7"/>
        <v>3600</v>
      </c>
      <c r="N26">
        <f t="shared" si="8"/>
        <v>4690.5794170136824</v>
      </c>
      <c r="AE26">
        <v>1000</v>
      </c>
      <c r="AF26">
        <v>805</v>
      </c>
      <c r="AG26">
        <v>304</v>
      </c>
      <c r="AH26">
        <v>0.99</v>
      </c>
      <c r="AI26" s="1">
        <f t="shared" si="3"/>
        <v>31.622776601683793</v>
      </c>
      <c r="AJ26">
        <f t="shared" si="4"/>
        <v>0.7539822368615503</v>
      </c>
    </row>
    <row r="27" spans="8:53" x14ac:dyDescent="0.3">
      <c r="H27">
        <v>68</v>
      </c>
      <c r="I27">
        <v>453</v>
      </c>
      <c r="J27">
        <v>462</v>
      </c>
      <c r="K27">
        <f t="shared" si="5"/>
        <v>1.4419404125286478E-2</v>
      </c>
      <c r="L27">
        <f t="shared" si="6"/>
        <v>4809.5602824437528</v>
      </c>
      <c r="M27">
        <f t="shared" si="7"/>
        <v>4624</v>
      </c>
      <c r="N27">
        <f t="shared" si="8"/>
        <v>4809.5602824437528</v>
      </c>
      <c r="AE27">
        <v>1100</v>
      </c>
      <c r="AF27">
        <v>786</v>
      </c>
      <c r="AG27">
        <v>296</v>
      </c>
      <c r="AH27">
        <v>0.995</v>
      </c>
      <c r="AI27" s="1">
        <f t="shared" si="3"/>
        <v>33.166247903554002</v>
      </c>
      <c r="AJ27">
        <f t="shared" si="4"/>
        <v>0.76969020012949929</v>
      </c>
    </row>
    <row r="28" spans="8:53" x14ac:dyDescent="0.3">
      <c r="H28">
        <v>76</v>
      </c>
      <c r="I28">
        <v>492</v>
      </c>
      <c r="J28">
        <v>457</v>
      </c>
      <c r="K28">
        <f t="shared" si="5"/>
        <v>1.4165610963952552E-2</v>
      </c>
      <c r="L28">
        <f t="shared" si="6"/>
        <v>4983.4416683191212</v>
      </c>
      <c r="M28">
        <f t="shared" si="7"/>
        <v>5776</v>
      </c>
      <c r="N28">
        <f t="shared" si="8"/>
        <v>4983.4416683191212</v>
      </c>
      <c r="AE28">
        <v>1200</v>
      </c>
      <c r="AF28">
        <v>766</v>
      </c>
      <c r="AG28">
        <v>288</v>
      </c>
      <c r="AH28">
        <v>1</v>
      </c>
      <c r="AI28" s="1">
        <f t="shared" si="3"/>
        <v>34.641016151377549</v>
      </c>
      <c r="AJ28">
        <f t="shared" si="4"/>
        <v>0.78539816339744828</v>
      </c>
    </row>
    <row r="29" spans="8:53" x14ac:dyDescent="0.3">
      <c r="H29">
        <v>84</v>
      </c>
      <c r="I29">
        <v>527</v>
      </c>
      <c r="J29">
        <v>451</v>
      </c>
      <c r="K29">
        <f t="shared" si="5"/>
        <v>1.3910885862105375E-2</v>
      </c>
      <c r="L29">
        <f t="shared" si="6"/>
        <v>5167.6182753691546</v>
      </c>
      <c r="M29">
        <f t="shared" si="7"/>
        <v>7056</v>
      </c>
      <c r="N29">
        <f t="shared" si="8"/>
        <v>5167.6182753691546</v>
      </c>
      <c r="AE29">
        <v>1440</v>
      </c>
      <c r="AF29">
        <v>717</v>
      </c>
      <c r="AG29">
        <v>269</v>
      </c>
      <c r="AH29">
        <v>1.0149999999999999</v>
      </c>
      <c r="AI29" s="1">
        <f t="shared" si="3"/>
        <v>37.947331922020552</v>
      </c>
      <c r="AJ29">
        <f t="shared" si="4"/>
        <v>0.83252205320129491</v>
      </c>
    </row>
    <row r="30" spans="8:53" x14ac:dyDescent="0.3">
      <c r="H30">
        <v>92</v>
      </c>
      <c r="I30">
        <v>560</v>
      </c>
      <c r="J30">
        <v>446</v>
      </c>
      <c r="K30">
        <f t="shared" si="5"/>
        <v>1.3647884577890427E-2</v>
      </c>
      <c r="L30">
        <f t="shared" si="6"/>
        <v>5368.7022448979587</v>
      </c>
      <c r="M30">
        <f t="shared" si="7"/>
        <v>8464</v>
      </c>
      <c r="N30">
        <f t="shared" si="8"/>
        <v>5368.7022448979587</v>
      </c>
      <c r="AE30">
        <v>1710</v>
      </c>
      <c r="AF30">
        <v>666</v>
      </c>
      <c r="AG30">
        <v>250</v>
      </c>
      <c r="AH30">
        <v>1.0349999999999999</v>
      </c>
      <c r="AI30" s="1">
        <f t="shared" si="3"/>
        <v>41.352146256270665</v>
      </c>
      <c r="AJ30">
        <f t="shared" si="4"/>
        <v>0.89535390627309075</v>
      </c>
    </row>
    <row r="31" spans="8:53" x14ac:dyDescent="0.3">
      <c r="H31">
        <v>100</v>
      </c>
      <c r="I31">
        <v>590</v>
      </c>
      <c r="J31">
        <v>440</v>
      </c>
      <c r="K31">
        <f t="shared" si="5"/>
        <v>1.3409090909090909E-2</v>
      </c>
      <c r="L31">
        <f t="shared" si="6"/>
        <v>5561.6202240735429</v>
      </c>
      <c r="M31">
        <f t="shared" si="7"/>
        <v>10000</v>
      </c>
      <c r="N31">
        <f t="shared" si="8"/>
        <v>5561.6202240735429</v>
      </c>
      <c r="AE31">
        <v>2040</v>
      </c>
      <c r="AF31">
        <v>606</v>
      </c>
      <c r="AG31">
        <v>228</v>
      </c>
      <c r="AH31">
        <v>1.06</v>
      </c>
      <c r="AI31" s="1">
        <f t="shared" si="3"/>
        <v>45.166359162544857</v>
      </c>
      <c r="AJ31">
        <f t="shared" si="4"/>
        <v>0.97389372261283602</v>
      </c>
    </row>
    <row r="32" spans="8:53" x14ac:dyDescent="0.3">
      <c r="H32">
        <v>108</v>
      </c>
      <c r="I32">
        <v>617</v>
      </c>
      <c r="J32">
        <v>435</v>
      </c>
      <c r="K32">
        <f t="shared" si="5"/>
        <v>1.3133248190719454E-2</v>
      </c>
      <c r="L32">
        <f t="shared" si="6"/>
        <v>5797.6994344464911</v>
      </c>
      <c r="M32">
        <f t="shared" si="7"/>
        <v>11664</v>
      </c>
      <c r="N32">
        <f t="shared" si="8"/>
        <v>5797.6994344464911</v>
      </c>
      <c r="AE32">
        <v>2430</v>
      </c>
      <c r="AF32">
        <v>542</v>
      </c>
      <c r="AG32">
        <v>205</v>
      </c>
      <c r="AH32">
        <v>1.1100000000000001</v>
      </c>
      <c r="AI32" s="1">
        <f t="shared" si="3"/>
        <v>49.295030175464952</v>
      </c>
      <c r="AJ32">
        <f t="shared" si="4"/>
        <v>1.1309733552923258</v>
      </c>
    </row>
    <row r="33" spans="4:36" x14ac:dyDescent="0.3">
      <c r="H33">
        <v>120</v>
      </c>
      <c r="I33">
        <v>652</v>
      </c>
      <c r="J33">
        <v>427</v>
      </c>
      <c r="K33">
        <f t="shared" si="5"/>
        <v>1.2724434035909445E-2</v>
      </c>
      <c r="L33">
        <f t="shared" si="6"/>
        <v>6176.2241710263852</v>
      </c>
      <c r="M33">
        <f t="shared" si="7"/>
        <v>14400</v>
      </c>
      <c r="N33">
        <f t="shared" si="8"/>
        <v>6176.2241710263852</v>
      </c>
      <c r="AE33">
        <v>2890</v>
      </c>
      <c r="AF33">
        <v>478</v>
      </c>
      <c r="AG33">
        <v>181</v>
      </c>
      <c r="AH33">
        <v>1.1200000000000001</v>
      </c>
      <c r="AI33" s="1">
        <f t="shared" si="3"/>
        <v>53.758720222862451</v>
      </c>
      <c r="AJ33">
        <f t="shared" si="4"/>
        <v>1.1623892818282238</v>
      </c>
    </row>
    <row r="34" spans="4:36" x14ac:dyDescent="0.3">
      <c r="H34">
        <v>140</v>
      </c>
      <c r="I34">
        <v>701</v>
      </c>
      <c r="J34">
        <v>415</v>
      </c>
      <c r="K34">
        <f t="shared" si="5"/>
        <v>1.2065404475043029E-2</v>
      </c>
      <c r="L34">
        <f t="shared" si="6"/>
        <v>6869.3592402131871</v>
      </c>
      <c r="M34">
        <f t="shared" si="7"/>
        <v>19600</v>
      </c>
      <c r="N34">
        <f t="shared" si="8"/>
        <v>6869.3592402131871</v>
      </c>
      <c r="AE34">
        <v>3440</v>
      </c>
      <c r="AF34">
        <v>415</v>
      </c>
      <c r="AG34">
        <v>159</v>
      </c>
      <c r="AH34">
        <v>1.1399999999999999</v>
      </c>
      <c r="AI34" s="1">
        <f t="shared" si="3"/>
        <v>58.651513194460719</v>
      </c>
      <c r="AJ34">
        <f t="shared" si="4"/>
        <v>1.225221134900019</v>
      </c>
    </row>
    <row r="35" spans="4:36" x14ac:dyDescent="0.3">
      <c r="H35">
        <v>160</v>
      </c>
      <c r="I35">
        <v>740</v>
      </c>
      <c r="J35">
        <v>405</v>
      </c>
      <c r="K35">
        <f t="shared" si="5"/>
        <v>1.1419753086419753E-2</v>
      </c>
      <c r="L35">
        <f t="shared" si="6"/>
        <v>7668.0788897005114</v>
      </c>
      <c r="M35">
        <f t="shared" si="7"/>
        <v>25600</v>
      </c>
      <c r="N35">
        <f t="shared" si="8"/>
        <v>7668.0788897005114</v>
      </c>
      <c r="AE35">
        <v>4090</v>
      </c>
      <c r="AF35">
        <v>356</v>
      </c>
      <c r="AG35">
        <v>138</v>
      </c>
      <c r="AH35">
        <v>1.17</v>
      </c>
      <c r="AI35" s="1">
        <f t="shared" si="3"/>
        <v>63.953107821277925</v>
      </c>
      <c r="AJ35">
        <f t="shared" si="4"/>
        <v>1.319468914507713</v>
      </c>
    </row>
    <row r="36" spans="4:36" x14ac:dyDescent="0.3">
      <c r="H36">
        <v>180</v>
      </c>
      <c r="I36">
        <v>770</v>
      </c>
      <c r="J36">
        <v>397</v>
      </c>
      <c r="K36">
        <f t="shared" si="5"/>
        <v>1.0775258886090121E-2</v>
      </c>
      <c r="L36">
        <f t="shared" si="6"/>
        <v>8612.8041828301557</v>
      </c>
      <c r="M36">
        <f t="shared" si="7"/>
        <v>32400</v>
      </c>
      <c r="N36">
        <f t="shared" si="8"/>
        <v>8612.8041828301557</v>
      </c>
      <c r="AE36">
        <v>4870</v>
      </c>
      <c r="AF36">
        <v>301</v>
      </c>
      <c r="AG36">
        <v>119</v>
      </c>
      <c r="AH36">
        <v>1.18</v>
      </c>
      <c r="AI36" s="1">
        <f t="shared" si="3"/>
        <v>69.785385289471606</v>
      </c>
      <c r="AJ36">
        <f t="shared" si="4"/>
        <v>1.350884841043611</v>
      </c>
    </row>
    <row r="37" spans="4:36" x14ac:dyDescent="0.3">
      <c r="H37">
        <v>200</v>
      </c>
      <c r="I37">
        <v>794</v>
      </c>
      <c r="J37">
        <v>390</v>
      </c>
      <c r="K37">
        <f t="shared" si="5"/>
        <v>1.017948717948718E-2</v>
      </c>
      <c r="L37">
        <f t="shared" si="6"/>
        <v>9650.4641232416925</v>
      </c>
      <c r="M37">
        <f t="shared" si="7"/>
        <v>40000</v>
      </c>
      <c r="N37">
        <f t="shared" si="8"/>
        <v>9650.4641232416925</v>
      </c>
      <c r="AE37">
        <v>5790</v>
      </c>
      <c r="AF37">
        <v>251</v>
      </c>
      <c r="AG37">
        <v>101</v>
      </c>
      <c r="AH37">
        <v>1.25</v>
      </c>
      <c r="AI37" s="1">
        <f t="shared" si="3"/>
        <v>76.092049518987196</v>
      </c>
      <c r="AJ37">
        <f t="shared" si="4"/>
        <v>1.5707963267948966</v>
      </c>
    </row>
    <row r="38" spans="4:36" x14ac:dyDescent="0.3">
      <c r="H38">
        <v>220</v>
      </c>
      <c r="I38">
        <v>812</v>
      </c>
      <c r="J38">
        <v>384</v>
      </c>
      <c r="K38">
        <f t="shared" si="5"/>
        <v>9.6117424242424237E-3</v>
      </c>
      <c r="L38">
        <f t="shared" si="6"/>
        <v>10824.198597393775</v>
      </c>
      <c r="M38">
        <f t="shared" si="7"/>
        <v>48400</v>
      </c>
      <c r="N38">
        <f t="shared" si="8"/>
        <v>10824.198597393775</v>
      </c>
      <c r="AE38">
        <v>6890</v>
      </c>
      <c r="AF38">
        <v>208</v>
      </c>
      <c r="AG38">
        <v>85.9</v>
      </c>
      <c r="AH38">
        <v>1.28</v>
      </c>
      <c r="AI38" s="1">
        <f t="shared" si="3"/>
        <v>83.006023877788536</v>
      </c>
      <c r="AJ38">
        <f t="shared" si="4"/>
        <v>1.6650441064025905</v>
      </c>
    </row>
    <row r="39" spans="4:36" x14ac:dyDescent="0.3">
      <c r="H39">
        <v>230</v>
      </c>
      <c r="I39">
        <v>820</v>
      </c>
      <c r="J39">
        <v>381</v>
      </c>
      <c r="K39">
        <f t="shared" si="5"/>
        <v>9.3575259614287337E-3</v>
      </c>
      <c r="L39">
        <f t="shared" si="6"/>
        <v>11420.31067816776</v>
      </c>
      <c r="M39">
        <f t="shared" si="7"/>
        <v>52900</v>
      </c>
      <c r="N39">
        <f t="shared" si="8"/>
        <v>11420.31067816776</v>
      </c>
      <c r="AE39">
        <v>8200</v>
      </c>
      <c r="AF39">
        <v>171</v>
      </c>
      <c r="AG39">
        <v>72.5</v>
      </c>
      <c r="AH39">
        <v>1.33</v>
      </c>
      <c r="AI39" s="1">
        <f t="shared" si="3"/>
        <v>90.553851381374173</v>
      </c>
      <c r="AJ39">
        <f t="shared" si="4"/>
        <v>1.8221237390820801</v>
      </c>
    </row>
    <row r="40" spans="4:36" x14ac:dyDescent="0.3">
      <c r="H40">
        <v>300</v>
      </c>
      <c r="I40">
        <v>856</v>
      </c>
      <c r="J40">
        <v>366</v>
      </c>
      <c r="K40">
        <f t="shared" si="5"/>
        <v>7.7959927140255009E-3</v>
      </c>
      <c r="L40">
        <f t="shared" si="6"/>
        <v>16453.456633767142</v>
      </c>
      <c r="M40">
        <f t="shared" si="7"/>
        <v>90000</v>
      </c>
      <c r="N40">
        <f t="shared" si="8"/>
        <v>16453.456633767142</v>
      </c>
      <c r="AE40">
        <v>9760</v>
      </c>
      <c r="AF40">
        <v>140</v>
      </c>
      <c r="AG40">
        <v>60.7</v>
      </c>
      <c r="AH40">
        <v>1.4</v>
      </c>
      <c r="AI40" s="1">
        <f t="shared" si="3"/>
        <v>98.792712281827747</v>
      </c>
      <c r="AJ40">
        <f t="shared" si="4"/>
        <v>2.0420352248333651</v>
      </c>
    </row>
    <row r="41" spans="4:36" x14ac:dyDescent="0.3">
      <c r="H41">
        <v>400</v>
      </c>
      <c r="I41">
        <v>873</v>
      </c>
      <c r="J41">
        <v>353</v>
      </c>
      <c r="K41">
        <f t="shared" si="5"/>
        <v>6.1827195467422094E-3</v>
      </c>
      <c r="L41">
        <f t="shared" si="6"/>
        <v>26160.190728866113</v>
      </c>
      <c r="M41">
        <f t="shared" si="7"/>
        <v>160000</v>
      </c>
      <c r="N41">
        <f t="shared" si="8"/>
        <v>26160.190728866113</v>
      </c>
      <c r="AE41">
        <v>11600</v>
      </c>
      <c r="AF41">
        <v>111</v>
      </c>
      <c r="AG41">
        <v>50.4</v>
      </c>
      <c r="AH41">
        <v>1.48</v>
      </c>
      <c r="AI41" s="1">
        <f t="shared" si="3"/>
        <v>107.70329614269008</v>
      </c>
      <c r="AJ41">
        <f t="shared" si="4"/>
        <v>2.2933626371205489</v>
      </c>
    </row>
    <row r="42" spans="4:36" x14ac:dyDescent="0.3">
      <c r="AE42">
        <v>13800</v>
      </c>
      <c r="AF42">
        <v>95</v>
      </c>
      <c r="AG42">
        <v>40.799999999999997</v>
      </c>
      <c r="AH42">
        <v>1.46</v>
      </c>
      <c r="AI42" s="1">
        <f t="shared" si="3"/>
        <v>117.4734012447073</v>
      </c>
      <c r="AJ42">
        <f t="shared" si="4"/>
        <v>2.2305307840487529</v>
      </c>
    </row>
    <row r="43" spans="4:36" x14ac:dyDescent="0.3">
      <c r="AE43">
        <v>16400</v>
      </c>
      <c r="AF43">
        <v>66</v>
      </c>
      <c r="AG43">
        <v>32.700000000000003</v>
      </c>
      <c r="AH43">
        <v>1.63</v>
      </c>
      <c r="AI43" s="1">
        <f t="shared" si="3"/>
        <v>128.06248474865697</v>
      </c>
      <c r="AJ43">
        <f t="shared" si="4"/>
        <v>2.7646015351590174</v>
      </c>
    </row>
    <row r="44" spans="4:36" x14ac:dyDescent="0.3">
      <c r="AE44">
        <v>19600</v>
      </c>
      <c r="AF44">
        <v>51</v>
      </c>
      <c r="AG44">
        <v>25.1</v>
      </c>
      <c r="AH44">
        <v>1.68</v>
      </c>
      <c r="AI44" s="1">
        <f t="shared" si="3"/>
        <v>140</v>
      </c>
      <c r="AJ44">
        <f t="shared" si="4"/>
        <v>2.9216811678385075</v>
      </c>
    </row>
    <row r="45" spans="4:36" x14ac:dyDescent="0.3">
      <c r="AE45">
        <v>23300</v>
      </c>
      <c r="AF45">
        <v>41</v>
      </c>
      <c r="AG45">
        <v>18.3</v>
      </c>
      <c r="AH45">
        <v>1.76</v>
      </c>
      <c r="AI45" s="1">
        <f t="shared" si="3"/>
        <v>152.64337522473747</v>
      </c>
      <c r="AJ45">
        <f t="shared" si="4"/>
        <v>3.1730085801256909</v>
      </c>
    </row>
    <row r="46" spans="4:36" x14ac:dyDescent="0.3">
      <c r="AE46">
        <v>27700</v>
      </c>
      <c r="AF46">
        <v>34</v>
      </c>
      <c r="AG46">
        <v>11.6</v>
      </c>
      <c r="AH46">
        <v>1.81</v>
      </c>
      <c r="AI46" s="1">
        <f t="shared" si="3"/>
        <v>166.43316977093238</v>
      </c>
      <c r="AJ46">
        <f t="shared" si="4"/>
        <v>3.330088212805181</v>
      </c>
    </row>
    <row r="47" spans="4:36" x14ac:dyDescent="0.3">
      <c r="AE47">
        <v>33000</v>
      </c>
      <c r="AF47">
        <v>29</v>
      </c>
      <c r="AG47">
        <v>4.9000000000000004</v>
      </c>
      <c r="AH47">
        <v>1.97</v>
      </c>
      <c r="AI47" s="1">
        <f t="shared" si="3"/>
        <v>181.65902124584949</v>
      </c>
      <c r="AJ47">
        <f t="shared" si="4"/>
        <v>3.8327430373795477</v>
      </c>
    </row>
    <row r="48" spans="4:36" x14ac:dyDescent="0.3">
      <c r="D48">
        <v>120</v>
      </c>
      <c r="E48">
        <v>652</v>
      </c>
      <c r="F48">
        <v>427</v>
      </c>
      <c r="G48" s="1">
        <v>0.75</v>
      </c>
      <c r="H48" s="1">
        <f>(G48-0.5)*PI()</f>
        <v>0.78539816339744828</v>
      </c>
      <c r="I48">
        <f>D48</f>
        <v>120</v>
      </c>
      <c r="J48">
        <f>TAN(H48)</f>
        <v>0.99999999999999989</v>
      </c>
    </row>
    <row r="49" spans="4:10" x14ac:dyDescent="0.3">
      <c r="D49">
        <v>140</v>
      </c>
      <c r="E49">
        <v>701</v>
      </c>
      <c r="F49">
        <v>415</v>
      </c>
      <c r="G49" s="1">
        <v>0.76</v>
      </c>
      <c r="H49" s="1">
        <f t="shared" ref="H49:H63" si="9">(G49-0.5)*PI()</f>
        <v>0.81681408993334625</v>
      </c>
      <c r="I49">
        <f t="shared" ref="I49:I63" si="10">D49</f>
        <v>140</v>
      </c>
      <c r="J49">
        <f t="shared" ref="J49:J63" si="11">TAN(H49)</f>
        <v>1.0648918403247918</v>
      </c>
    </row>
    <row r="50" spans="4:10" x14ac:dyDescent="0.3">
      <c r="D50">
        <v>160</v>
      </c>
      <c r="E50">
        <v>740</v>
      </c>
      <c r="F50">
        <v>405</v>
      </c>
      <c r="G50" s="1">
        <v>0.79</v>
      </c>
      <c r="H50" s="1">
        <f t="shared" si="9"/>
        <v>0.91106186954104007</v>
      </c>
      <c r="I50">
        <f t="shared" si="10"/>
        <v>160</v>
      </c>
      <c r="J50">
        <f t="shared" si="11"/>
        <v>1.2891922317850668</v>
      </c>
    </row>
    <row r="51" spans="4:10" x14ac:dyDescent="0.3">
      <c r="D51">
        <v>180</v>
      </c>
      <c r="E51">
        <v>770</v>
      </c>
      <c r="F51">
        <v>397</v>
      </c>
      <c r="G51" s="1">
        <v>0.85</v>
      </c>
      <c r="H51" s="1">
        <f t="shared" si="9"/>
        <v>1.0995574287564276</v>
      </c>
      <c r="I51">
        <f t="shared" si="10"/>
        <v>180</v>
      </c>
      <c r="J51">
        <f t="shared" si="11"/>
        <v>1.9626105055051504</v>
      </c>
    </row>
    <row r="52" spans="4:10" x14ac:dyDescent="0.3">
      <c r="D52">
        <v>200</v>
      </c>
      <c r="E52">
        <v>794</v>
      </c>
      <c r="F52">
        <v>390</v>
      </c>
      <c r="G52" s="1">
        <v>0.83</v>
      </c>
      <c r="H52" s="1">
        <f t="shared" si="9"/>
        <v>1.0367255756846316</v>
      </c>
      <c r="I52">
        <f t="shared" si="10"/>
        <v>200</v>
      </c>
      <c r="J52">
        <f t="shared" si="11"/>
        <v>1.6909076557850107</v>
      </c>
    </row>
    <row r="53" spans="4:10" x14ac:dyDescent="0.3">
      <c r="D53">
        <v>220</v>
      </c>
      <c r="E53">
        <v>812</v>
      </c>
      <c r="F53">
        <v>384</v>
      </c>
      <c r="G53" s="1">
        <v>0.86</v>
      </c>
      <c r="H53" s="1">
        <f t="shared" si="9"/>
        <v>1.1309733552923256</v>
      </c>
      <c r="I53">
        <f t="shared" si="10"/>
        <v>220</v>
      </c>
      <c r="J53">
        <f t="shared" si="11"/>
        <v>2.1251081731572028</v>
      </c>
    </row>
    <row r="54" spans="4:10" x14ac:dyDescent="0.3">
      <c r="D54">
        <v>230</v>
      </c>
      <c r="E54">
        <v>820</v>
      </c>
      <c r="F54">
        <v>381</v>
      </c>
      <c r="G54">
        <v>0.82</v>
      </c>
      <c r="H54" s="1">
        <f t="shared" si="9"/>
        <v>1.0053096491487337</v>
      </c>
      <c r="I54">
        <f t="shared" si="10"/>
        <v>230</v>
      </c>
      <c r="J54">
        <f t="shared" si="11"/>
        <v>1.5757478599686505</v>
      </c>
    </row>
    <row r="55" spans="4:10" x14ac:dyDescent="0.3">
      <c r="D55">
        <v>300</v>
      </c>
      <c r="E55">
        <v>856</v>
      </c>
      <c r="F55">
        <v>366</v>
      </c>
      <c r="G55">
        <v>0.85</v>
      </c>
      <c r="H55" s="1">
        <f t="shared" si="9"/>
        <v>1.0995574287564276</v>
      </c>
      <c r="I55">
        <f t="shared" si="10"/>
        <v>300</v>
      </c>
      <c r="J55">
        <f t="shared" si="11"/>
        <v>1.9626105055051504</v>
      </c>
    </row>
    <row r="56" spans="4:10" x14ac:dyDescent="0.3">
      <c r="D56">
        <v>400</v>
      </c>
      <c r="E56">
        <v>873</v>
      </c>
      <c r="F56">
        <v>353</v>
      </c>
      <c r="G56">
        <f>22/25</f>
        <v>0.88</v>
      </c>
      <c r="H56" s="1">
        <f t="shared" si="9"/>
        <v>1.1938052083641213</v>
      </c>
      <c r="I56">
        <f t="shared" si="10"/>
        <v>400</v>
      </c>
      <c r="J56">
        <f t="shared" si="11"/>
        <v>2.525711689447304</v>
      </c>
    </row>
    <row r="57" spans="4:10" x14ac:dyDescent="0.3">
      <c r="D57">
        <v>500</v>
      </c>
      <c r="E57">
        <v>874</v>
      </c>
      <c r="F57">
        <v>343</v>
      </c>
      <c r="G57">
        <v>0.9</v>
      </c>
      <c r="H57" s="1">
        <f t="shared" si="9"/>
        <v>1.2566370614359172</v>
      </c>
      <c r="I57">
        <f t="shared" si="10"/>
        <v>500</v>
      </c>
      <c r="J57">
        <f t="shared" si="11"/>
        <v>3.0776835371752527</v>
      </c>
    </row>
    <row r="58" spans="4:10" x14ac:dyDescent="0.3">
      <c r="D58">
        <v>600</v>
      </c>
      <c r="E58">
        <v>867</v>
      </c>
      <c r="F58">
        <v>334</v>
      </c>
      <c r="G58">
        <v>0.93</v>
      </c>
      <c r="H58" s="1">
        <f t="shared" si="9"/>
        <v>1.3508848410436112</v>
      </c>
      <c r="I58">
        <f t="shared" si="10"/>
        <v>600</v>
      </c>
      <c r="J58">
        <f t="shared" si="11"/>
        <v>4.473742829211556</v>
      </c>
    </row>
    <row r="59" spans="4:10" x14ac:dyDescent="0.3">
      <c r="D59">
        <v>700</v>
      </c>
      <c r="E59">
        <v>856</v>
      </c>
      <c r="F59">
        <v>327</v>
      </c>
      <c r="G59">
        <v>0.94</v>
      </c>
      <c r="H59" s="1">
        <f t="shared" si="9"/>
        <v>1.3823007675795087</v>
      </c>
      <c r="I59">
        <f t="shared" si="10"/>
        <v>700</v>
      </c>
      <c r="J59">
        <f t="shared" si="11"/>
        <v>5.2421835811131672</v>
      </c>
    </row>
    <row r="60" spans="4:10" x14ac:dyDescent="0.3">
      <c r="D60">
        <v>800</v>
      </c>
      <c r="E60">
        <v>841</v>
      </c>
      <c r="F60">
        <v>319</v>
      </c>
      <c r="G60">
        <v>0.97</v>
      </c>
      <c r="H60" s="1">
        <f t="shared" si="9"/>
        <v>1.4765485471872026</v>
      </c>
      <c r="I60">
        <f t="shared" si="10"/>
        <v>800</v>
      </c>
      <c r="J60">
        <f t="shared" si="11"/>
        <v>10.578894993405614</v>
      </c>
    </row>
    <row r="61" spans="4:10" x14ac:dyDescent="0.3">
      <c r="D61">
        <v>900</v>
      </c>
      <c r="E61">
        <v>824</v>
      </c>
      <c r="F61">
        <v>311</v>
      </c>
      <c r="G61">
        <v>0.98</v>
      </c>
      <c r="H61" s="1">
        <f t="shared" si="9"/>
        <v>1.5079644737231006</v>
      </c>
      <c r="I61">
        <f t="shared" si="10"/>
        <v>900</v>
      </c>
      <c r="J61">
        <f t="shared" si="11"/>
        <v>15.894544843865265</v>
      </c>
    </row>
    <row r="62" spans="4:10" x14ac:dyDescent="0.3">
      <c r="D62">
        <v>1000</v>
      </c>
      <c r="E62">
        <v>805</v>
      </c>
      <c r="F62">
        <v>304</v>
      </c>
      <c r="G62">
        <v>0.99</v>
      </c>
      <c r="H62" s="1">
        <f t="shared" si="9"/>
        <v>1.5393804002589986</v>
      </c>
      <c r="I62">
        <f t="shared" si="10"/>
        <v>1000</v>
      </c>
      <c r="J62">
        <f t="shared" si="11"/>
        <v>31.820515953773853</v>
      </c>
    </row>
    <row r="63" spans="4:10" x14ac:dyDescent="0.3">
      <c r="D63">
        <v>1100</v>
      </c>
      <c r="E63">
        <v>786</v>
      </c>
      <c r="F63">
        <v>296</v>
      </c>
      <c r="G63">
        <v>0.995</v>
      </c>
      <c r="H63" s="1">
        <f t="shared" si="9"/>
        <v>1.5550883635269477</v>
      </c>
      <c r="I63">
        <f t="shared" si="10"/>
        <v>1100</v>
      </c>
      <c r="J63">
        <f t="shared" si="11"/>
        <v>63.656741162871697</v>
      </c>
    </row>
    <row r="69" spans="26:36" x14ac:dyDescent="0.3">
      <c r="Z69" t="s">
        <v>11</v>
      </c>
      <c r="AA69" t="s">
        <v>12</v>
      </c>
      <c r="AB69" t="s">
        <v>13</v>
      </c>
      <c r="AC69" t="s">
        <v>14</v>
      </c>
      <c r="AG69" t="s">
        <v>16</v>
      </c>
      <c r="AH69" t="s">
        <v>15</v>
      </c>
    </row>
    <row r="70" spans="26:36" x14ac:dyDescent="0.3">
      <c r="Z70">
        <v>20</v>
      </c>
      <c r="AA70">
        <v>150</v>
      </c>
      <c r="AB70">
        <v>488</v>
      </c>
      <c r="AC70">
        <f>AA70/(Z70*AB70)</f>
        <v>1.5368852459016393E-2</v>
      </c>
      <c r="AD70">
        <f>AC70/0.1548*10</f>
        <v>0.99281992629304872</v>
      </c>
      <c r="AE70">
        <f>Z70</f>
        <v>20</v>
      </c>
      <c r="AF70">
        <f>AD70</f>
        <v>0.99281992629304872</v>
      </c>
      <c r="AG70">
        <f>1.5/1000*SQRT(PI()*Z70*1.2566*52.04)</f>
        <v>9.6149795497876583E-2</v>
      </c>
      <c r="AH70">
        <f>45/1000*SQRT(PI()*Z70*1.2566*52.04)</f>
        <v>2.8844938649362972</v>
      </c>
      <c r="AI70">
        <f>Z70</f>
        <v>20</v>
      </c>
      <c r="AJ70">
        <f>2/SQRT((AH70*COS(AG70)*SINH(AG70) + 2*COS(AG70)* COSH(AG70))^2+(AH70*SIN(AG70)*COSH(AG70) + 2*SIN(AG70)* SINH(AG70))^2)</f>
        <v>0.87118961164941766</v>
      </c>
    </row>
    <row r="71" spans="26:36" x14ac:dyDescent="0.3">
      <c r="Z71">
        <v>28</v>
      </c>
      <c r="AA71">
        <v>210</v>
      </c>
      <c r="AB71">
        <v>485</v>
      </c>
      <c r="AC71">
        <f t="shared" ref="AC71:AC117" si="12">AA71/(Z71*AB71)</f>
        <v>1.5463917525773196E-2</v>
      </c>
      <c r="AD71">
        <f t="shared" ref="AD71:AD117" si="13">AC71/0.1548*10</f>
        <v>0.99896108047630472</v>
      </c>
      <c r="AE71">
        <f t="shared" ref="AE71:AE117" si="14">Z71</f>
        <v>28</v>
      </c>
      <c r="AF71">
        <f t="shared" ref="AF71:AF117" si="15">AD71</f>
        <v>0.99896108047630472</v>
      </c>
      <c r="AG71">
        <f t="shared" ref="AG71:AG117" si="16">1.5/1000*SQRT(PI()*Z71*1.2566*52.04)</f>
        <v>0.11376597225883002</v>
      </c>
      <c r="AH71">
        <f t="shared" ref="AH71:AH117" si="17">45/1000*SQRT(PI()*Z71*1.2566*52.04)</f>
        <v>3.4129791677649002</v>
      </c>
      <c r="AI71">
        <f t="shared" ref="AI71:AI117" si="18">Z71</f>
        <v>28</v>
      </c>
      <c r="AJ71">
        <f t="shared" ref="AJ71:AJ117" si="19">2/SQRT((AH71*COS(AG71)*SINH(AG71) + 2*COS(AG71)* COSH(AG71))^2+(AH71*SIN(AG71)*COSH(AG71) + 2*SIN(AG71)* SINH(AG71))^2)</f>
        <v>0.82559155381892624</v>
      </c>
    </row>
    <row r="72" spans="26:36" x14ac:dyDescent="0.3">
      <c r="Z72">
        <v>36</v>
      </c>
      <c r="AA72">
        <v>260</v>
      </c>
      <c r="AB72">
        <v>482</v>
      </c>
      <c r="AC72">
        <f t="shared" si="12"/>
        <v>1.4983863531581374E-2</v>
      </c>
      <c r="AD72">
        <f t="shared" si="13"/>
        <v>0.9679498405414324</v>
      </c>
      <c r="AE72">
        <f t="shared" si="14"/>
        <v>36</v>
      </c>
      <c r="AF72">
        <f t="shared" si="15"/>
        <v>0.9679498405414324</v>
      </c>
      <c r="AG72">
        <f t="shared" si="16"/>
        <v>0.12899848725357316</v>
      </c>
      <c r="AH72">
        <f t="shared" si="17"/>
        <v>3.8699546176071942</v>
      </c>
      <c r="AI72">
        <f t="shared" si="18"/>
        <v>36</v>
      </c>
      <c r="AJ72">
        <f t="shared" si="19"/>
        <v>0.78336365360939819</v>
      </c>
    </row>
    <row r="73" spans="26:36" x14ac:dyDescent="0.3">
      <c r="Z73">
        <v>44</v>
      </c>
      <c r="AA73">
        <v>315</v>
      </c>
      <c r="AB73">
        <v>478</v>
      </c>
      <c r="AC73">
        <f t="shared" si="12"/>
        <v>1.49771776340814E-2</v>
      </c>
      <c r="AD73">
        <f t="shared" si="13"/>
        <v>0.96751793501817829</v>
      </c>
      <c r="AE73">
        <f t="shared" si="14"/>
        <v>44</v>
      </c>
      <c r="AF73">
        <f t="shared" si="15"/>
        <v>0.96751793501817829</v>
      </c>
      <c r="AG73">
        <f t="shared" si="16"/>
        <v>0.14261319358118194</v>
      </c>
      <c r="AH73">
        <f t="shared" si="17"/>
        <v>4.2783958074354578</v>
      </c>
      <c r="AI73">
        <f t="shared" si="18"/>
        <v>44</v>
      </c>
      <c r="AJ73">
        <f t="shared" si="19"/>
        <v>0.74434629049894219</v>
      </c>
    </row>
    <row r="74" spans="26:36" x14ac:dyDescent="0.3">
      <c r="Z74">
        <v>52</v>
      </c>
      <c r="AA74">
        <v>365</v>
      </c>
      <c r="AB74">
        <v>473</v>
      </c>
      <c r="AC74">
        <f t="shared" si="12"/>
        <v>1.4839811351439259E-2</v>
      </c>
      <c r="AD74">
        <f t="shared" si="13"/>
        <v>0.95864414414982291</v>
      </c>
      <c r="AE74">
        <f t="shared" si="14"/>
        <v>52</v>
      </c>
      <c r="AF74">
        <f t="shared" si="15"/>
        <v>0.95864414414982291</v>
      </c>
      <c r="AG74">
        <f t="shared" si="16"/>
        <v>0.15503688675001528</v>
      </c>
      <c r="AH74">
        <f t="shared" si="17"/>
        <v>4.6511066025004579</v>
      </c>
      <c r="AI74">
        <f t="shared" si="18"/>
        <v>52</v>
      </c>
      <c r="AJ74">
        <f t="shared" si="19"/>
        <v>0.708332684894588</v>
      </c>
    </row>
    <row r="75" spans="26:36" x14ac:dyDescent="0.3">
      <c r="Z75">
        <v>60</v>
      </c>
      <c r="AA75">
        <v>410</v>
      </c>
      <c r="AB75">
        <v>468</v>
      </c>
      <c r="AC75">
        <f t="shared" si="12"/>
        <v>1.4601139601139601E-2</v>
      </c>
      <c r="AD75">
        <f t="shared" si="13"/>
        <v>0.94322607242503875</v>
      </c>
      <c r="AE75">
        <f t="shared" si="14"/>
        <v>60</v>
      </c>
      <c r="AF75">
        <f t="shared" si="15"/>
        <v>0.94322607242503875</v>
      </c>
      <c r="AG75">
        <f t="shared" si="16"/>
        <v>0.16653633093967954</v>
      </c>
      <c r="AH75">
        <f t="shared" si="17"/>
        <v>4.9960899281903854</v>
      </c>
      <c r="AI75">
        <f t="shared" si="18"/>
        <v>60</v>
      </c>
      <c r="AJ75">
        <f t="shared" si="19"/>
        <v>0.67509619902648099</v>
      </c>
    </row>
    <row r="76" spans="26:36" x14ac:dyDescent="0.3">
      <c r="Z76">
        <v>68</v>
      </c>
      <c r="AA76">
        <v>453</v>
      </c>
      <c r="AB76">
        <v>462</v>
      </c>
      <c r="AC76">
        <f t="shared" si="12"/>
        <v>1.4419404125286478E-2</v>
      </c>
      <c r="AD76">
        <f t="shared" si="13"/>
        <v>0.93148605460506961</v>
      </c>
      <c r="AE76">
        <f t="shared" si="14"/>
        <v>68</v>
      </c>
      <c r="AF76">
        <f t="shared" si="15"/>
        <v>0.93148605460506961</v>
      </c>
      <c r="AG76">
        <f t="shared" si="16"/>
        <v>0.17729146283045852</v>
      </c>
      <c r="AH76">
        <f t="shared" si="17"/>
        <v>5.318743884913756</v>
      </c>
      <c r="AI76">
        <f t="shared" si="18"/>
        <v>68</v>
      </c>
      <c r="AJ76">
        <f t="shared" si="19"/>
        <v>0.64440740322167223</v>
      </c>
    </row>
    <row r="77" spans="26:36" x14ac:dyDescent="0.3">
      <c r="Z77">
        <v>76</v>
      </c>
      <c r="AA77">
        <v>492</v>
      </c>
      <c r="AB77">
        <v>457</v>
      </c>
      <c r="AC77">
        <f t="shared" si="12"/>
        <v>1.4165610963952552E-2</v>
      </c>
      <c r="AD77">
        <f t="shared" si="13"/>
        <v>0.91509114754215459</v>
      </c>
      <c r="AE77">
        <f t="shared" si="14"/>
        <v>76</v>
      </c>
      <c r="AF77">
        <f t="shared" si="15"/>
        <v>0.91509114754215459</v>
      </c>
      <c r="AG77">
        <f t="shared" si="16"/>
        <v>0.18743045660264837</v>
      </c>
      <c r="AH77">
        <f t="shared" si="17"/>
        <v>5.6229136980794507</v>
      </c>
      <c r="AI77">
        <f t="shared" si="18"/>
        <v>76</v>
      </c>
      <c r="AJ77">
        <f t="shared" si="19"/>
        <v>0.61604422886190324</v>
      </c>
    </row>
    <row r="78" spans="26:36" x14ac:dyDescent="0.3">
      <c r="Z78">
        <v>84</v>
      </c>
      <c r="AA78">
        <v>527</v>
      </c>
      <c r="AB78">
        <v>451</v>
      </c>
      <c r="AC78">
        <f t="shared" si="12"/>
        <v>1.3910885862105375E-2</v>
      </c>
      <c r="AD78">
        <f t="shared" si="13"/>
        <v>0.89863603760370636</v>
      </c>
      <c r="AE78">
        <f t="shared" si="14"/>
        <v>84</v>
      </c>
      <c r="AF78">
        <f t="shared" si="15"/>
        <v>0.89863603760370636</v>
      </c>
      <c r="AG78">
        <f t="shared" si="16"/>
        <v>0.19704844412476502</v>
      </c>
      <c r="AH78">
        <f t="shared" si="17"/>
        <v>5.9114533237429505</v>
      </c>
      <c r="AI78">
        <f t="shared" si="18"/>
        <v>84</v>
      </c>
      <c r="AJ78">
        <f t="shared" si="19"/>
        <v>0.58979758213107447</v>
      </c>
    </row>
    <row r="79" spans="26:36" x14ac:dyDescent="0.3">
      <c r="Z79">
        <v>92</v>
      </c>
      <c r="AA79">
        <v>560</v>
      </c>
      <c r="AB79">
        <v>446</v>
      </c>
      <c r="AC79">
        <f t="shared" si="12"/>
        <v>1.3647884577890427E-2</v>
      </c>
      <c r="AD79">
        <f t="shared" si="13"/>
        <v>0.88164629056139709</v>
      </c>
      <c r="AE79">
        <f t="shared" si="14"/>
        <v>92</v>
      </c>
      <c r="AF79">
        <f t="shared" si="15"/>
        <v>0.88164629056139709</v>
      </c>
      <c r="AG79">
        <f t="shared" si="16"/>
        <v>0.2062183372101134</v>
      </c>
      <c r="AH79">
        <f t="shared" si="17"/>
        <v>6.186550116303402</v>
      </c>
      <c r="AI79">
        <f t="shared" si="18"/>
        <v>92</v>
      </c>
      <c r="AJ79">
        <f t="shared" si="19"/>
        <v>0.56547405429316699</v>
      </c>
    </row>
    <row r="80" spans="26:36" x14ac:dyDescent="0.3">
      <c r="Z80">
        <v>100</v>
      </c>
      <c r="AA80">
        <v>590</v>
      </c>
      <c r="AB80">
        <v>440</v>
      </c>
      <c r="AC80">
        <f t="shared" si="12"/>
        <v>1.3409090909090909E-2</v>
      </c>
      <c r="AD80">
        <f t="shared" si="13"/>
        <v>0.86622034296452899</v>
      </c>
      <c r="AE80">
        <f t="shared" si="14"/>
        <v>100</v>
      </c>
      <c r="AF80">
        <f t="shared" si="15"/>
        <v>0.86622034296452899</v>
      </c>
      <c r="AG80">
        <f t="shared" si="16"/>
        <v>0.21499747875595529</v>
      </c>
      <c r="AH80">
        <f t="shared" si="17"/>
        <v>6.449924362678658</v>
      </c>
      <c r="AI80">
        <f t="shared" si="18"/>
        <v>100</v>
      </c>
      <c r="AJ80">
        <f t="shared" si="19"/>
        <v>0.54289682681516993</v>
      </c>
    </row>
    <row r="81" spans="26:36" x14ac:dyDescent="0.3">
      <c r="Z81">
        <v>108</v>
      </c>
      <c r="AA81">
        <v>617</v>
      </c>
      <c r="AB81">
        <v>435</v>
      </c>
      <c r="AC81">
        <f t="shared" si="12"/>
        <v>1.3133248190719454E-2</v>
      </c>
      <c r="AD81">
        <f t="shared" si="13"/>
        <v>0.84840104591210952</v>
      </c>
      <c r="AE81">
        <f t="shared" si="14"/>
        <v>108</v>
      </c>
      <c r="AF81">
        <f t="shared" si="15"/>
        <v>0.84840104591210952</v>
      </c>
      <c r="AG81">
        <f t="shared" si="16"/>
        <v>0.22343193402271488</v>
      </c>
      <c r="AH81">
        <f t="shared" si="17"/>
        <v>6.7029580206814465</v>
      </c>
      <c r="AI81">
        <f t="shared" si="18"/>
        <v>108</v>
      </c>
      <c r="AJ81">
        <f t="shared" si="19"/>
        <v>0.52190549422633392</v>
      </c>
    </row>
    <row r="82" spans="26:36" x14ac:dyDescent="0.3">
      <c r="Z82">
        <v>120</v>
      </c>
      <c r="AA82">
        <v>652</v>
      </c>
      <c r="AB82">
        <v>427</v>
      </c>
      <c r="AC82">
        <f t="shared" si="12"/>
        <v>1.2724434035909445E-2</v>
      </c>
      <c r="AD82">
        <f t="shared" si="13"/>
        <v>0.82199186278484793</v>
      </c>
      <c r="AE82">
        <f t="shared" si="14"/>
        <v>120</v>
      </c>
      <c r="AF82">
        <f t="shared" si="15"/>
        <v>0.82199186278484793</v>
      </c>
      <c r="AG82">
        <f t="shared" si="16"/>
        <v>0.23551793784274888</v>
      </c>
      <c r="AH82">
        <f t="shared" si="17"/>
        <v>7.0655381352824662</v>
      </c>
      <c r="AI82">
        <f t="shared" si="18"/>
        <v>120</v>
      </c>
      <c r="AJ82">
        <f t="shared" si="19"/>
        <v>0.49307933430748691</v>
      </c>
    </row>
    <row r="83" spans="26:36" x14ac:dyDescent="0.3">
      <c r="Z83">
        <v>140</v>
      </c>
      <c r="AA83">
        <v>701</v>
      </c>
      <c r="AB83">
        <v>415</v>
      </c>
      <c r="AC83">
        <f t="shared" si="12"/>
        <v>1.2065404475043029E-2</v>
      </c>
      <c r="AD83">
        <f t="shared" si="13"/>
        <v>0.77941889373662987</v>
      </c>
      <c r="AE83">
        <f t="shared" si="14"/>
        <v>140</v>
      </c>
      <c r="AF83">
        <f t="shared" si="15"/>
        <v>0.77941889373662987</v>
      </c>
      <c r="AG83">
        <f t="shared" si="16"/>
        <v>0.25438844749709927</v>
      </c>
      <c r="AH83">
        <f t="shared" si="17"/>
        <v>7.6316534249129768</v>
      </c>
      <c r="AI83">
        <f t="shared" si="18"/>
        <v>140</v>
      </c>
      <c r="AJ83">
        <f t="shared" si="19"/>
        <v>0.45111362562919666</v>
      </c>
    </row>
    <row r="84" spans="26:36" x14ac:dyDescent="0.3">
      <c r="Z84">
        <v>160</v>
      </c>
      <c r="AA84">
        <v>740</v>
      </c>
      <c r="AB84">
        <v>405</v>
      </c>
      <c r="AC84">
        <f t="shared" si="12"/>
        <v>1.1419753086419753E-2</v>
      </c>
      <c r="AD84">
        <f t="shared" si="13"/>
        <v>0.73771014770153454</v>
      </c>
      <c r="AE84">
        <f t="shared" si="14"/>
        <v>160</v>
      </c>
      <c r="AF84">
        <f t="shared" si="15"/>
        <v>0.73771014770153454</v>
      </c>
      <c r="AG84">
        <f t="shared" si="16"/>
        <v>0.27195268962499325</v>
      </c>
      <c r="AH84">
        <f t="shared" si="17"/>
        <v>8.1585806887497974</v>
      </c>
      <c r="AI84">
        <f t="shared" si="18"/>
        <v>160</v>
      </c>
      <c r="AJ84">
        <f t="shared" si="19"/>
        <v>0.41539070673504042</v>
      </c>
    </row>
    <row r="85" spans="26:36" x14ac:dyDescent="0.3">
      <c r="Z85">
        <v>180</v>
      </c>
      <c r="AA85">
        <v>770</v>
      </c>
      <c r="AB85">
        <v>397</v>
      </c>
      <c r="AC85">
        <f t="shared" si="12"/>
        <v>1.0775258886090121E-2</v>
      </c>
      <c r="AD85">
        <f t="shared" si="13"/>
        <v>0.69607615543217838</v>
      </c>
      <c r="AE85">
        <f t="shared" si="14"/>
        <v>180</v>
      </c>
      <c r="AF85">
        <f t="shared" si="15"/>
        <v>0.69607615543217838</v>
      </c>
      <c r="AG85">
        <f t="shared" si="16"/>
        <v>0.28844938649362978</v>
      </c>
      <c r="AH85">
        <f t="shared" si="17"/>
        <v>8.6534815948088912</v>
      </c>
      <c r="AI85">
        <f t="shared" si="18"/>
        <v>180</v>
      </c>
      <c r="AJ85">
        <f t="shared" si="19"/>
        <v>0.38468142975883246</v>
      </c>
    </row>
    <row r="86" spans="26:36" x14ac:dyDescent="0.3">
      <c r="Z86">
        <v>200</v>
      </c>
      <c r="AA86">
        <v>794</v>
      </c>
      <c r="AB86">
        <v>390</v>
      </c>
      <c r="AC86">
        <f t="shared" si="12"/>
        <v>1.017948717948718E-2</v>
      </c>
      <c r="AD86">
        <f t="shared" si="13"/>
        <v>0.65758961107798319</v>
      </c>
      <c r="AE86">
        <f t="shared" si="14"/>
        <v>200</v>
      </c>
      <c r="AF86">
        <f t="shared" si="15"/>
        <v>0.65758961107798319</v>
      </c>
      <c r="AG86">
        <f t="shared" si="16"/>
        <v>0.30405235033269334</v>
      </c>
      <c r="AH86">
        <f t="shared" si="17"/>
        <v>9.1215705099807991</v>
      </c>
      <c r="AI86">
        <f t="shared" si="18"/>
        <v>200</v>
      </c>
      <c r="AJ86">
        <f t="shared" si="19"/>
        <v>0.35804170978145394</v>
      </c>
    </row>
    <row r="87" spans="26:36" x14ac:dyDescent="0.3">
      <c r="Z87">
        <v>220</v>
      </c>
      <c r="AA87">
        <v>812</v>
      </c>
      <c r="AB87">
        <v>384</v>
      </c>
      <c r="AC87">
        <f t="shared" si="12"/>
        <v>9.6117424242424237E-3</v>
      </c>
      <c r="AD87">
        <f t="shared" si="13"/>
        <v>0.62091359329731421</v>
      </c>
      <c r="AE87">
        <f t="shared" si="14"/>
        <v>220</v>
      </c>
      <c r="AF87">
        <f t="shared" si="15"/>
        <v>0.62091359329731421</v>
      </c>
      <c r="AG87">
        <f t="shared" si="16"/>
        <v>0.31889279533585951</v>
      </c>
      <c r="AH87">
        <f t="shared" si="17"/>
        <v>9.566783860075784</v>
      </c>
      <c r="AI87">
        <f t="shared" si="18"/>
        <v>220</v>
      </c>
      <c r="AJ87">
        <f t="shared" si="19"/>
        <v>0.33474011111306101</v>
      </c>
    </row>
    <row r="88" spans="26:36" x14ac:dyDescent="0.3">
      <c r="Z88">
        <v>230</v>
      </c>
      <c r="AA88">
        <v>820</v>
      </c>
      <c r="AB88">
        <v>381</v>
      </c>
      <c r="AC88">
        <f t="shared" si="12"/>
        <v>9.3575259614287337E-3</v>
      </c>
      <c r="AD88">
        <f t="shared" si="13"/>
        <v>0.60449134117756675</v>
      </c>
      <c r="AE88">
        <f t="shared" si="14"/>
        <v>230</v>
      </c>
      <c r="AF88">
        <f t="shared" si="15"/>
        <v>0.60449134117756675</v>
      </c>
      <c r="AG88">
        <f t="shared" si="16"/>
        <v>0.32605982043830567</v>
      </c>
      <c r="AH88">
        <f t="shared" si="17"/>
        <v>9.7817946131491684</v>
      </c>
      <c r="AI88">
        <f t="shared" si="18"/>
        <v>230</v>
      </c>
      <c r="AJ88">
        <f t="shared" si="19"/>
        <v>0.32415718160150003</v>
      </c>
    </row>
    <row r="89" spans="26:36" x14ac:dyDescent="0.3">
      <c r="Z89">
        <v>300</v>
      </c>
      <c r="AA89">
        <v>856</v>
      </c>
      <c r="AB89">
        <v>366</v>
      </c>
      <c r="AC89">
        <f t="shared" si="12"/>
        <v>7.7959927140255009E-3</v>
      </c>
      <c r="AD89">
        <f t="shared" si="13"/>
        <v>0.50361710038924423</v>
      </c>
      <c r="AE89">
        <f t="shared" si="14"/>
        <v>300</v>
      </c>
      <c r="AF89">
        <f t="shared" si="15"/>
        <v>0.50361710038924423</v>
      </c>
      <c r="AG89">
        <f t="shared" si="16"/>
        <v>0.37238655670452486</v>
      </c>
      <c r="AH89">
        <f t="shared" si="17"/>
        <v>11.171596701135744</v>
      </c>
      <c r="AI89">
        <f t="shared" si="18"/>
        <v>300</v>
      </c>
      <c r="AJ89">
        <f t="shared" si="19"/>
        <v>0.26509992008081473</v>
      </c>
    </row>
    <row r="90" spans="26:36" x14ac:dyDescent="0.3">
      <c r="Z90">
        <v>400</v>
      </c>
      <c r="AA90">
        <v>873</v>
      </c>
      <c r="AB90">
        <v>353</v>
      </c>
      <c r="AC90">
        <f t="shared" si="12"/>
        <v>6.1827195467422094E-3</v>
      </c>
      <c r="AD90">
        <f t="shared" si="13"/>
        <v>0.39940048751564661</v>
      </c>
      <c r="AE90">
        <f t="shared" si="14"/>
        <v>400</v>
      </c>
      <c r="AF90">
        <f t="shared" si="15"/>
        <v>0.39940048751564661</v>
      </c>
      <c r="AG90">
        <f t="shared" si="16"/>
        <v>0.42999495751191058</v>
      </c>
      <c r="AH90">
        <f t="shared" si="17"/>
        <v>12.899848725357316</v>
      </c>
      <c r="AI90">
        <f t="shared" si="18"/>
        <v>400</v>
      </c>
      <c r="AJ90">
        <f t="shared" si="19"/>
        <v>0.20995069077281994</v>
      </c>
    </row>
    <row r="91" spans="26:36" x14ac:dyDescent="0.3">
      <c r="Z91">
        <v>500</v>
      </c>
      <c r="AA91">
        <v>874</v>
      </c>
      <c r="AB91">
        <v>343</v>
      </c>
      <c r="AC91">
        <f t="shared" si="12"/>
        <v>5.0962099125364431E-3</v>
      </c>
      <c r="AD91">
        <f t="shared" si="13"/>
        <v>0.32921252664964101</v>
      </c>
      <c r="AE91">
        <f t="shared" si="14"/>
        <v>500</v>
      </c>
      <c r="AF91">
        <f t="shared" si="15"/>
        <v>0.32921252664964101</v>
      </c>
      <c r="AG91">
        <f t="shared" si="16"/>
        <v>0.48074897748938289</v>
      </c>
      <c r="AH91">
        <f t="shared" si="17"/>
        <v>14.422469324681487</v>
      </c>
      <c r="AI91">
        <f t="shared" si="18"/>
        <v>500</v>
      </c>
      <c r="AJ91">
        <f t="shared" si="19"/>
        <v>0.17359850840636942</v>
      </c>
    </row>
    <row r="92" spans="26:36" x14ac:dyDescent="0.3">
      <c r="Z92">
        <v>600</v>
      </c>
      <c r="AA92">
        <v>867</v>
      </c>
      <c r="AB92">
        <v>334</v>
      </c>
      <c r="AC92">
        <f t="shared" si="12"/>
        <v>4.3263473053892212E-3</v>
      </c>
      <c r="AD92">
        <f t="shared" si="13"/>
        <v>0.27947980008974299</v>
      </c>
      <c r="AE92">
        <f t="shared" si="14"/>
        <v>600</v>
      </c>
      <c r="AF92">
        <f t="shared" si="15"/>
        <v>0.27947980008974299</v>
      </c>
      <c r="AG92">
        <f t="shared" si="16"/>
        <v>0.52663411893695666</v>
      </c>
      <c r="AH92">
        <f t="shared" si="17"/>
        <v>15.799023568108698</v>
      </c>
      <c r="AI92">
        <f t="shared" si="18"/>
        <v>600</v>
      </c>
      <c r="AJ92">
        <f t="shared" si="19"/>
        <v>0.14787701860679642</v>
      </c>
    </row>
    <row r="93" spans="26:36" x14ac:dyDescent="0.3">
      <c r="Z93">
        <v>700</v>
      </c>
      <c r="AA93">
        <v>856</v>
      </c>
      <c r="AB93">
        <v>327</v>
      </c>
      <c r="AC93">
        <f t="shared" si="12"/>
        <v>3.7396242900830058E-3</v>
      </c>
      <c r="AD93">
        <f t="shared" si="13"/>
        <v>0.24157779651699005</v>
      </c>
      <c r="AE93">
        <f t="shared" si="14"/>
        <v>700</v>
      </c>
      <c r="AF93">
        <f t="shared" si="15"/>
        <v>0.24157779651699005</v>
      </c>
      <c r="AG93">
        <f t="shared" si="16"/>
        <v>0.56882986129415014</v>
      </c>
      <c r="AH93">
        <f t="shared" si="17"/>
        <v>17.064895838824501</v>
      </c>
      <c r="AI93">
        <f t="shared" si="18"/>
        <v>700</v>
      </c>
      <c r="AJ93">
        <f t="shared" si="19"/>
        <v>0.12873200857444445</v>
      </c>
    </row>
    <row r="94" spans="26:36" x14ac:dyDescent="0.3">
      <c r="Z94">
        <v>800</v>
      </c>
      <c r="AA94">
        <v>841</v>
      </c>
      <c r="AB94">
        <v>319</v>
      </c>
      <c r="AC94">
        <f t="shared" si="12"/>
        <v>3.2954545454545454E-3</v>
      </c>
      <c r="AD94">
        <f t="shared" si="13"/>
        <v>0.21288466055907918</v>
      </c>
      <c r="AE94">
        <f t="shared" si="14"/>
        <v>800</v>
      </c>
      <c r="AF94">
        <f t="shared" si="15"/>
        <v>0.21288466055907918</v>
      </c>
      <c r="AG94">
        <f t="shared" si="16"/>
        <v>0.60810470066538669</v>
      </c>
      <c r="AH94">
        <f t="shared" si="17"/>
        <v>18.243141019961598</v>
      </c>
      <c r="AI94">
        <f t="shared" si="18"/>
        <v>800</v>
      </c>
      <c r="AJ94">
        <f t="shared" si="19"/>
        <v>0.1139316109804612</v>
      </c>
    </row>
    <row r="95" spans="26:36" x14ac:dyDescent="0.3">
      <c r="Z95">
        <v>900</v>
      </c>
      <c r="AA95">
        <v>824</v>
      </c>
      <c r="AB95">
        <v>311</v>
      </c>
      <c r="AC95">
        <f t="shared" si="12"/>
        <v>2.9439085387638442E-3</v>
      </c>
      <c r="AD95">
        <f t="shared" si="13"/>
        <v>0.1901749702043827</v>
      </c>
      <c r="AE95">
        <f t="shared" si="14"/>
        <v>900</v>
      </c>
      <c r="AF95">
        <f t="shared" si="15"/>
        <v>0.1901749702043827</v>
      </c>
      <c r="AG95">
        <f t="shared" si="16"/>
        <v>0.64499243626786573</v>
      </c>
      <c r="AH95">
        <f t="shared" si="17"/>
        <v>19.349773088035974</v>
      </c>
      <c r="AI95">
        <f t="shared" si="18"/>
        <v>900</v>
      </c>
      <c r="AJ95">
        <f t="shared" si="19"/>
        <v>0.10214863396359587</v>
      </c>
    </row>
    <row r="96" spans="26:36" x14ac:dyDescent="0.3">
      <c r="Z96">
        <v>1000</v>
      </c>
      <c r="AA96">
        <v>805</v>
      </c>
      <c r="AB96">
        <v>304</v>
      </c>
      <c r="AC96">
        <f t="shared" si="12"/>
        <v>2.6480263157894735E-3</v>
      </c>
      <c r="AD96">
        <f t="shared" si="13"/>
        <v>0.17106113151094793</v>
      </c>
      <c r="AE96">
        <f t="shared" si="14"/>
        <v>1000</v>
      </c>
      <c r="AF96">
        <f t="shared" si="15"/>
        <v>0.17106113151094793</v>
      </c>
      <c r="AG96">
        <f t="shared" si="16"/>
        <v>0.67988172406248304</v>
      </c>
      <c r="AH96">
        <f t="shared" si="17"/>
        <v>20.396451721874492</v>
      </c>
      <c r="AI96">
        <f t="shared" si="18"/>
        <v>1000</v>
      </c>
      <c r="AJ96">
        <f t="shared" si="19"/>
        <v>9.2545374157857171E-2</v>
      </c>
    </row>
    <row r="97" spans="26:36" x14ac:dyDescent="0.3">
      <c r="Z97">
        <v>1100</v>
      </c>
      <c r="AA97">
        <v>786</v>
      </c>
      <c r="AB97">
        <v>296</v>
      </c>
      <c r="AC97">
        <f t="shared" si="12"/>
        <v>2.4140049140049138E-3</v>
      </c>
      <c r="AD97">
        <f t="shared" si="13"/>
        <v>0.15594346989695829</v>
      </c>
      <c r="AE97">
        <f t="shared" si="14"/>
        <v>1100</v>
      </c>
      <c r="AF97">
        <f t="shared" si="15"/>
        <v>0.15594346989695829</v>
      </c>
      <c r="AG97">
        <f t="shared" si="16"/>
        <v>0.7130659679059097</v>
      </c>
      <c r="AH97">
        <f t="shared" si="17"/>
        <v>21.39197903717729</v>
      </c>
      <c r="AI97">
        <f t="shared" si="18"/>
        <v>1100</v>
      </c>
      <c r="AJ97">
        <f t="shared" si="19"/>
        <v>8.4567420328882453E-2</v>
      </c>
    </row>
    <row r="98" spans="26:36" x14ac:dyDescent="0.3">
      <c r="Z98">
        <v>1200</v>
      </c>
      <c r="AA98">
        <v>766</v>
      </c>
      <c r="AB98">
        <v>288</v>
      </c>
      <c r="AC98">
        <f t="shared" si="12"/>
        <v>2.216435185185185E-3</v>
      </c>
      <c r="AD98">
        <f t="shared" si="13"/>
        <v>0.14318056751842281</v>
      </c>
      <c r="AE98">
        <f t="shared" si="14"/>
        <v>1200</v>
      </c>
      <c r="AF98">
        <f t="shared" si="15"/>
        <v>0.14318056751842281</v>
      </c>
      <c r="AG98">
        <f t="shared" si="16"/>
        <v>0.74477311340904973</v>
      </c>
      <c r="AH98">
        <f t="shared" si="17"/>
        <v>22.343193402271488</v>
      </c>
      <c r="AI98">
        <f t="shared" si="18"/>
        <v>1200</v>
      </c>
      <c r="AJ98">
        <f t="shared" si="19"/>
        <v>7.7833422547476869E-2</v>
      </c>
    </row>
    <row r="99" spans="26:36" x14ac:dyDescent="0.3">
      <c r="Z99">
        <v>1440</v>
      </c>
      <c r="AA99">
        <v>717</v>
      </c>
      <c r="AB99">
        <v>269</v>
      </c>
      <c r="AC99">
        <f t="shared" si="12"/>
        <v>1.8509913258983892E-3</v>
      </c>
      <c r="AD99">
        <f t="shared" si="13"/>
        <v>0.1195730830683714</v>
      </c>
      <c r="AE99">
        <f t="shared" si="14"/>
        <v>1440</v>
      </c>
      <c r="AF99">
        <f t="shared" si="15"/>
        <v>0.1195730830683714</v>
      </c>
      <c r="AG99">
        <f t="shared" si="16"/>
        <v>0.81585806887497969</v>
      </c>
      <c r="AH99">
        <f t="shared" si="17"/>
        <v>24.475742066249392</v>
      </c>
      <c r="AI99">
        <f t="shared" si="18"/>
        <v>1440</v>
      </c>
      <c r="AJ99">
        <f t="shared" si="19"/>
        <v>6.5275829984311529E-2</v>
      </c>
    </row>
    <row r="100" spans="26:36" x14ac:dyDescent="0.3">
      <c r="Z100">
        <v>1710</v>
      </c>
      <c r="AA100">
        <v>666</v>
      </c>
      <c r="AB100">
        <v>250</v>
      </c>
      <c r="AC100">
        <f t="shared" si="12"/>
        <v>1.5578947368421053E-3</v>
      </c>
      <c r="AD100">
        <f t="shared" si="13"/>
        <v>0.10063919488644091</v>
      </c>
      <c r="AE100">
        <f t="shared" si="14"/>
        <v>1710</v>
      </c>
      <c r="AF100">
        <f t="shared" si="15"/>
        <v>0.10063919488644091</v>
      </c>
      <c r="AG100">
        <f t="shared" si="16"/>
        <v>0.88906071862457081</v>
      </c>
      <c r="AH100">
        <f t="shared" si="17"/>
        <v>26.671821558737122</v>
      </c>
      <c r="AI100">
        <f t="shared" si="18"/>
        <v>1710</v>
      </c>
      <c r="AJ100">
        <f t="shared" si="19"/>
        <v>5.5154359186747499E-2</v>
      </c>
    </row>
    <row r="101" spans="26:36" x14ac:dyDescent="0.3">
      <c r="Z101">
        <v>2040</v>
      </c>
      <c r="AA101">
        <v>606</v>
      </c>
      <c r="AB101">
        <v>228</v>
      </c>
      <c r="AC101">
        <f t="shared" si="12"/>
        <v>1.302889576883385E-3</v>
      </c>
      <c r="AD101">
        <f t="shared" si="13"/>
        <v>8.4165993338719963E-2</v>
      </c>
      <c r="AE101">
        <f t="shared" si="14"/>
        <v>2040</v>
      </c>
      <c r="AF101">
        <f t="shared" si="15"/>
        <v>8.4165993338719963E-2</v>
      </c>
      <c r="AG101">
        <f t="shared" si="16"/>
        <v>0.97106533445330845</v>
      </c>
      <c r="AH101">
        <f t="shared" si="17"/>
        <v>29.131960033599253</v>
      </c>
      <c r="AI101">
        <f t="shared" si="18"/>
        <v>2040</v>
      </c>
      <c r="AJ101">
        <f t="shared" si="19"/>
        <v>4.6257910575994945E-2</v>
      </c>
    </row>
    <row r="102" spans="26:36" x14ac:dyDescent="0.3">
      <c r="Z102">
        <v>2430</v>
      </c>
      <c r="AA102">
        <v>542</v>
      </c>
      <c r="AB102">
        <v>205</v>
      </c>
      <c r="AC102">
        <f t="shared" si="12"/>
        <v>1.0880256950717656E-3</v>
      </c>
      <c r="AD102">
        <f t="shared" si="13"/>
        <v>7.028589761445514E-2</v>
      </c>
      <c r="AE102">
        <f t="shared" si="14"/>
        <v>2430</v>
      </c>
      <c r="AF102">
        <f t="shared" si="15"/>
        <v>7.028589761445514E-2</v>
      </c>
      <c r="AG102">
        <f t="shared" si="16"/>
        <v>1.0598307202923698</v>
      </c>
      <c r="AH102">
        <f t="shared" si="17"/>
        <v>31.794921608771094</v>
      </c>
      <c r="AI102">
        <f t="shared" si="18"/>
        <v>2430</v>
      </c>
      <c r="AJ102">
        <f t="shared" si="19"/>
        <v>3.8725610938690778E-2</v>
      </c>
    </row>
    <row r="103" spans="26:36" x14ac:dyDescent="0.3">
      <c r="Z103">
        <v>2890</v>
      </c>
      <c r="AA103">
        <v>478</v>
      </c>
      <c r="AB103">
        <v>181</v>
      </c>
      <c r="AC103">
        <f t="shared" si="12"/>
        <v>9.1380068439465487E-4</v>
      </c>
      <c r="AD103">
        <f t="shared" si="13"/>
        <v>5.9031051963479006E-2</v>
      </c>
      <c r="AE103">
        <f t="shared" si="14"/>
        <v>2890</v>
      </c>
      <c r="AF103">
        <f t="shared" si="15"/>
        <v>5.9031051963479006E-2</v>
      </c>
      <c r="AG103">
        <f t="shared" si="16"/>
        <v>1.1557989309062213</v>
      </c>
      <c r="AH103">
        <f t="shared" si="17"/>
        <v>34.673967927186638</v>
      </c>
      <c r="AI103">
        <f t="shared" si="18"/>
        <v>2890</v>
      </c>
      <c r="AJ103">
        <f t="shared" si="19"/>
        <v>3.2343619269599957E-2</v>
      </c>
    </row>
    <row r="104" spans="26:36" x14ac:dyDescent="0.3">
      <c r="Z104">
        <v>3440</v>
      </c>
      <c r="AA104">
        <v>415</v>
      </c>
      <c r="AB104">
        <v>159</v>
      </c>
      <c r="AC104">
        <f t="shared" si="12"/>
        <v>7.587392131051631E-4</v>
      </c>
      <c r="AD104">
        <f t="shared" si="13"/>
        <v>4.9014161053305111E-2</v>
      </c>
      <c r="AE104">
        <f t="shared" si="14"/>
        <v>3440</v>
      </c>
      <c r="AF104">
        <f t="shared" si="15"/>
        <v>4.9014161053305111E-2</v>
      </c>
      <c r="AG104">
        <f t="shared" si="16"/>
        <v>1.2609927462030699</v>
      </c>
      <c r="AH104">
        <f t="shared" si="17"/>
        <v>37.829782386092091</v>
      </c>
      <c r="AI104">
        <f t="shared" si="18"/>
        <v>3440</v>
      </c>
      <c r="AJ104">
        <f t="shared" si="19"/>
        <v>2.6856676024226755E-2</v>
      </c>
    </row>
    <row r="105" spans="26:36" x14ac:dyDescent="0.3">
      <c r="Z105">
        <v>4090</v>
      </c>
      <c r="AA105">
        <v>356</v>
      </c>
      <c r="AB105">
        <v>138</v>
      </c>
      <c r="AC105">
        <f t="shared" si="12"/>
        <v>6.3073597675489886E-4</v>
      </c>
      <c r="AD105">
        <f t="shared" si="13"/>
        <v>4.0745218136621381E-2</v>
      </c>
      <c r="AE105">
        <f t="shared" si="14"/>
        <v>4090</v>
      </c>
      <c r="AF105">
        <f t="shared" si="15"/>
        <v>4.0745218136621381E-2</v>
      </c>
      <c r="AG105">
        <f t="shared" si="16"/>
        <v>1.3749756940182518</v>
      </c>
      <c r="AH105">
        <f t="shared" si="17"/>
        <v>41.249270820547551</v>
      </c>
      <c r="AI105">
        <f t="shared" si="18"/>
        <v>4090</v>
      </c>
      <c r="AJ105">
        <f t="shared" si="19"/>
        <v>2.218986998205609E-2</v>
      </c>
    </row>
    <row r="106" spans="26:36" x14ac:dyDescent="0.3">
      <c r="Z106">
        <v>4870</v>
      </c>
      <c r="AA106">
        <v>301</v>
      </c>
      <c r="AB106">
        <v>119</v>
      </c>
      <c r="AC106">
        <f t="shared" si="12"/>
        <v>5.1938639932358976E-4</v>
      </c>
      <c r="AD106">
        <f t="shared" si="13"/>
        <v>3.3552092979560064E-2</v>
      </c>
      <c r="AE106">
        <f t="shared" si="14"/>
        <v>4870</v>
      </c>
      <c r="AF106">
        <f t="shared" si="15"/>
        <v>3.3552092979560064E-2</v>
      </c>
      <c r="AG106">
        <f t="shared" si="16"/>
        <v>1.5003681891249325</v>
      </c>
      <c r="AH106">
        <f t="shared" si="17"/>
        <v>45.011045673747972</v>
      </c>
      <c r="AI106">
        <f t="shared" si="18"/>
        <v>4870</v>
      </c>
      <c r="AJ106">
        <f t="shared" si="19"/>
        <v>1.8159604804518236E-2</v>
      </c>
    </row>
    <row r="107" spans="26:36" x14ac:dyDescent="0.3">
      <c r="Z107">
        <v>5790</v>
      </c>
      <c r="AA107">
        <v>251</v>
      </c>
      <c r="AB107">
        <v>101</v>
      </c>
      <c r="AC107">
        <f t="shared" si="12"/>
        <v>4.2921390584654319E-4</v>
      </c>
      <c r="AD107">
        <f t="shared" si="13"/>
        <v>2.772699650171468E-2</v>
      </c>
      <c r="AE107">
        <f t="shared" si="14"/>
        <v>5790</v>
      </c>
      <c r="AF107">
        <f t="shared" si="15"/>
        <v>2.772699650171468E-2</v>
      </c>
      <c r="AG107">
        <f t="shared" si="16"/>
        <v>1.6359598799955544</v>
      </c>
      <c r="AH107">
        <f t="shared" si="17"/>
        <v>49.078796399866633</v>
      </c>
      <c r="AI107">
        <f t="shared" si="18"/>
        <v>5790</v>
      </c>
      <c r="AJ107">
        <f t="shared" si="19"/>
        <v>1.4740982740756026E-2</v>
      </c>
    </row>
    <row r="108" spans="26:36" x14ac:dyDescent="0.3">
      <c r="Z108">
        <v>6890</v>
      </c>
      <c r="AA108">
        <v>208</v>
      </c>
      <c r="AB108">
        <v>85.9</v>
      </c>
      <c r="AC108">
        <f t="shared" si="12"/>
        <v>3.5143980495090828E-4</v>
      </c>
      <c r="AD108">
        <f t="shared" si="13"/>
        <v>2.2702829777190459E-2</v>
      </c>
      <c r="AE108">
        <f t="shared" si="14"/>
        <v>6890</v>
      </c>
      <c r="AF108">
        <f t="shared" si="15"/>
        <v>2.2702829777190459E-2</v>
      </c>
      <c r="AG108">
        <f t="shared" si="16"/>
        <v>1.7846085855281157</v>
      </c>
      <c r="AH108">
        <f t="shared" si="17"/>
        <v>53.538257565843466</v>
      </c>
      <c r="AI108">
        <f t="shared" si="18"/>
        <v>6890</v>
      </c>
      <c r="AJ108">
        <f t="shared" si="19"/>
        <v>1.1808240468390744E-2</v>
      </c>
    </row>
    <row r="109" spans="26:36" x14ac:dyDescent="0.3">
      <c r="Z109">
        <v>8200</v>
      </c>
      <c r="AA109">
        <v>171</v>
      </c>
      <c r="AB109">
        <v>72.5</v>
      </c>
      <c r="AC109">
        <f t="shared" si="12"/>
        <v>2.8763666947014297E-4</v>
      </c>
      <c r="AD109">
        <f t="shared" si="13"/>
        <v>1.8581180198329651E-2</v>
      </c>
      <c r="AE109">
        <f t="shared" si="14"/>
        <v>8200</v>
      </c>
      <c r="AF109">
        <f t="shared" si="15"/>
        <v>1.8581180198329651E-2</v>
      </c>
      <c r="AG109">
        <f t="shared" si="16"/>
        <v>1.9468849738636924</v>
      </c>
      <c r="AH109">
        <f t="shared" si="17"/>
        <v>58.406549215910765</v>
      </c>
      <c r="AI109">
        <f t="shared" si="18"/>
        <v>8200</v>
      </c>
      <c r="AJ109">
        <f t="shared" si="19"/>
        <v>9.3202770439300402E-3</v>
      </c>
    </row>
    <row r="110" spans="26:36" x14ac:dyDescent="0.3">
      <c r="Z110">
        <v>9760</v>
      </c>
      <c r="AA110">
        <v>140</v>
      </c>
      <c r="AB110">
        <v>60.7</v>
      </c>
      <c r="AC110">
        <f t="shared" si="12"/>
        <v>2.363140411051395E-4</v>
      </c>
      <c r="AD110">
        <f t="shared" si="13"/>
        <v>1.5265764929272578E-2</v>
      </c>
      <c r="AE110">
        <f t="shared" si="14"/>
        <v>9760</v>
      </c>
      <c r="AF110">
        <f t="shared" si="15"/>
        <v>1.5265764929272578E-2</v>
      </c>
      <c r="AG110">
        <f t="shared" si="16"/>
        <v>2.1240184060055465</v>
      </c>
      <c r="AH110">
        <f t="shared" si="17"/>
        <v>63.720552180166386</v>
      </c>
      <c r="AI110">
        <f t="shared" si="18"/>
        <v>9760</v>
      </c>
      <c r="AJ110">
        <f t="shared" si="19"/>
        <v>7.2322866159599325E-3</v>
      </c>
    </row>
    <row r="111" spans="26:36" x14ac:dyDescent="0.3">
      <c r="Z111">
        <v>11600</v>
      </c>
      <c r="AA111">
        <v>111</v>
      </c>
      <c r="AB111">
        <v>50.4</v>
      </c>
      <c r="AC111">
        <f t="shared" si="12"/>
        <v>1.8986042692939245E-4</v>
      </c>
      <c r="AD111">
        <f t="shared" si="13"/>
        <v>1.2264885460555068E-2</v>
      </c>
      <c r="AE111">
        <f t="shared" si="14"/>
        <v>11600</v>
      </c>
      <c r="AF111">
        <f t="shared" si="15"/>
        <v>1.2264885460555068E-2</v>
      </c>
      <c r="AG111">
        <f t="shared" si="16"/>
        <v>2.3155937124384369</v>
      </c>
      <c r="AH111">
        <f t="shared" si="17"/>
        <v>69.467811373153111</v>
      </c>
      <c r="AI111">
        <f t="shared" si="18"/>
        <v>11600</v>
      </c>
      <c r="AJ111">
        <f t="shared" si="19"/>
        <v>5.5202383022207062E-3</v>
      </c>
    </row>
    <row r="112" spans="26:36" x14ac:dyDescent="0.3">
      <c r="Z112">
        <v>13800</v>
      </c>
      <c r="AA112">
        <v>95</v>
      </c>
      <c r="AB112">
        <v>40.799999999999997</v>
      </c>
      <c r="AC112">
        <f t="shared" si="12"/>
        <v>1.6872691105427679E-4</v>
      </c>
      <c r="AD112">
        <f t="shared" si="13"/>
        <v>1.0899671256736226E-2</v>
      </c>
      <c r="AE112">
        <f t="shared" si="14"/>
        <v>13800</v>
      </c>
      <c r="AF112">
        <f t="shared" si="15"/>
        <v>1.0899671256736226E-2</v>
      </c>
      <c r="AG112">
        <f t="shared" si="16"/>
        <v>2.5256485088498768</v>
      </c>
      <c r="AH112">
        <f t="shared" si="17"/>
        <v>75.769455265496305</v>
      </c>
      <c r="AI112">
        <f t="shared" si="18"/>
        <v>13800</v>
      </c>
      <c r="AJ112">
        <f t="shared" si="19"/>
        <v>4.1233113838784353E-3</v>
      </c>
    </row>
    <row r="113" spans="26:36" x14ac:dyDescent="0.3">
      <c r="Z113">
        <v>16400</v>
      </c>
      <c r="AA113">
        <v>66</v>
      </c>
      <c r="AB113">
        <v>32.700000000000003</v>
      </c>
      <c r="AC113">
        <f t="shared" si="12"/>
        <v>1.2307003803982994E-4</v>
      </c>
      <c r="AD113">
        <f t="shared" si="13"/>
        <v>7.9502608552861724E-3</v>
      </c>
      <c r="AE113">
        <f t="shared" si="14"/>
        <v>16400</v>
      </c>
      <c r="AF113">
        <f t="shared" si="15"/>
        <v>7.9502608552861724E-3</v>
      </c>
      <c r="AG113">
        <f t="shared" si="16"/>
        <v>2.7533111344184222</v>
      </c>
      <c r="AH113">
        <f t="shared" si="17"/>
        <v>82.599334032552662</v>
      </c>
      <c r="AI113">
        <f t="shared" si="18"/>
        <v>16400</v>
      </c>
      <c r="AJ113">
        <f t="shared" si="19"/>
        <v>3.0209497381156773E-3</v>
      </c>
    </row>
    <row r="114" spans="26:36" x14ac:dyDescent="0.3">
      <c r="Z114">
        <v>19600</v>
      </c>
      <c r="AA114">
        <v>51</v>
      </c>
      <c r="AB114">
        <v>25.1</v>
      </c>
      <c r="AC114">
        <f t="shared" si="12"/>
        <v>1.0366696479388569E-4</v>
      </c>
      <c r="AD114">
        <f t="shared" si="13"/>
        <v>6.6968323510262079E-3</v>
      </c>
      <c r="AE114">
        <f t="shared" si="14"/>
        <v>19600</v>
      </c>
      <c r="AF114">
        <f t="shared" si="15"/>
        <v>6.6968323510262079E-3</v>
      </c>
      <c r="AG114">
        <f t="shared" si="16"/>
        <v>3.0099647025833738</v>
      </c>
      <c r="AH114">
        <f t="shared" si="17"/>
        <v>90.298941077501212</v>
      </c>
      <c r="AI114">
        <f t="shared" si="18"/>
        <v>19600</v>
      </c>
      <c r="AJ114">
        <f t="shared" si="19"/>
        <v>2.1410557748602877E-3</v>
      </c>
    </row>
    <row r="115" spans="26:36" x14ac:dyDescent="0.3">
      <c r="Z115">
        <v>23300</v>
      </c>
      <c r="AA115">
        <v>41</v>
      </c>
      <c r="AB115">
        <v>18.3</v>
      </c>
      <c r="AC115">
        <f t="shared" si="12"/>
        <v>9.6156101221886063E-5</v>
      </c>
      <c r="AD115">
        <f t="shared" si="13"/>
        <v>6.2116344458582736E-3</v>
      </c>
      <c r="AE115">
        <f t="shared" si="14"/>
        <v>23300</v>
      </c>
      <c r="AF115">
        <f t="shared" si="15"/>
        <v>6.2116344458582736E-3</v>
      </c>
      <c r="AG115">
        <f t="shared" si="16"/>
        <v>3.2817940822117802</v>
      </c>
      <c r="AH115">
        <f t="shared" si="17"/>
        <v>98.453822466353401</v>
      </c>
      <c r="AI115">
        <f t="shared" si="18"/>
        <v>23300</v>
      </c>
      <c r="AJ115">
        <f t="shared" si="19"/>
        <v>1.4975941516180528E-3</v>
      </c>
    </row>
    <row r="116" spans="26:36" x14ac:dyDescent="0.3">
      <c r="Z116">
        <v>27700</v>
      </c>
      <c r="AA116">
        <v>34</v>
      </c>
      <c r="AB116">
        <v>11.6</v>
      </c>
      <c r="AC116">
        <f t="shared" si="12"/>
        <v>1.058135192331632E-4</v>
      </c>
      <c r="AD116">
        <f t="shared" si="13"/>
        <v>6.8354986584730753E-3</v>
      </c>
      <c r="AE116">
        <f t="shared" si="14"/>
        <v>27700</v>
      </c>
      <c r="AF116">
        <f t="shared" si="15"/>
        <v>6.8354986584730753E-3</v>
      </c>
      <c r="AG116">
        <f t="shared" si="16"/>
        <v>3.5782711882112328</v>
      </c>
      <c r="AH116">
        <f t="shared" si="17"/>
        <v>107.34813564633698</v>
      </c>
      <c r="AI116">
        <f t="shared" si="18"/>
        <v>27700</v>
      </c>
      <c r="AJ116">
        <f t="shared" si="19"/>
        <v>1.0219618708979829E-3</v>
      </c>
    </row>
    <row r="117" spans="26:36" x14ac:dyDescent="0.3">
      <c r="Z117">
        <v>33000</v>
      </c>
      <c r="AA117">
        <v>29</v>
      </c>
      <c r="AB117">
        <v>4.9000000000000004</v>
      </c>
      <c r="AC117">
        <f t="shared" si="12"/>
        <v>1.7934446505875077E-4</v>
      </c>
      <c r="AD117">
        <f t="shared" si="13"/>
        <v>1.1585559758317232E-2</v>
      </c>
      <c r="AE117">
        <f t="shared" si="14"/>
        <v>33000</v>
      </c>
      <c r="AF117">
        <f t="shared" si="15"/>
        <v>1.1585559758317232E-2</v>
      </c>
      <c r="AG117">
        <f t="shared" si="16"/>
        <v>3.9056231561132151</v>
      </c>
      <c r="AH117">
        <f t="shared" si="17"/>
        <v>117.16869468339644</v>
      </c>
      <c r="AI117">
        <f t="shared" si="18"/>
        <v>33000</v>
      </c>
      <c r="AJ117">
        <f t="shared" si="19"/>
        <v>6.7563860359336105E-4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2023-10-28T11:07:46Z</dcterms:created>
  <dcterms:modified xsi:type="dcterms:W3CDTF">2023-11-06T16:10:26Z</dcterms:modified>
</cp:coreProperties>
</file>