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o/Desktop/THESIS/"/>
    </mc:Choice>
  </mc:AlternateContent>
  <xr:revisionPtr revIDLastSave="0" documentId="13_ncr:1_{23D4D4DC-6090-E746-8645-F4E65E1BA2C0}" xr6:coauthVersionLast="47" xr6:coauthVersionMax="47" xr10:uidLastSave="{00000000-0000-0000-0000-000000000000}"/>
  <bookViews>
    <workbookView xWindow="2140" yWindow="1300" windowWidth="27220" windowHeight="15440" xr2:uid="{DAC46931-DB7F-0643-9A3F-CDCD008B5FCC}"/>
  </bookViews>
  <sheets>
    <sheet name="dba_all" sheetId="2" r:id="rId1"/>
    <sheet name="recalc" sheetId="3" r:id="rId2"/>
    <sheet name="quinones_S2018" sheetId="4" r:id="rId3"/>
    <sheet name="He12" sheetId="5" r:id="rId4"/>
    <sheet name="H2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2" l="1"/>
  <c r="K44" i="2"/>
  <c r="K45" i="2"/>
  <c r="K46" i="2"/>
  <c r="K47" i="2"/>
  <c r="K48" i="2"/>
  <c r="K49" i="2"/>
  <c r="K50" i="2"/>
  <c r="K51" i="2"/>
  <c r="K52" i="2"/>
  <c r="K53" i="2"/>
  <c r="K54" i="2"/>
  <c r="K55" i="2"/>
  <c r="K42" i="2"/>
  <c r="P5" i="6"/>
  <c r="P6" i="6"/>
  <c r="P7" i="6"/>
  <c r="P8" i="6"/>
  <c r="P9" i="6"/>
  <c r="P10" i="6"/>
  <c r="P11" i="6"/>
  <c r="P12" i="6"/>
  <c r="P13" i="6"/>
  <c r="P4" i="6"/>
  <c r="O5" i="6"/>
  <c r="Q5" i="6"/>
  <c r="O6" i="6"/>
  <c r="Q6" i="6"/>
  <c r="O7" i="6"/>
  <c r="Q7" i="6"/>
  <c r="O8" i="6"/>
  <c r="Q8" i="6"/>
  <c r="O9" i="6"/>
  <c r="Q9" i="6"/>
  <c r="O10" i="6"/>
  <c r="Q10" i="6"/>
  <c r="O11" i="6"/>
  <c r="Q11" i="6"/>
  <c r="O12" i="6"/>
  <c r="Q12" i="6"/>
  <c r="O13" i="6"/>
  <c r="Q13" i="6"/>
  <c r="Q4" i="6"/>
  <c r="O4" i="6"/>
  <c r="S17" i="5"/>
  <c r="S16" i="5"/>
  <c r="S18" i="5"/>
  <c r="S19" i="5"/>
  <c r="S20" i="5"/>
  <c r="S21" i="5"/>
  <c r="S22" i="5"/>
  <c r="S23" i="5"/>
  <c r="S24" i="5"/>
  <c r="V24" i="5" s="1"/>
  <c r="G3" i="6"/>
  <c r="G4" i="6"/>
  <c r="G5" i="6"/>
  <c r="G6" i="6"/>
  <c r="G7" i="6"/>
  <c r="G8" i="6"/>
  <c r="G9" i="6"/>
  <c r="G2" i="6"/>
  <c r="T16" i="5"/>
  <c r="E3" i="6"/>
  <c r="F3" i="6"/>
  <c r="E4" i="6"/>
  <c r="F4" i="6"/>
  <c r="E5" i="6"/>
  <c r="F5" i="6"/>
  <c r="E6" i="6"/>
  <c r="F6" i="6"/>
  <c r="E7" i="6"/>
  <c r="F7" i="6"/>
  <c r="E8" i="6"/>
  <c r="F8" i="6"/>
  <c r="E9" i="6"/>
  <c r="F9" i="6"/>
  <c r="F2" i="6"/>
  <c r="E2" i="6"/>
  <c r="W17" i="5"/>
  <c r="X17" i="5"/>
  <c r="W18" i="5"/>
  <c r="X18" i="5"/>
  <c r="W19" i="5"/>
  <c r="X19" i="5"/>
  <c r="V20" i="5"/>
  <c r="W20" i="5"/>
  <c r="X20" i="5"/>
  <c r="W21" i="5"/>
  <c r="X21" i="5"/>
  <c r="W22" i="5"/>
  <c r="X22" i="5"/>
  <c r="W23" i="5"/>
  <c r="X23" i="5"/>
  <c r="W24" i="5"/>
  <c r="X24" i="5"/>
  <c r="W16" i="5"/>
  <c r="X16" i="5"/>
  <c r="U16" i="5"/>
  <c r="U17" i="5"/>
  <c r="U18" i="5"/>
  <c r="U19" i="5"/>
  <c r="U20" i="5"/>
  <c r="U21" i="5"/>
  <c r="U22" i="5"/>
  <c r="U23" i="5"/>
  <c r="U24" i="5"/>
  <c r="T17" i="5"/>
  <c r="T18" i="5"/>
  <c r="T19" i="5"/>
  <c r="T20" i="5"/>
  <c r="T21" i="5"/>
  <c r="T22" i="5"/>
  <c r="T23" i="5"/>
  <c r="T24" i="5"/>
  <c r="I5" i="5"/>
  <c r="I6" i="5"/>
  <c r="I7" i="5"/>
  <c r="I8" i="5"/>
  <c r="I9" i="5"/>
  <c r="I10" i="5"/>
  <c r="I11" i="5"/>
  <c r="I12" i="5"/>
  <c r="I4" i="5"/>
  <c r="H5" i="5"/>
  <c r="H6" i="5"/>
  <c r="H7" i="5"/>
  <c r="H8" i="5"/>
  <c r="H9" i="5"/>
  <c r="H10" i="5"/>
  <c r="H11" i="5"/>
  <c r="H12" i="5"/>
  <c r="H4" i="5"/>
  <c r="M39" i="2" a="1"/>
  <c r="M39" i="2" s="1"/>
  <c r="L39" i="2" a="1"/>
  <c r="L39" i="2" s="1"/>
  <c r="N39" i="2" a="1"/>
  <c r="N39" i="2" s="1"/>
  <c r="O39" i="2" a="1"/>
  <c r="O39" i="2" s="1"/>
  <c r="K39" i="2" a="1"/>
  <c r="K39" i="2" s="1"/>
  <c r="G54" i="2" a="1"/>
  <c r="G54" i="2" s="1"/>
  <c r="H54" i="2" a="1"/>
  <c r="H54" i="2" s="1"/>
  <c r="F54" i="2" a="1"/>
  <c r="F54" i="2" s="1"/>
  <c r="H41" i="2"/>
  <c r="H42" i="2"/>
  <c r="H43" i="2"/>
  <c r="H44" i="2"/>
  <c r="H45" i="2"/>
  <c r="H46" i="2"/>
  <c r="H47" i="2"/>
  <c r="H49" i="2"/>
  <c r="H51" i="2"/>
  <c r="H52" i="2"/>
  <c r="H53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G40" i="2"/>
  <c r="H40" i="2"/>
  <c r="F40" i="2"/>
  <c r="G5" i="5"/>
  <c r="G6" i="5"/>
  <c r="G7" i="5"/>
  <c r="G8" i="5"/>
  <c r="G9" i="5"/>
  <c r="G10" i="5"/>
  <c r="G11" i="5"/>
  <c r="G12" i="5"/>
  <c r="G4" i="5"/>
  <c r="F4" i="5"/>
  <c r="F5" i="5"/>
  <c r="F6" i="5"/>
  <c r="F7" i="5"/>
  <c r="F8" i="5"/>
  <c r="F9" i="5"/>
  <c r="F10" i="5"/>
  <c r="F11" i="5"/>
  <c r="F12" i="5"/>
  <c r="E5" i="5"/>
  <c r="E6" i="5"/>
  <c r="E7" i="5"/>
  <c r="E8" i="5"/>
  <c r="E9" i="5"/>
  <c r="E10" i="5"/>
  <c r="E11" i="5"/>
  <c r="E12" i="5"/>
  <c r="E4" i="5"/>
  <c r="Y18" i="2"/>
  <c r="Y6" i="2"/>
  <c r="Y7" i="2"/>
  <c r="Y8" i="2"/>
  <c r="Y9" i="2"/>
  <c r="Y10" i="2"/>
  <c r="Y11" i="2"/>
  <c r="Y12" i="2"/>
  <c r="Y13" i="2"/>
  <c r="Y14" i="2"/>
  <c r="Y15" i="2"/>
  <c r="Y16" i="2"/>
  <c r="Y17" i="2"/>
  <c r="Y5" i="2"/>
  <c r="X6" i="2"/>
  <c r="X7" i="2"/>
  <c r="X8" i="2"/>
  <c r="X9" i="2"/>
  <c r="X10" i="2"/>
  <c r="X11" i="2"/>
  <c r="X12" i="2"/>
  <c r="X13" i="2"/>
  <c r="X14" i="2"/>
  <c r="X15" i="2"/>
  <c r="X16" i="2"/>
  <c r="X17" i="2"/>
  <c r="X5" i="2"/>
  <c r="V23" i="5" l="1"/>
  <c r="V19" i="5"/>
  <c r="V16" i="5"/>
  <c r="V22" i="5"/>
  <c r="V18" i="5"/>
  <c r="V21" i="5"/>
  <c r="V17" i="5"/>
  <c r="X19" i="2"/>
  <c r="Y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<sst xmlns="http://schemas.openxmlformats.org/spreadsheetml/2006/main" count="299" uniqueCount="96">
  <si>
    <t>2s1p</t>
  </si>
  <si>
    <t>4s2p</t>
  </si>
  <si>
    <t>6s3p</t>
  </si>
  <si>
    <t>acetaldehyde</t>
  </si>
  <si>
    <t>acetone</t>
  </si>
  <si>
    <t>acetonitrile</t>
  </si>
  <si>
    <t>benzaldehyde</t>
  </si>
  <si>
    <t>dimethylformamide</t>
  </si>
  <si>
    <t>dmso</t>
  </si>
  <si>
    <t>formamide</t>
  </si>
  <si>
    <t>methylisocyanide</t>
  </si>
  <si>
    <t>nitrobenzene</t>
  </si>
  <si>
    <t>nitromethane</t>
  </si>
  <si>
    <t>nitrosobenzene</t>
  </si>
  <si>
    <t>phenylisocyanide</t>
  </si>
  <si>
    <t>pyridazine</t>
  </si>
  <si>
    <t>Rerun Input from /garette/…/anions/dba/*ricc2*ea.out</t>
  </si>
  <si>
    <t>PAPER</t>
  </si>
  <si>
    <t>8s4p</t>
  </si>
  <si>
    <t>-</t>
  </si>
  <si>
    <t>pVQZ+6s3p</t>
  </si>
  <si>
    <t>RI-CC2</t>
  </si>
  <si>
    <t>CCSD</t>
  </si>
  <si>
    <t>25.7 </t>
  </si>
  <si>
    <t>25.5 </t>
  </si>
  <si>
    <t>19.0 </t>
  </si>
  <si>
    <t>18.4 </t>
  </si>
  <si>
    <t>14.9 </t>
  </si>
  <si>
    <t>13.7 </t>
  </si>
  <si>
    <t>13.4 </t>
  </si>
  <si>
    <t>5.9 </t>
  </si>
  <si>
    <t xml:space="preserve">PAPER </t>
  </si>
  <si>
    <t>aug-cc-pVTZ+6s3p</t>
  </si>
  <si>
    <t>Same inp.</t>
  </si>
  <si>
    <t>CALC</t>
  </si>
  <si>
    <t>vinylene carb.</t>
  </si>
  <si>
    <t>CCSD paper</t>
  </si>
  <si>
    <t>diff paper</t>
  </si>
  <si>
    <t>vinylene carbonate</t>
  </si>
  <si>
    <t>ri-CC2 paper</t>
  </si>
  <si>
    <t>ri-CC2 calc</t>
  </si>
  <si>
    <t>CCSD calc</t>
  </si>
  <si>
    <t>diff calc</t>
  </si>
  <si>
    <t>Diff CCSD - riCC2</t>
  </si>
  <si>
    <t>MAE</t>
  </si>
  <si>
    <t>Here reporting attachemnt energies (meV, favorable if negative)</t>
  </si>
  <si>
    <t>Here reporting electron affinities (meV favorable if positive)</t>
  </si>
  <si>
    <t>ri-CC2 aug-cc-pVTZ+6s3p</t>
  </si>
  <si>
    <t>PAPER </t>
  </si>
  <si>
    <t>Uracil</t>
  </si>
  <si>
    <t>benzonitrile</t>
  </si>
  <si>
    <t>Reruning CCSD with tighter Davidson convergence</t>
  </si>
  <si>
    <t>Comparison for CCSD and riCC2 between paper and tight convergence</t>
  </si>
  <si>
    <t>CCSD / aug-cc-pVTZ+8s4p</t>
  </si>
  <si>
    <t>pVDZ+6s3p</t>
  </si>
  <si>
    <t>pVTZ+6s3p</t>
  </si>
  <si>
    <t>ri-CC2</t>
  </si>
  <si>
    <t>ri-CCSD</t>
  </si>
  <si>
    <t>Paper</t>
  </si>
  <si>
    <t>No SCS</t>
  </si>
  <si>
    <t>SCS</t>
  </si>
  <si>
    <t>Exp (aEA)</t>
  </si>
  <si>
    <t>CCSD(T)+Ecorr/CBS (vEA)</t>
  </si>
  <si>
    <t>r</t>
  </si>
  <si>
    <t>R dba (eV)</t>
  </si>
  <si>
    <t>R va (eV)</t>
  </si>
  <si>
    <t>R totE (eV)</t>
  </si>
  <si>
    <t>dba (eV)</t>
  </si>
  <si>
    <t>va (eV)</t>
  </si>
  <si>
    <t>totE (Eh)</t>
  </si>
  <si>
    <t>cc2 rimp2-aug-cc-pVDZ</t>
  </si>
  <si>
    <t>Q0 D3.2 + 12He</t>
  </si>
  <si>
    <t>He E (Eh)</t>
  </si>
  <si>
    <t>ave error</t>
  </si>
  <si>
    <t xml:space="preserve"> Abs Error CCSD/TZ (meV)</t>
  </si>
  <si>
    <t>Q0 dba</t>
  </si>
  <si>
    <t>Q0 vba</t>
  </si>
  <si>
    <t>Q0E</t>
  </si>
  <si>
    <t>Avg Error</t>
  </si>
  <si>
    <t>Quinone</t>
  </si>
  <si>
    <t>BSSE (r = 6)</t>
  </si>
  <si>
    <t>R dba BSSE (eV)</t>
  </si>
  <si>
    <t>R va BSSE (eV)</t>
  </si>
  <si>
    <t>dba</t>
  </si>
  <si>
    <t>vba</t>
  </si>
  <si>
    <t>both</t>
  </si>
  <si>
    <t>Q0</t>
  </si>
  <si>
    <t>12He</t>
  </si>
  <si>
    <t>BSSE</t>
  </si>
  <si>
    <t>E</t>
  </si>
  <si>
    <t>rel dba</t>
  </si>
  <si>
    <t>rel vba</t>
  </si>
  <si>
    <t>rel E</t>
  </si>
  <si>
    <t>tot E</t>
  </si>
  <si>
    <t>BSSE E Q0</t>
  </si>
  <si>
    <t>BSSE E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</si>
</sst>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0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8"/>
      <color rgb="FF000000"/>
      <name val="Helvetica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1" fillId="0" borderId="2" xfId="0" applyFont="1" applyBorder="1"/>
    <xf numFmtId="0" fontId="2" fillId="0" borderId="2" xfId="0" applyFont="1" applyBorder="1"/>
    <xf numFmtId="0" fontId="0" fillId="0" borderId="9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17" xfId="0" applyBorder="1"/>
    <xf numFmtId="0" fontId="4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5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/>
    <xf numFmtId="164" fontId="0" fillId="0" borderId="17" xfId="0" applyNumberFormat="1" applyBorder="1"/>
    <xf numFmtId="0" fontId="5" fillId="0" borderId="0" xfId="0" applyFont="1"/>
    <xf numFmtId="165" fontId="0" fillId="0" borderId="0" xfId="0" applyNumberFormat="1"/>
    <xf numFmtId="165" fontId="5" fillId="0" borderId="0" xfId="0" applyNumberFormat="1" applyFont="1"/>
    <xf numFmtId="2" fontId="0" fillId="0" borderId="0" xfId="0" applyNumberFormat="1"/>
    <xf numFmtId="2" fontId="5" fillId="0" borderId="0" xfId="0" applyNumberFormat="1" applyFont="1"/>
    <xf numFmtId="0" fontId="0" fillId="0" borderId="1" xfId="0" applyBorder="1"/>
    <xf numFmtId="0" fontId="1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quinones_S2018!$D$3:$D$12</c:f>
              <c:numCache>
                <c:formatCode>0.00</c:formatCode>
                <c:ptCount val="10"/>
                <c:pt idx="0">
                  <c:v>2.02</c:v>
                </c:pt>
                <c:pt idx="1">
                  <c:v>1.95</c:v>
                </c:pt>
                <c:pt idx="2">
                  <c:v>1.89</c:v>
                </c:pt>
                <c:pt idx="3">
                  <c:v>1.89</c:v>
                </c:pt>
                <c:pt idx="4">
                  <c:v>1.84</c:v>
                </c:pt>
                <c:pt idx="5">
                  <c:v>1.83</c:v>
                </c:pt>
                <c:pt idx="6">
                  <c:v>1.65</c:v>
                </c:pt>
                <c:pt idx="7">
                  <c:v>1.88</c:v>
                </c:pt>
                <c:pt idx="8">
                  <c:v>1.97</c:v>
                </c:pt>
                <c:pt idx="9">
                  <c:v>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8A-A744-B3EE-69475AD7F381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quinones_S2018!$E$3:$E$12</c:f>
              <c:numCache>
                <c:formatCode>0.00</c:formatCode>
                <c:ptCount val="10"/>
                <c:pt idx="0">
                  <c:v>1.54</c:v>
                </c:pt>
                <c:pt idx="2">
                  <c:v>1.39</c:v>
                </c:pt>
                <c:pt idx="3">
                  <c:v>1.4</c:v>
                </c:pt>
                <c:pt idx="4">
                  <c:v>1.34</c:v>
                </c:pt>
                <c:pt idx="5">
                  <c:v>1.32</c:v>
                </c:pt>
                <c:pt idx="6">
                  <c:v>1.17</c:v>
                </c:pt>
                <c:pt idx="7">
                  <c:v>1.39</c:v>
                </c:pt>
                <c:pt idx="9">
                  <c:v>1.45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A-A744-B3EE-69475AD7F381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quinones_S2018!$C$3:$C$12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xVal>
          <c:yVal>
            <c:numRef>
              <c:f>quinones_S2018!$F$3:$F$12</c:f>
              <c:numCache>
                <c:formatCode>General</c:formatCode>
                <c:ptCount val="10"/>
                <c:pt idx="0">
                  <c:v>1.64</c:v>
                </c:pt>
                <c:pt idx="1">
                  <c:v>1.57</c:v>
                </c:pt>
                <c:pt idx="2">
                  <c:v>1.49</c:v>
                </c:pt>
                <c:pt idx="3">
                  <c:v>1.5</c:v>
                </c:pt>
                <c:pt idx="4">
                  <c:v>1.43</c:v>
                </c:pt>
                <c:pt idx="5">
                  <c:v>1.42</c:v>
                </c:pt>
                <c:pt idx="6">
                  <c:v>1.32</c:v>
                </c:pt>
                <c:pt idx="7">
                  <c:v>1.5</c:v>
                </c:pt>
                <c:pt idx="8">
                  <c:v>1.55</c:v>
                </c:pt>
                <c:pt idx="9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8A-A744-B3EE-69475AD7F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14767"/>
        <c:axId val="518492751"/>
      </c:scatterChart>
      <c:valAx>
        <c:axId val="518714767"/>
        <c:scaling>
          <c:orientation val="minMax"/>
          <c:max val="1.65"/>
          <c:min val="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92751"/>
        <c:crosses val="autoZero"/>
        <c:crossBetween val="midCat"/>
      </c:valAx>
      <c:valAx>
        <c:axId val="518492751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14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'He12'!$E$3</c:f>
              <c:strCache>
                <c:ptCount val="1"/>
                <c:pt idx="0">
                  <c:v>R dba (eV)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'He12'!$E$4:$E$12</c:f>
              <c:numCache>
                <c:formatCode>General</c:formatCode>
                <c:ptCount val="9"/>
                <c:pt idx="0">
                  <c:v>1.584E-2</c:v>
                </c:pt>
                <c:pt idx="1">
                  <c:v>1.6143999999999999E-2</c:v>
                </c:pt>
                <c:pt idx="2">
                  <c:v>1.4618000000000001E-2</c:v>
                </c:pt>
                <c:pt idx="3">
                  <c:v>1.1927E-2</c:v>
                </c:pt>
                <c:pt idx="4">
                  <c:v>7.6970000000000007E-3</c:v>
                </c:pt>
                <c:pt idx="5">
                  <c:v>3.2670000000000004E-3</c:v>
                </c:pt>
                <c:pt idx="6">
                  <c:v>5.8400000000000032E-4</c:v>
                </c:pt>
                <c:pt idx="7">
                  <c:v>5.3000000000000096E-5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C-F340-997E-DBD8E967CD72}"/>
            </c:ext>
          </c:extLst>
        </c:ser>
        <c:ser>
          <c:idx val="1"/>
          <c:order val="1"/>
          <c:tx>
            <c:strRef>
              <c:f>'He12'!$F$3</c:f>
              <c:strCache>
                <c:ptCount val="1"/>
                <c:pt idx="0">
                  <c:v>R va (eV)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'He12'!$F$4:$F$12</c:f>
              <c:numCache>
                <c:formatCode>General</c:formatCode>
                <c:ptCount val="9"/>
                <c:pt idx="0">
                  <c:v>3.313869999999941E-3</c:v>
                </c:pt>
                <c:pt idx="1">
                  <c:v>-2.4684100000000875E-3</c:v>
                </c:pt>
                <c:pt idx="2">
                  <c:v>-1.0768400000000788E-3</c:v>
                </c:pt>
                <c:pt idx="3">
                  <c:v>-5.2772999999994852E-4</c:v>
                </c:pt>
                <c:pt idx="4">
                  <c:v>-2.1625999999996814E-4</c:v>
                </c:pt>
                <c:pt idx="5">
                  <c:v>-7.4880000000110414E-5</c:v>
                </c:pt>
                <c:pt idx="6">
                  <c:v>-1.5490000000006887E-5</c:v>
                </c:pt>
                <c:pt idx="7">
                  <c:v>-7.2500000001252118E-6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EC-F340-997E-DBD8E967CD72}"/>
            </c:ext>
          </c:extLst>
        </c:ser>
        <c:ser>
          <c:idx val="2"/>
          <c:order val="2"/>
          <c:tx>
            <c:strRef>
              <c:f>'He12'!$G$3</c:f>
              <c:strCache>
                <c:ptCount val="1"/>
                <c:pt idx="0">
                  <c:v>R totE (eV)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'He12'!$G$4:$G$12</c:f>
              <c:numCache>
                <c:formatCode>General</c:formatCode>
                <c:ptCount val="9"/>
                <c:pt idx="0">
                  <c:v>-7.2547069978841708E-2</c:v>
                </c:pt>
                <c:pt idx="1">
                  <c:v>-2.396353981230516E-2</c:v>
                </c:pt>
                <c:pt idx="2">
                  <c:v>-9.8282869221234023E-3</c:v>
                </c:pt>
                <c:pt idx="3">
                  <c:v>-4.798471879897466E-3</c:v>
                </c:pt>
                <c:pt idx="4">
                  <c:v>-2.0641561214471723E-3</c:v>
                </c:pt>
                <c:pt idx="5">
                  <c:v>-5.4387969267713748E-4</c:v>
                </c:pt>
                <c:pt idx="6">
                  <c:v>-7.6477638342180404E-5</c:v>
                </c:pt>
                <c:pt idx="7">
                  <c:v>-1.8185378722887435E-5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EC-F340-997E-DBD8E967CD72}"/>
            </c:ext>
          </c:extLst>
        </c:ser>
        <c:ser>
          <c:idx val="3"/>
          <c:order val="3"/>
          <c:tx>
            <c:strRef>
              <c:f>'He12'!$H$3</c:f>
              <c:strCache>
                <c:ptCount val="1"/>
                <c:pt idx="0">
                  <c:v>R dba BSSE (eV)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'He12'!$H$4:$H$12</c:f>
              <c:numCache>
                <c:formatCode>General</c:formatCode>
                <c:ptCount val="9"/>
                <c:pt idx="0">
                  <c:v>1.5852930000000001E-2</c:v>
                </c:pt>
                <c:pt idx="1">
                  <c:v>1.615693E-2</c:v>
                </c:pt>
                <c:pt idx="2">
                  <c:v>1.463093E-2</c:v>
                </c:pt>
                <c:pt idx="3">
                  <c:v>1.193993E-2</c:v>
                </c:pt>
                <c:pt idx="4">
                  <c:v>7.7099300000000003E-3</c:v>
                </c:pt>
                <c:pt idx="5">
                  <c:v>3.2799299999999999E-3</c:v>
                </c:pt>
                <c:pt idx="6">
                  <c:v>5.9692999999999986E-4</c:v>
                </c:pt>
                <c:pt idx="7">
                  <c:v>6.5929999999999635E-5</c:v>
                </c:pt>
                <c:pt idx="8">
                  <c:v>1.2929999999999539E-5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EC-F340-997E-DBD8E967CD72}"/>
            </c:ext>
          </c:extLst>
        </c:ser>
        <c:ser>
          <c:idx val="4"/>
          <c:order val="4"/>
          <c:tx>
            <c:strRef>
              <c:f>'He12'!$I$3</c:f>
              <c:strCache>
                <c:ptCount val="1"/>
                <c:pt idx="0">
                  <c:v>R va BSSE (eV)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'He12'!$A$4:$A$12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'He12'!$I$4:$I$12</c:f>
              <c:numCache>
                <c:formatCode>General</c:formatCode>
                <c:ptCount val="9"/>
                <c:pt idx="0">
                  <c:v>3.3797899999998826E-3</c:v>
                </c:pt>
                <c:pt idx="1">
                  <c:v>-2.4024900000001459E-3</c:v>
                </c:pt>
                <c:pt idx="2">
                  <c:v>-1.0109200000001373E-3</c:v>
                </c:pt>
                <c:pt idx="3">
                  <c:v>-4.6181000000000694E-4</c:v>
                </c:pt>
                <c:pt idx="4">
                  <c:v>-1.5034000000002656E-4</c:v>
                </c:pt>
                <c:pt idx="5">
                  <c:v>-8.9600000001688329E-6</c:v>
                </c:pt>
                <c:pt idx="6">
                  <c:v>5.0429999999934694E-5</c:v>
                </c:pt>
                <c:pt idx="7">
                  <c:v>5.8669999999816369E-5</c:v>
                </c:pt>
                <c:pt idx="8">
                  <c:v>6.5919999999941581E-5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EC-F340-997E-DBD8E967C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950751"/>
        <c:axId val="609952463"/>
      </c:scatterChart>
      <c:valAx>
        <c:axId val="6099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2463"/>
        <c:crosses val="autoZero"/>
        <c:crossBetween val="midCat"/>
      </c:valAx>
      <c:valAx>
        <c:axId val="609952463"/>
        <c:scaling>
          <c:orientation val="minMax"/>
          <c:max val="0.02"/>
          <c:min val="-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'He12'!$V$15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'He12'!$V$16:$V$24</c:f>
              <c:numCache>
                <c:formatCode>General</c:formatCode>
                <c:ptCount val="9"/>
                <c:pt idx="0">
                  <c:v>8.662629272972552</c:v>
                </c:pt>
                <c:pt idx="1">
                  <c:v>11.00421718697188</c:v>
                </c:pt>
                <c:pt idx="2">
                  <c:v>13.595415345218544</c:v>
                </c:pt>
                <c:pt idx="3">
                  <c:v>11.626955697065814</c:v>
                </c:pt>
                <c:pt idx="4">
                  <c:v>7.6251889015247061</c:v>
                </c:pt>
                <c:pt idx="5">
                  <c:v>3.2551293019782124</c:v>
                </c:pt>
                <c:pt idx="6">
                  <c:v>0.58250100348001599</c:v>
                </c:pt>
                <c:pt idx="7">
                  <c:v>5.1930251173911479E-2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20-5944-9FFF-F2EA6FF2DDBB}"/>
            </c:ext>
          </c:extLst>
        </c:ser>
        <c:ser>
          <c:idx val="1"/>
          <c:order val="1"/>
          <c:tx>
            <c:strRef>
              <c:f>'He12'!$W$15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'He12'!$W$16:$W$24</c:f>
              <c:numCache>
                <c:formatCode>General</c:formatCode>
                <c:ptCount val="9"/>
                <c:pt idx="0">
                  <c:v>-3.8630675272703918E-3</c:v>
                </c:pt>
                <c:pt idx="1">
                  <c:v>-7.6073409372332534E-3</c:v>
                </c:pt>
                <c:pt idx="2">
                  <c:v>-2.0989220181559798E-3</c:v>
                </c:pt>
                <c:pt idx="3">
                  <c:v>-8.2740911913758985E-4</c:v>
                </c:pt>
                <c:pt idx="4">
                  <c:v>-2.8736063096546083E-4</c:v>
                </c:pt>
                <c:pt idx="5">
                  <c:v>-8.6654727917245822E-5</c:v>
                </c:pt>
                <c:pt idx="6">
                  <c:v>-1.6438412179464734E-5</c:v>
                </c:pt>
                <c:pt idx="7">
                  <c:v>-7.3878964688134374E-6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20-5944-9FFF-F2EA6FF2DDBB}"/>
            </c:ext>
          </c:extLst>
        </c:ser>
        <c:ser>
          <c:idx val="2"/>
          <c:order val="2"/>
          <c:tx>
            <c:strRef>
              <c:f>'He12'!$X$15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'He12'!$M$16:$M$24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'He12'!$X$16:$X$24</c:f>
              <c:numCache>
                <c:formatCode>General</c:formatCode>
                <c:ptCount val="9"/>
                <c:pt idx="0">
                  <c:v>-7.176932653969609E-3</c:v>
                </c:pt>
                <c:pt idx="1">
                  <c:v>-5.1389233687107391E-3</c:v>
                </c:pt>
                <c:pt idx="2">
                  <c:v>-1.0220795301457289E-3</c:v>
                </c:pt>
                <c:pt idx="3">
                  <c:v>-2.9967379277789317E-4</c:v>
                </c:pt>
                <c:pt idx="4">
                  <c:v>-7.1095244819057723E-5</c:v>
                </c:pt>
                <c:pt idx="5">
                  <c:v>-1.1774374826957996E-5</c:v>
                </c:pt>
                <c:pt idx="6">
                  <c:v>-9.3879292699706914E-7</c:v>
                </c:pt>
                <c:pt idx="7">
                  <c:v>-1.2789473971598978E-7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20-5944-9FFF-F2EA6FF2D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221696"/>
        <c:axId val="665064432"/>
      </c:scatterChart>
      <c:valAx>
        <c:axId val="66522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64432"/>
        <c:crosses val="autoZero"/>
        <c:crossBetween val="midCat"/>
      </c:valAx>
      <c:valAx>
        <c:axId val="665064432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21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H2O!$E$1</c:f>
              <c:strCache>
                <c:ptCount val="1"/>
                <c:pt idx="0">
                  <c:v>rel vba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H2O!$E$2:$E$9</c:f>
              <c:numCache>
                <c:formatCode>General</c:formatCode>
                <c:ptCount val="8"/>
                <c:pt idx="0">
                  <c:v>-0.17756283000000006</c:v>
                </c:pt>
                <c:pt idx="1">
                  <c:v>-9.5632770000000145E-2</c:v>
                </c:pt>
                <c:pt idx="2">
                  <c:v>-5.9303590000000073E-2</c:v>
                </c:pt>
                <c:pt idx="3">
                  <c:v>-3.9739970000000069E-2</c:v>
                </c:pt>
                <c:pt idx="4">
                  <c:v>-2.3850700000000113E-2</c:v>
                </c:pt>
                <c:pt idx="5">
                  <c:v>-1.1607820000000046E-2</c:v>
                </c:pt>
                <c:pt idx="6">
                  <c:v>-2.9829500000000397E-3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02-5A40-8C0F-B9AA7560112F}"/>
            </c:ext>
          </c:extLst>
        </c:ser>
        <c:ser>
          <c:idx val="1"/>
          <c:order val="1"/>
          <c:tx>
            <c:strRef>
              <c:f>H2O!$F$1</c:f>
              <c:strCache>
                <c:ptCount val="1"/>
                <c:pt idx="0">
                  <c:v>rel dba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H2O!$F$2:$F$9</c:f>
              <c:numCache>
                <c:formatCode>General</c:formatCode>
                <c:ptCount val="8"/>
                <c:pt idx="0">
                  <c:v>-2.7378569999999998E-2</c:v>
                </c:pt>
                <c:pt idx="1">
                  <c:v>-4.6104820000000005E-2</c:v>
                </c:pt>
                <c:pt idx="2">
                  <c:v>-4.5330950000000002E-2</c:v>
                </c:pt>
                <c:pt idx="3">
                  <c:v>-3.8813E-2</c:v>
                </c:pt>
                <c:pt idx="4">
                  <c:v>-2.8739569999999999E-2</c:v>
                </c:pt>
                <c:pt idx="5">
                  <c:v>-1.693948E-2</c:v>
                </c:pt>
                <c:pt idx="6">
                  <c:v>-5.2280899999999995E-3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02-5A40-8C0F-B9AA7560112F}"/>
            </c:ext>
          </c:extLst>
        </c:ser>
        <c:ser>
          <c:idx val="2"/>
          <c:order val="2"/>
          <c:tx>
            <c:strRef>
              <c:f>H2O!$G$1</c:f>
              <c:strCache>
                <c:ptCount val="1"/>
                <c:pt idx="0">
                  <c:v>rel 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H2O!$A$2:$A$9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H2O!$G$2:$G$9</c:f>
              <c:numCache>
                <c:formatCode>General</c:formatCode>
                <c:ptCount val="8"/>
                <c:pt idx="0">
                  <c:v>-5.4091655792522834E-2</c:v>
                </c:pt>
                <c:pt idx="1">
                  <c:v>-5.6998430087997261E-3</c:v>
                </c:pt>
                <c:pt idx="2">
                  <c:v>2.8188295142117342E-5</c:v>
                </c:pt>
                <c:pt idx="3">
                  <c:v>7.8183817109653232E-4</c:v>
                </c:pt>
                <c:pt idx="4">
                  <c:v>6.6324813409682497E-4</c:v>
                </c:pt>
                <c:pt idx="5">
                  <c:v>2.074243985359402E-4</c:v>
                </c:pt>
                <c:pt idx="6">
                  <c:v>6.9563242666231237E-5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2-5A40-8C0F-B9AA75601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61664"/>
        <c:axId val="1931732160"/>
      </c:scatterChart>
      <c:valAx>
        <c:axId val="49626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732160"/>
        <c:crosses val="autoZero"/>
        <c:crossBetween val="midCat"/>
      </c:valAx>
      <c:valAx>
        <c:axId val="19317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6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H2O!$O$3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H2O!$O$6:$O$13</c:f>
              <c:numCache>
                <c:formatCode>General</c:formatCode>
                <c:ptCount val="8"/>
                <c:pt idx="0">
                  <c:v>-33.366285568044731</c:v>
                </c:pt>
                <c:pt idx="1">
                  <c:v>3.6049673145318824E-2</c:v>
                </c:pt>
                <c:pt idx="2">
                  <c:v>2.6222518158983941</c:v>
                </c:pt>
                <c:pt idx="3">
                  <c:v>2.2428241045774722</c:v>
                </c:pt>
                <c:pt idx="4">
                  <c:v>1.4454318950816829</c:v>
                </c:pt>
                <c:pt idx="5">
                  <c:v>0.71311848553024204</c:v>
                </c:pt>
                <c:pt idx="6">
                  <c:v>0.23744402434003795</c:v>
                </c:pt>
                <c:pt idx="7">
                  <c:v>0.10521562912589029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21-3648-B036-8619A6FF4AF4}"/>
            </c:ext>
          </c:extLst>
        </c:ser>
        <c:ser>
          <c:idx val="1"/>
          <c:order val="1"/>
          <c:tx>
            <c:strRef>
              <c:f>H2O!$P$3</c:f>
              <c:strCache>
                <c:ptCount val="1"/>
                <c:pt idx="0">
                  <c:v>vba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H2O!$P$6:$P$13</c:f>
              <c:numCache>
                <c:formatCode>General</c:formatCode>
                <c:ptCount val="8"/>
                <c:pt idx="0">
                  <c:v>-1.9189612945357375</c:v>
                </c:pt>
                <c:pt idx="1">
                  <c:v>-1.8036288249803627</c:v>
                </c:pt>
                <c:pt idx="2">
                  <c:v>-1.7647134122274417</c:v>
                </c:pt>
                <c:pt idx="3">
                  <c:v>-1.7455292036304442</c:v>
                </c:pt>
                <c:pt idx="4">
                  <c:v>-1.7304373050680513</c:v>
                </c:pt>
                <c:pt idx="5">
                  <c:v>-1.7189267352825017</c:v>
                </c:pt>
                <c:pt idx="6">
                  <c:v>-1.7107775226965765</c:v>
                </c:pt>
                <c:pt idx="7">
                  <c:v>-1.7079268038995494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21-3648-B036-8619A6FF4AF4}"/>
            </c:ext>
          </c:extLst>
        </c:ser>
        <c:ser>
          <c:idx val="2"/>
          <c:order val="2"/>
          <c:tx>
            <c:strRef>
              <c:f>H2O!$Q$3</c:f>
              <c:strCache>
                <c:ptCount val="1"/>
                <c:pt idx="0">
                  <c:v>dba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H2O!$I$6:$I$13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</c:numCache>
            </c:numRef>
          </c:xVal>
          <c:yVal>
            <c:numRef>
              <c:f>H2O!$Q$6:$Q$13</c:f>
              <c:numCache>
                <c:formatCode>General</c:formatCode>
                <c:ptCount val="8"/>
                <c:pt idx="0">
                  <c:v>-73.085724676426352</c:v>
                </c:pt>
                <c:pt idx="1">
                  <c:v>-58.409657249249285</c:v>
                </c:pt>
                <c:pt idx="2">
                  <c:v>-55.049589870952317</c:v>
                </c:pt>
                <c:pt idx="3">
                  <c:v>-48.911066314827181</c:v>
                </c:pt>
                <c:pt idx="4">
                  <c:v>-39.63501026927544</c:v>
                </c:pt>
                <c:pt idx="5">
                  <c:v>-28.567221795741307</c:v>
                </c:pt>
                <c:pt idx="6">
                  <c:v>-17.331498118293005</c:v>
                </c:pt>
                <c:pt idx="7">
                  <c:v>-12.235639521281396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21-3648-B036-8619A6FF4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52352"/>
        <c:axId val="281554064"/>
      </c:scatterChart>
      <c:valAx>
        <c:axId val="28155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4064"/>
        <c:crosses val="autoZero"/>
        <c:crossBetween val="midCat"/>
      </c:valAx>
      <c:valAx>
        <c:axId val="28155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52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600984</xdr:colOff>
      <xdr:row>1</xdr:row>
      <xdr:rowOff>33565</xdr:rowOff>
    </xdr:from>
    <xdr:to>
      <xdr:col>11</xdr:col>
      <xdr:colOff>351519</xdr:colOff>
      <xdr:row>24</xdr:row>
      <xdr:rowOff>192769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FE8212-07FA-A7BB-D3E7-A8F5C496A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87322</xdr:colOff>
      <xdr:row>12</xdr:row>
      <xdr:rowOff>195451</xdr:rowOff>
    </xdr:from>
    <xdr:to>
      <xdr:col>9</xdr:col>
      <xdr:colOff>686374</xdr:colOff>
      <xdr:row>42</xdr:row>
      <xdr:rowOff>30812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5D2DE-B365-26AA-73A9-4E98F1C85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28</xdr:row>
      <xdr:rowOff>76199</xdr:rowOff>
    </xdr:from>
    <xdr:to>
      <xdr:col>21</xdr:col>
      <xdr:colOff>177801</xdr:colOff>
      <xdr:row>47</xdr:row>
      <xdr:rowOff>67732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AC26C-81BE-86A8-72BF-7F74E702F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165100</xdr:rowOff>
    </xdr:from>
    <xdr:to>
      <xdr:col>8</xdr:col>
      <xdr:colOff>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81B7E-CC82-EC94-9032-40CD4731E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14</xdr:row>
      <xdr:rowOff>88900</xdr:rowOff>
    </xdr:from>
    <xdr:to>
      <xdr:col>17</xdr:col>
      <xdr:colOff>673100</xdr:colOff>
      <xdr:row>39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1F628-087A-C868-90A5-7D37DEE86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7A-694B-1242-8C9E-27563F12182D}">
  <dimension ref="B2:Y55"/>
  <sheetViews>
    <sheetView tabSelected="1" topLeftCell="D32" workbookViewId="0">
      <selection activeCell="J51" sqref="J51"/>
    </sheetView>
  </sheetViews>
  <sheetFormatPr baseColWidth="10" defaultRowHeight="16" x14ac:dyDescent="0.2"/>
  <cols>
    <col min="1" max="1" width="2.1640625" customWidth="1"/>
    <col min="2" max="2" width="15.33203125" customWidth="1"/>
    <col min="5" max="6" width="12" customWidth="1"/>
    <col min="7" max="7" width="10.6640625" customWidth="1"/>
    <col min="8" max="8" width="9.6640625" customWidth="1"/>
    <col min="10" max="10" width="10.83203125" customWidth="1"/>
    <col min="11" max="11" width="10" customWidth="1"/>
    <col min="12" max="12" width="12.33203125" customWidth="1"/>
  </cols>
  <sheetData>
    <row r="2" spans="2:25" x14ac:dyDescent="0.2">
      <c r="B2" s="11"/>
      <c r="C2" s="76" t="s">
        <v>31</v>
      </c>
      <c r="D2" s="76"/>
      <c r="E2" s="75" t="s">
        <v>16</v>
      </c>
      <c r="F2" s="76"/>
      <c r="G2" s="76"/>
    </row>
    <row r="3" spans="2:25" ht="17" thickBot="1" x14ac:dyDescent="0.25">
      <c r="B3" s="11"/>
      <c r="C3" s="75" t="s">
        <v>32</v>
      </c>
      <c r="D3" s="77"/>
      <c r="E3" s="75" t="s">
        <v>47</v>
      </c>
      <c r="F3" s="76"/>
      <c r="G3" s="76"/>
      <c r="H3" s="76"/>
      <c r="I3" s="76" t="s">
        <v>56</v>
      </c>
      <c r="J3" s="76"/>
      <c r="K3" s="73" t="s">
        <v>57</v>
      </c>
      <c r="L3" s="74"/>
      <c r="O3" s="8" t="s">
        <v>22</v>
      </c>
      <c r="P3" s="8"/>
      <c r="Q3" s="8"/>
      <c r="X3" s="24" t="s">
        <v>43</v>
      </c>
      <c r="Y3" s="24"/>
    </row>
    <row r="4" spans="2:25" ht="17" thickBot="1" x14ac:dyDescent="0.25">
      <c r="B4" s="12"/>
      <c r="C4" s="9" t="s">
        <v>22</v>
      </c>
      <c r="D4" s="7" t="s">
        <v>21</v>
      </c>
      <c r="E4" s="15" t="s">
        <v>2</v>
      </c>
      <c r="F4" s="8" t="s">
        <v>18</v>
      </c>
      <c r="G4" s="8" t="s">
        <v>1</v>
      </c>
      <c r="H4" s="8" t="s">
        <v>0</v>
      </c>
      <c r="I4" s="15" t="s">
        <v>20</v>
      </c>
      <c r="J4" s="15" t="s">
        <v>54</v>
      </c>
      <c r="K4" s="15" t="s">
        <v>55</v>
      </c>
      <c r="L4" s="15" t="s">
        <v>54</v>
      </c>
      <c r="N4" s="12"/>
      <c r="O4" s="18" t="s">
        <v>17</v>
      </c>
      <c r="P4" s="20" t="s">
        <v>33</v>
      </c>
      <c r="Q4" s="19" t="s">
        <v>34</v>
      </c>
      <c r="S4" s="27"/>
      <c r="T4" s="26" t="s">
        <v>36</v>
      </c>
      <c r="U4" s="27" t="s">
        <v>41</v>
      </c>
      <c r="V4" s="25" t="s">
        <v>39</v>
      </c>
      <c r="W4" s="27" t="s">
        <v>40</v>
      </c>
      <c r="X4" s="32" t="s">
        <v>37</v>
      </c>
      <c r="Y4" s="28" t="s">
        <v>42</v>
      </c>
    </row>
    <row r="5" spans="2:25" x14ac:dyDescent="0.2">
      <c r="B5" s="13" t="s">
        <v>3</v>
      </c>
      <c r="C5" s="10" t="s">
        <v>19</v>
      </c>
      <c r="D5" s="4" t="s">
        <v>19</v>
      </c>
      <c r="E5" s="16">
        <v>3.2212299999999998</v>
      </c>
      <c r="F5" s="3">
        <v>-0.76746000000000003</v>
      </c>
      <c r="G5" s="3">
        <v>27.824909999999999</v>
      </c>
      <c r="H5" s="3">
        <v>156.69712000000001</v>
      </c>
      <c r="I5" s="16">
        <v>3.2470500000000002</v>
      </c>
      <c r="J5" s="16">
        <v>4.5999999999999996</v>
      </c>
      <c r="K5" s="16">
        <v>3.1</v>
      </c>
      <c r="L5" s="16">
        <v>4.5999999999999996</v>
      </c>
      <c r="N5" s="13" t="s">
        <v>3</v>
      </c>
      <c r="O5" s="21" t="s">
        <v>19</v>
      </c>
      <c r="P5" s="21"/>
      <c r="Q5" s="21">
        <v>-3.1</v>
      </c>
      <c r="S5" s="29" t="s">
        <v>11</v>
      </c>
      <c r="T5" s="30">
        <v>25.7</v>
      </c>
      <c r="U5" s="31">
        <v>25.9</v>
      </c>
      <c r="V5" s="30">
        <v>34.799999999999997</v>
      </c>
      <c r="W5" s="31">
        <v>34.7881</v>
      </c>
      <c r="X5">
        <f>ABS(T5-V5)</f>
        <v>9.0999999999999979</v>
      </c>
      <c r="Y5" s="30">
        <f>ABS(U5-W5)</f>
        <v>8.8881000000000014</v>
      </c>
    </row>
    <row r="6" spans="2:25" x14ac:dyDescent="0.2">
      <c r="B6" s="13" t="s">
        <v>4</v>
      </c>
      <c r="C6" s="10">
        <v>0.8</v>
      </c>
      <c r="D6" s="4">
        <v>-1.3</v>
      </c>
      <c r="E6" s="16">
        <v>-1.26437</v>
      </c>
      <c r="F6" s="3">
        <v>-3.3246799999999999</v>
      </c>
      <c r="G6" s="3">
        <v>16.827719999999999</v>
      </c>
      <c r="H6" s="3">
        <v>114.86454999999999</v>
      </c>
      <c r="I6" s="16">
        <v>-0.94411</v>
      </c>
      <c r="J6" s="16">
        <v>0.3</v>
      </c>
      <c r="K6" s="16">
        <v>-0.9</v>
      </c>
      <c r="L6" s="16">
        <v>0.5</v>
      </c>
      <c r="N6" s="14" t="s">
        <v>4</v>
      </c>
      <c r="O6" s="21">
        <v>0.8</v>
      </c>
      <c r="P6" s="21"/>
      <c r="Q6" s="22">
        <v>0.9</v>
      </c>
      <c r="S6" s="29" t="s">
        <v>38</v>
      </c>
      <c r="T6" s="30">
        <v>25.5</v>
      </c>
      <c r="U6" s="31">
        <v>25.5</v>
      </c>
      <c r="V6" s="30">
        <v>26.7</v>
      </c>
      <c r="W6" s="31">
        <v>27.2</v>
      </c>
      <c r="X6">
        <f t="shared" ref="X6:X17" si="0">ABS(T6-V6)</f>
        <v>1.1999999999999993</v>
      </c>
      <c r="Y6" s="30">
        <f t="shared" ref="Y6:Y18" si="1">ABS(U6-W6)</f>
        <v>1.6999999999999993</v>
      </c>
    </row>
    <row r="7" spans="2:25" x14ac:dyDescent="0.2">
      <c r="B7" s="14" t="s">
        <v>5</v>
      </c>
      <c r="C7" s="10" t="s">
        <v>26</v>
      </c>
      <c r="D7" s="4">
        <v>-17.2</v>
      </c>
      <c r="E7" s="16">
        <v>-19.915859999999999</v>
      </c>
      <c r="F7" s="3">
        <v>-20.124009999999998</v>
      </c>
      <c r="G7" s="3">
        <v>-12.56096</v>
      </c>
      <c r="H7" s="3">
        <v>61.199469999999998</v>
      </c>
      <c r="I7" s="16">
        <v>-20.327919999999999</v>
      </c>
      <c r="J7" s="16">
        <v>-18.2</v>
      </c>
      <c r="K7" s="16">
        <v>-18.399999999999999</v>
      </c>
      <c r="L7" s="16">
        <v>-17.100000000000001</v>
      </c>
      <c r="N7" s="13" t="s">
        <v>5</v>
      </c>
      <c r="O7" s="21" t="s">
        <v>26</v>
      </c>
      <c r="P7" s="21"/>
      <c r="Q7" s="21">
        <v>18.399999999999999</v>
      </c>
      <c r="S7" s="29" t="s">
        <v>15</v>
      </c>
      <c r="T7" s="30">
        <v>19</v>
      </c>
      <c r="U7" s="31">
        <v>19.099999999999998</v>
      </c>
      <c r="V7" s="30">
        <v>26.3</v>
      </c>
      <c r="W7" s="31">
        <v>26.276710000000001</v>
      </c>
      <c r="X7">
        <f t="shared" si="0"/>
        <v>7.3000000000000007</v>
      </c>
      <c r="Y7" s="30">
        <f t="shared" si="1"/>
        <v>7.1767100000000035</v>
      </c>
    </row>
    <row r="8" spans="2:25" x14ac:dyDescent="0.2">
      <c r="B8" s="13" t="s">
        <v>6</v>
      </c>
      <c r="C8" s="10">
        <v>4.0999999999999996</v>
      </c>
      <c r="D8" s="4">
        <v>-8.9</v>
      </c>
      <c r="E8" s="16">
        <v>-8.9232600000000009</v>
      </c>
      <c r="F8" s="3">
        <v>-9.5903100000000006</v>
      </c>
      <c r="G8" s="3">
        <v>2.1237400000000002</v>
      </c>
      <c r="H8" s="3">
        <v>97.116669999999999</v>
      </c>
      <c r="I8" s="16">
        <v>-9.1</v>
      </c>
      <c r="J8" s="16">
        <v>-7.4</v>
      </c>
      <c r="K8" s="16">
        <v>-4.5999999999999996</v>
      </c>
      <c r="L8" s="16">
        <v>-3.4</v>
      </c>
      <c r="N8" s="14" t="s">
        <v>6</v>
      </c>
      <c r="O8" s="21">
        <v>4.0999999999999996</v>
      </c>
      <c r="P8" s="21">
        <v>4.1000000000000005</v>
      </c>
      <c r="Q8" s="22">
        <v>4.5999999999999996</v>
      </c>
      <c r="S8" s="29" t="s">
        <v>5</v>
      </c>
      <c r="T8" s="30">
        <v>18.399999999999999</v>
      </c>
      <c r="U8" s="31">
        <v>18.399999999999999</v>
      </c>
      <c r="V8" s="30">
        <v>17.2</v>
      </c>
      <c r="W8" s="31">
        <v>19.915859999999999</v>
      </c>
      <c r="X8">
        <f t="shared" si="0"/>
        <v>1.1999999999999993</v>
      </c>
      <c r="Y8" s="30">
        <f t="shared" si="1"/>
        <v>1.51586</v>
      </c>
    </row>
    <row r="9" spans="2:25" x14ac:dyDescent="0.2">
      <c r="B9" s="13" t="s">
        <v>7</v>
      </c>
      <c r="C9" s="10" t="s">
        <v>29</v>
      </c>
      <c r="D9" s="4">
        <v>-10.9</v>
      </c>
      <c r="E9" s="16">
        <v>-14.111969999999999</v>
      </c>
      <c r="F9" s="3">
        <v>-14.389200000000001</v>
      </c>
      <c r="G9" s="3">
        <v>-5.4210599999999998</v>
      </c>
      <c r="H9" s="3">
        <v>81.057779999999994</v>
      </c>
      <c r="I9" s="16">
        <v>-14.35596</v>
      </c>
      <c r="J9" s="16">
        <v>-13.2</v>
      </c>
      <c r="K9" s="16">
        <v>-13.7</v>
      </c>
      <c r="L9" s="16">
        <v>-13.3</v>
      </c>
      <c r="N9" s="14" t="s">
        <v>7</v>
      </c>
      <c r="O9" s="21" t="s">
        <v>29</v>
      </c>
      <c r="P9" s="21"/>
      <c r="Q9" s="22">
        <v>13.700000000000001</v>
      </c>
      <c r="S9" s="29" t="s">
        <v>9</v>
      </c>
      <c r="T9" s="30">
        <v>15.7</v>
      </c>
      <c r="U9" s="31">
        <v>15.9</v>
      </c>
      <c r="V9" s="30">
        <v>16.2</v>
      </c>
      <c r="W9" s="31">
        <v>16.216609999999999</v>
      </c>
      <c r="X9">
        <f t="shared" si="0"/>
        <v>0.5</v>
      </c>
      <c r="Y9" s="30">
        <f t="shared" si="1"/>
        <v>0.31660999999999895</v>
      </c>
    </row>
    <row r="10" spans="2:25" x14ac:dyDescent="0.2">
      <c r="B10" s="14" t="s">
        <v>8</v>
      </c>
      <c r="C10" s="10" t="s">
        <v>27</v>
      </c>
      <c r="D10" s="5">
        <v>-12.1</v>
      </c>
      <c r="E10" s="17">
        <v>-15.38002</v>
      </c>
      <c r="F10" s="3">
        <v>-16.102260000000001</v>
      </c>
      <c r="G10" s="3">
        <v>-3.96183</v>
      </c>
      <c r="H10" s="3">
        <v>84.503330000000005</v>
      </c>
      <c r="I10" s="16">
        <v>-15.50206</v>
      </c>
      <c r="J10" s="16">
        <v>-14.8</v>
      </c>
      <c r="K10" s="16">
        <v>-14.9</v>
      </c>
      <c r="L10" s="16">
        <v>-14.7</v>
      </c>
      <c r="N10" s="13" t="s">
        <v>8</v>
      </c>
      <c r="O10" s="21" t="s">
        <v>27</v>
      </c>
      <c r="P10" s="21"/>
      <c r="Q10" s="21">
        <v>14.9</v>
      </c>
      <c r="S10" s="29" t="s">
        <v>8</v>
      </c>
      <c r="T10" s="30">
        <v>14.9</v>
      </c>
      <c r="U10" s="31">
        <v>14.9</v>
      </c>
      <c r="V10" s="30">
        <v>12.1</v>
      </c>
      <c r="W10" s="31">
        <v>15.38002</v>
      </c>
      <c r="X10">
        <f t="shared" si="0"/>
        <v>2.8000000000000007</v>
      </c>
      <c r="Y10" s="30">
        <f t="shared" si="1"/>
        <v>0.48001999999999967</v>
      </c>
    </row>
    <row r="11" spans="2:25" x14ac:dyDescent="0.2">
      <c r="B11" s="13" t="s">
        <v>9</v>
      </c>
      <c r="C11" s="10">
        <v>15.7</v>
      </c>
      <c r="D11" s="4">
        <v>-16.2</v>
      </c>
      <c r="E11" s="16">
        <v>-16.216609999999999</v>
      </c>
      <c r="F11" s="3">
        <v>-17.23479</v>
      </c>
      <c r="G11" s="3">
        <v>-1.0878300000000001</v>
      </c>
      <c r="H11" s="3">
        <v>92.155349999999999</v>
      </c>
      <c r="I11" s="16">
        <v>-16.960360000000001</v>
      </c>
      <c r="J11" s="16">
        <v>-15.1</v>
      </c>
      <c r="K11" s="16">
        <v>-15.9</v>
      </c>
      <c r="L11" s="16">
        <v>-15.1</v>
      </c>
      <c r="N11" s="14" t="s">
        <v>9</v>
      </c>
      <c r="O11" s="21">
        <v>15.7</v>
      </c>
      <c r="P11" s="21"/>
      <c r="Q11" s="22">
        <v>15.9</v>
      </c>
      <c r="S11" s="29" t="s">
        <v>12</v>
      </c>
      <c r="T11" s="30">
        <v>13.7</v>
      </c>
      <c r="U11" s="31">
        <v>13.700000000000001</v>
      </c>
      <c r="V11" s="30">
        <v>12.6</v>
      </c>
      <c r="W11" s="31">
        <v>14.17577</v>
      </c>
      <c r="X11">
        <f t="shared" si="0"/>
        <v>1.0999999999999996</v>
      </c>
      <c r="Y11" s="30">
        <f t="shared" si="1"/>
        <v>0.47576999999999892</v>
      </c>
    </row>
    <row r="12" spans="2:25" x14ac:dyDescent="0.2">
      <c r="B12" s="13" t="s">
        <v>10</v>
      </c>
      <c r="C12" s="10">
        <v>8.9</v>
      </c>
      <c r="D12" s="6">
        <v>-10</v>
      </c>
      <c r="E12" s="16">
        <v>-10.039569999999999</v>
      </c>
      <c r="F12" s="3">
        <v>-10.464119999999999</v>
      </c>
      <c r="G12" s="3">
        <v>0.50233000000000005</v>
      </c>
      <c r="H12" s="3">
        <v>95.065029999999993</v>
      </c>
      <c r="I12" s="16">
        <v>-10.11689</v>
      </c>
      <c r="J12" s="16">
        <v>-9.5</v>
      </c>
      <c r="K12" s="16">
        <v>-9</v>
      </c>
      <c r="L12" s="16">
        <v>-8.8000000000000007</v>
      </c>
      <c r="N12" s="14" t="s">
        <v>10</v>
      </c>
      <c r="O12" s="21">
        <v>8.9</v>
      </c>
      <c r="P12" s="21"/>
      <c r="Q12" s="22">
        <v>9</v>
      </c>
      <c r="S12" s="29" t="s">
        <v>7</v>
      </c>
      <c r="T12" s="30">
        <v>13.4</v>
      </c>
      <c r="U12" s="31">
        <v>13.700000000000001</v>
      </c>
      <c r="V12" s="30">
        <v>10.9</v>
      </c>
      <c r="W12" s="31">
        <v>14.111969999999999</v>
      </c>
      <c r="X12">
        <f t="shared" si="0"/>
        <v>2.5</v>
      </c>
      <c r="Y12" s="30">
        <f t="shared" si="1"/>
        <v>0.41196999999999839</v>
      </c>
    </row>
    <row r="13" spans="2:25" x14ac:dyDescent="0.2">
      <c r="B13" s="13" t="s">
        <v>11</v>
      </c>
      <c r="C13" s="10" t="s">
        <v>23</v>
      </c>
      <c r="D13" s="4">
        <v>-34.799999999999997</v>
      </c>
      <c r="E13" s="16">
        <v>-34.7881</v>
      </c>
      <c r="F13" s="3">
        <v>-34.827060000000003</v>
      </c>
      <c r="G13" s="3">
        <v>-875.75896999999998</v>
      </c>
      <c r="H13" s="3">
        <v>63.561900000000001</v>
      </c>
      <c r="I13" s="16"/>
      <c r="J13" s="16">
        <v>-32.5</v>
      </c>
      <c r="K13" s="16">
        <v>-25.9</v>
      </c>
      <c r="L13" s="16">
        <v>-25</v>
      </c>
      <c r="N13" s="14" t="s">
        <v>11</v>
      </c>
      <c r="O13" s="21" t="s">
        <v>23</v>
      </c>
      <c r="P13" s="21"/>
      <c r="Q13" s="21">
        <v>25.9</v>
      </c>
      <c r="S13" s="29" t="s">
        <v>14</v>
      </c>
      <c r="T13" s="30">
        <v>9.1</v>
      </c>
      <c r="U13" s="31">
        <v>9.1999999999999993</v>
      </c>
      <c r="V13" s="30">
        <v>16.3</v>
      </c>
      <c r="W13" s="31">
        <v>16.32368</v>
      </c>
      <c r="X13">
        <f t="shared" si="0"/>
        <v>7.2000000000000011</v>
      </c>
      <c r="Y13" s="30">
        <f t="shared" si="1"/>
        <v>7.1236800000000002</v>
      </c>
    </row>
    <row r="14" spans="2:25" x14ac:dyDescent="0.2">
      <c r="B14" s="13" t="s">
        <v>12</v>
      </c>
      <c r="C14" s="10" t="s">
        <v>28</v>
      </c>
      <c r="D14" s="5">
        <v>-12.6</v>
      </c>
      <c r="E14" s="17">
        <v>-14.17577</v>
      </c>
      <c r="F14" s="3">
        <v>-14.686769999999999</v>
      </c>
      <c r="G14" s="3">
        <v>-5.7063199999999998</v>
      </c>
      <c r="H14" s="3">
        <v>82.874080000000006</v>
      </c>
      <c r="I14" s="16">
        <v>-14.70373</v>
      </c>
      <c r="J14" s="16">
        <v>-13</v>
      </c>
      <c r="K14" s="16">
        <v>-13.7</v>
      </c>
      <c r="L14" s="16">
        <v>-12.9</v>
      </c>
      <c r="N14" s="13" t="s">
        <v>12</v>
      </c>
      <c r="O14" s="21" t="s">
        <v>28</v>
      </c>
      <c r="P14" s="21">
        <v>13.700000000000001</v>
      </c>
      <c r="Q14" s="21">
        <v>13.700000000000001</v>
      </c>
      <c r="S14" s="29" t="s">
        <v>10</v>
      </c>
      <c r="T14" s="30">
        <v>8.9</v>
      </c>
      <c r="U14" s="31">
        <v>9</v>
      </c>
      <c r="V14" s="30">
        <v>10</v>
      </c>
      <c r="W14" s="31">
        <v>10.039569999999999</v>
      </c>
      <c r="X14">
        <f t="shared" si="0"/>
        <v>1.0999999999999996</v>
      </c>
      <c r="Y14" s="30">
        <f t="shared" si="1"/>
        <v>1.0395699999999994</v>
      </c>
    </row>
    <row r="15" spans="2:25" x14ac:dyDescent="0.2">
      <c r="B15" s="13" t="s">
        <v>13</v>
      </c>
      <c r="C15" s="10" t="s">
        <v>30</v>
      </c>
      <c r="D15" s="4">
        <v>-11.4</v>
      </c>
      <c r="E15" s="16">
        <v>-11.352690000000001</v>
      </c>
      <c r="F15" s="3" t="s">
        <v>19</v>
      </c>
      <c r="G15" s="3">
        <v>-0.96682000000000001</v>
      </c>
      <c r="H15" s="3">
        <v>124.99419</v>
      </c>
      <c r="I15" s="16"/>
      <c r="J15" s="16">
        <v>-9.9</v>
      </c>
      <c r="K15" s="16">
        <v>-6</v>
      </c>
      <c r="L15" s="16">
        <v>-5.0999999999999996</v>
      </c>
      <c r="N15" s="14" t="s">
        <v>13</v>
      </c>
      <c r="O15" s="21" t="s">
        <v>30</v>
      </c>
      <c r="P15" s="21"/>
      <c r="Q15" s="21">
        <v>6</v>
      </c>
      <c r="S15" s="29" t="s">
        <v>13</v>
      </c>
      <c r="T15" s="30">
        <v>5.9</v>
      </c>
      <c r="U15" s="31">
        <v>6</v>
      </c>
      <c r="V15" s="30">
        <v>11.4</v>
      </c>
      <c r="W15" s="31">
        <v>11.352690000000001</v>
      </c>
      <c r="X15">
        <f t="shared" si="0"/>
        <v>5.5</v>
      </c>
      <c r="Y15" s="30">
        <f t="shared" si="1"/>
        <v>5.3526900000000008</v>
      </c>
    </row>
    <row r="16" spans="2:25" x14ac:dyDescent="0.2">
      <c r="B16" s="13" t="s">
        <v>14</v>
      </c>
      <c r="C16" s="10">
        <v>9.1</v>
      </c>
      <c r="D16" s="4">
        <v>-16.3</v>
      </c>
      <c r="E16" s="16">
        <v>-16.32368</v>
      </c>
      <c r="F16" s="3">
        <v>-16.51896</v>
      </c>
      <c r="G16" s="3">
        <v>-8.6065500000000004</v>
      </c>
      <c r="H16" s="3">
        <v>82.695229999999995</v>
      </c>
      <c r="I16" s="16">
        <v>-16.7</v>
      </c>
      <c r="J16" s="16">
        <v>-15.2</v>
      </c>
      <c r="K16" s="16">
        <v>-9.1999999999999993</v>
      </c>
      <c r="L16" s="16">
        <v>-9</v>
      </c>
      <c r="N16" s="14" t="s">
        <v>14</v>
      </c>
      <c r="O16" s="21">
        <v>9.1</v>
      </c>
      <c r="P16" s="21"/>
      <c r="Q16" s="21">
        <v>9.1999999999999993</v>
      </c>
      <c r="S16" s="29" t="s">
        <v>6</v>
      </c>
      <c r="T16" s="30">
        <v>4.0999999999999996</v>
      </c>
      <c r="U16" s="31">
        <v>4.5999999999999996</v>
      </c>
      <c r="V16" s="30">
        <v>8.9</v>
      </c>
      <c r="W16" s="31">
        <v>8.9232600000000009</v>
      </c>
      <c r="X16">
        <f t="shared" si="0"/>
        <v>4.8000000000000007</v>
      </c>
      <c r="Y16" s="30">
        <f t="shared" si="1"/>
        <v>4.3232600000000012</v>
      </c>
    </row>
    <row r="17" spans="2:25" x14ac:dyDescent="0.2">
      <c r="B17" s="14" t="s">
        <v>15</v>
      </c>
      <c r="C17" s="10" t="s">
        <v>25</v>
      </c>
      <c r="D17" s="4">
        <v>-26.3</v>
      </c>
      <c r="E17" s="16">
        <v>-26.276710000000001</v>
      </c>
      <c r="F17" s="3">
        <v>-26.43994</v>
      </c>
      <c r="G17" s="3">
        <v>-20.549679999999999</v>
      </c>
      <c r="H17" s="3">
        <v>80.724739999999997</v>
      </c>
      <c r="I17" s="16">
        <v>-26.7</v>
      </c>
      <c r="J17" s="16">
        <v>-25</v>
      </c>
      <c r="K17" s="16">
        <v>-19.100000000000001</v>
      </c>
      <c r="L17" s="16">
        <v>-18.600000000000001</v>
      </c>
      <c r="N17" s="14" t="s">
        <v>15</v>
      </c>
      <c r="O17" s="21" t="s">
        <v>25</v>
      </c>
      <c r="P17" s="21"/>
      <c r="Q17" s="21">
        <v>19.099999999999998</v>
      </c>
      <c r="S17" s="29" t="s">
        <v>4</v>
      </c>
      <c r="T17" s="30">
        <v>0.8</v>
      </c>
      <c r="U17" s="31">
        <v>0.9</v>
      </c>
      <c r="V17" s="30">
        <v>1.3</v>
      </c>
      <c r="W17" s="31">
        <v>1.26437</v>
      </c>
      <c r="X17">
        <f t="shared" si="0"/>
        <v>0.5</v>
      </c>
      <c r="Y17" s="30">
        <f t="shared" si="1"/>
        <v>0.36436999999999997</v>
      </c>
    </row>
    <row r="18" spans="2:25" ht="17" thickBot="1" x14ac:dyDescent="0.25">
      <c r="B18" s="13" t="s">
        <v>38</v>
      </c>
      <c r="C18" s="10" t="s">
        <v>24</v>
      </c>
      <c r="D18" s="5">
        <v>-26.7</v>
      </c>
      <c r="E18" s="17">
        <v>-27.2</v>
      </c>
      <c r="F18" s="3">
        <v>-27.35932</v>
      </c>
      <c r="G18" s="3">
        <v>-20.886389999999999</v>
      </c>
      <c r="H18" s="3">
        <v>82.496219999999994</v>
      </c>
      <c r="I18" s="16">
        <v>-27.7</v>
      </c>
      <c r="J18" s="16">
        <v>-26.4</v>
      </c>
      <c r="K18" s="16">
        <v>-25.5</v>
      </c>
      <c r="L18" s="16">
        <v>-25.1</v>
      </c>
      <c r="N18" s="13" t="s">
        <v>35</v>
      </c>
      <c r="O18" s="21" t="s">
        <v>24</v>
      </c>
      <c r="P18" s="21"/>
      <c r="Q18" s="21">
        <v>25.5</v>
      </c>
      <c r="S18" s="29" t="s">
        <v>3</v>
      </c>
      <c r="T18" s="30"/>
      <c r="U18" s="31">
        <v>-3.1</v>
      </c>
      <c r="W18" s="31">
        <v>-3.2</v>
      </c>
      <c r="Y18" s="30">
        <f t="shared" si="1"/>
        <v>0.10000000000000009</v>
      </c>
    </row>
    <row r="19" spans="2:25" ht="17" thickTop="1" x14ac:dyDescent="0.2">
      <c r="Q19" s="1"/>
      <c r="S19" s="35"/>
      <c r="W19" s="33" t="s">
        <v>44</v>
      </c>
      <c r="X19" s="34">
        <f>AVERAGE(X5:X17)</f>
        <v>3.4461538461538459</v>
      </c>
      <c r="Y19" s="34">
        <f>AVERAGE(Y5:Y18)</f>
        <v>2.804900714285715</v>
      </c>
    </row>
    <row r="20" spans="2:25" x14ac:dyDescent="0.2">
      <c r="B20" s="40" t="s">
        <v>45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N20" s="40"/>
      <c r="O20" s="40"/>
      <c r="P20" s="40"/>
      <c r="Q20" s="40"/>
      <c r="S20" s="40" t="s">
        <v>46</v>
      </c>
      <c r="T20" s="40"/>
      <c r="U20" s="40"/>
      <c r="V20" s="40"/>
      <c r="W20" s="40"/>
      <c r="X20" s="40"/>
      <c r="Y20" s="40"/>
    </row>
    <row r="21" spans="2:25" x14ac:dyDescent="0.2">
      <c r="C21" s="2"/>
    </row>
    <row r="22" spans="2:25" x14ac:dyDescent="0.2">
      <c r="F22" s="21"/>
      <c r="G22" s="21"/>
      <c r="H22" s="21"/>
      <c r="I22" s="21"/>
      <c r="J22" s="21"/>
      <c r="K22" s="23"/>
      <c r="L22" s="23"/>
    </row>
    <row r="23" spans="2:25" x14ac:dyDescent="0.2">
      <c r="F23" s="36"/>
      <c r="G23" s="37"/>
      <c r="H23" s="37"/>
      <c r="I23" s="38"/>
      <c r="J23" s="39"/>
      <c r="K23" s="68" t="s">
        <v>56</v>
      </c>
      <c r="L23" s="68"/>
      <c r="M23" s="69"/>
      <c r="N23" s="16" t="s">
        <v>57</v>
      </c>
      <c r="O23" s="3"/>
    </row>
    <row r="24" spans="2:25" ht="17" thickBot="1" x14ac:dyDescent="0.25">
      <c r="F24" s="45" t="s">
        <v>54</v>
      </c>
      <c r="G24" s="45" t="s">
        <v>55</v>
      </c>
      <c r="H24" s="45" t="s">
        <v>20</v>
      </c>
      <c r="J24" s="55"/>
      <c r="K24" s="45" t="s">
        <v>54</v>
      </c>
      <c r="L24" s="45" t="s">
        <v>55</v>
      </c>
      <c r="M24" s="45" t="s">
        <v>20</v>
      </c>
      <c r="N24" s="45" t="s">
        <v>54</v>
      </c>
      <c r="O24" s="45" t="s">
        <v>55</v>
      </c>
    </row>
    <row r="25" spans="2:25" x14ac:dyDescent="0.2">
      <c r="E25" s="13" t="s">
        <v>3</v>
      </c>
      <c r="F25" s="16">
        <v>4.5999999999999996</v>
      </c>
      <c r="G25" s="16">
        <v>3.2</v>
      </c>
      <c r="H25" s="16">
        <v>3.2470500000000002</v>
      </c>
      <c r="J25" s="13" t="s">
        <v>3</v>
      </c>
      <c r="K25" s="3">
        <v>4.5999999999999996</v>
      </c>
      <c r="L25" s="16">
        <v>3.2</v>
      </c>
      <c r="M25" s="16">
        <v>3.2</v>
      </c>
      <c r="N25" s="16">
        <v>4.5999999999999996</v>
      </c>
      <c r="O25" s="16">
        <v>3.1</v>
      </c>
    </row>
    <row r="26" spans="2:25" x14ac:dyDescent="0.2">
      <c r="E26" s="13" t="s">
        <v>4</v>
      </c>
      <c r="F26" s="16">
        <v>0.3</v>
      </c>
      <c r="G26" s="16">
        <v>-1.3</v>
      </c>
      <c r="H26" s="16">
        <v>-0.94411</v>
      </c>
      <c r="J26" s="13" t="s">
        <v>4</v>
      </c>
      <c r="K26" s="3">
        <v>0.3</v>
      </c>
      <c r="L26" s="16">
        <v>-1.3</v>
      </c>
      <c r="M26" s="16">
        <v>-0.9</v>
      </c>
      <c r="N26" s="16">
        <v>0.5</v>
      </c>
      <c r="O26" s="16">
        <v>-0.9</v>
      </c>
    </row>
    <row r="27" spans="2:25" x14ac:dyDescent="0.2">
      <c r="E27" s="14" t="s">
        <v>5</v>
      </c>
      <c r="F27" s="16">
        <v>-18.2</v>
      </c>
      <c r="G27" s="16">
        <v>-19.899999999999999</v>
      </c>
      <c r="H27" s="16">
        <v>-20.327919999999999</v>
      </c>
      <c r="J27" s="14" t="s">
        <v>5</v>
      </c>
      <c r="K27" s="3">
        <v>-18.2</v>
      </c>
      <c r="L27" s="16">
        <v>-19.899999999999999</v>
      </c>
      <c r="M27" s="16">
        <v>-20.3</v>
      </c>
      <c r="N27" s="16">
        <v>-17.100000000000001</v>
      </c>
      <c r="O27" s="16">
        <v>-18.399999999999999</v>
      </c>
    </row>
    <row r="28" spans="2:25" x14ac:dyDescent="0.2">
      <c r="E28" s="13" t="s">
        <v>6</v>
      </c>
      <c r="F28" s="16">
        <v>-7.4</v>
      </c>
      <c r="G28" s="16">
        <v>-8.9</v>
      </c>
      <c r="H28" s="16">
        <v>-9.1</v>
      </c>
      <c r="J28" s="13" t="s">
        <v>6</v>
      </c>
      <c r="K28" s="3">
        <v>-7.4</v>
      </c>
      <c r="L28" s="16">
        <v>-8.9</v>
      </c>
      <c r="M28" s="16">
        <v>-9.1</v>
      </c>
      <c r="N28" s="16">
        <v>-3.4</v>
      </c>
      <c r="O28" s="16">
        <v>-4.5999999999999996</v>
      </c>
    </row>
    <row r="29" spans="2:25" x14ac:dyDescent="0.2">
      <c r="E29" s="13" t="s">
        <v>7</v>
      </c>
      <c r="F29" s="16">
        <v>-13.2</v>
      </c>
      <c r="G29" s="16">
        <v>-14.1</v>
      </c>
      <c r="H29" s="16">
        <v>-14.35596</v>
      </c>
      <c r="J29" s="13" t="s">
        <v>7</v>
      </c>
      <c r="K29" s="3">
        <v>-13.2</v>
      </c>
      <c r="L29" s="16">
        <v>-14.1</v>
      </c>
      <c r="M29" s="16">
        <v>-14.4</v>
      </c>
      <c r="N29" s="16">
        <v>-13.3</v>
      </c>
      <c r="O29" s="16">
        <v>-13.7</v>
      </c>
    </row>
    <row r="30" spans="2:25" x14ac:dyDescent="0.2">
      <c r="E30" s="14" t="s">
        <v>8</v>
      </c>
      <c r="F30" s="16">
        <v>-14.8</v>
      </c>
      <c r="G30" s="17">
        <v>-15.4</v>
      </c>
      <c r="H30" s="16">
        <v>-15.50206</v>
      </c>
      <c r="J30" s="14" t="s">
        <v>8</v>
      </c>
      <c r="K30" s="3">
        <v>-14.8</v>
      </c>
      <c r="L30" s="17">
        <v>-15.4</v>
      </c>
      <c r="M30" s="16">
        <v>-15.5</v>
      </c>
      <c r="N30" s="16">
        <v>-14.7</v>
      </c>
      <c r="O30" s="16">
        <v>-14.9</v>
      </c>
    </row>
    <row r="31" spans="2:25" x14ac:dyDescent="0.2">
      <c r="E31" s="13" t="s">
        <v>9</v>
      </c>
      <c r="F31" s="16">
        <v>-15.1</v>
      </c>
      <c r="G31" s="16">
        <v>-16.2</v>
      </c>
      <c r="H31" s="16">
        <v>-16.960360000000001</v>
      </c>
      <c r="J31" s="13" t="s">
        <v>9</v>
      </c>
      <c r="K31" s="3">
        <v>-15.1</v>
      </c>
      <c r="L31" s="16">
        <v>-16.2</v>
      </c>
      <c r="M31" s="16">
        <v>-17</v>
      </c>
      <c r="N31" s="16">
        <v>-15.1</v>
      </c>
      <c r="O31" s="16">
        <v>-15.9</v>
      </c>
    </row>
    <row r="32" spans="2:25" x14ac:dyDescent="0.2">
      <c r="E32" s="13" t="s">
        <v>10</v>
      </c>
      <c r="F32" s="16">
        <v>-9.5</v>
      </c>
      <c r="G32" s="16">
        <v>-10</v>
      </c>
      <c r="H32" s="16">
        <v>-10.11689</v>
      </c>
      <c r="J32" s="13" t="s">
        <v>10</v>
      </c>
      <c r="K32" s="3">
        <v>-9.5</v>
      </c>
      <c r="L32" s="16">
        <v>-10</v>
      </c>
      <c r="M32" s="16">
        <v>-10.1</v>
      </c>
      <c r="N32" s="16">
        <v>-8.8000000000000007</v>
      </c>
      <c r="O32" s="16">
        <v>-9</v>
      </c>
    </row>
    <row r="33" spans="5:16" x14ac:dyDescent="0.2">
      <c r="E33" s="13" t="s">
        <v>11</v>
      </c>
      <c r="F33" s="16">
        <v>-32.5</v>
      </c>
      <c r="G33" s="16">
        <v>-34.799999999999997</v>
      </c>
      <c r="H33" s="16"/>
      <c r="J33" s="13" t="s">
        <v>11</v>
      </c>
      <c r="K33" s="3">
        <v>-32.5</v>
      </c>
      <c r="L33" s="16">
        <v>-34.799999999999997</v>
      </c>
      <c r="M33" s="16" t="s">
        <v>19</v>
      </c>
      <c r="N33" s="16">
        <v>-25</v>
      </c>
      <c r="O33" s="16">
        <v>-25.9</v>
      </c>
    </row>
    <row r="34" spans="5:16" x14ac:dyDescent="0.2">
      <c r="E34" s="13" t="s">
        <v>12</v>
      </c>
      <c r="F34" s="16">
        <v>-13</v>
      </c>
      <c r="G34" s="17">
        <v>-14.2</v>
      </c>
      <c r="H34" s="16">
        <v>-14.70373</v>
      </c>
      <c r="J34" s="13" t="s">
        <v>12</v>
      </c>
      <c r="K34" s="3">
        <v>-13</v>
      </c>
      <c r="L34" s="17">
        <v>-14.2</v>
      </c>
      <c r="M34" s="16">
        <v>-14.7</v>
      </c>
      <c r="N34" s="16">
        <v>-12.9</v>
      </c>
      <c r="O34" s="16">
        <v>-13.7</v>
      </c>
    </row>
    <row r="35" spans="5:16" x14ac:dyDescent="0.2">
      <c r="E35" s="13" t="s">
        <v>13</v>
      </c>
      <c r="F35" s="16">
        <v>-9.9</v>
      </c>
      <c r="G35" s="16">
        <v>-11.4</v>
      </c>
      <c r="H35" s="16"/>
      <c r="J35" s="13" t="s">
        <v>13</v>
      </c>
      <c r="K35" s="3">
        <v>-9.9</v>
      </c>
      <c r="L35" s="16">
        <v>-11.4</v>
      </c>
      <c r="M35" s="16" t="s">
        <v>19</v>
      </c>
      <c r="N35" s="16">
        <v>-5.0999999999999996</v>
      </c>
      <c r="O35" s="16">
        <v>-6</v>
      </c>
    </row>
    <row r="36" spans="5:16" x14ac:dyDescent="0.2">
      <c r="E36" s="13" t="s">
        <v>14</v>
      </c>
      <c r="F36" s="16">
        <v>-15.2</v>
      </c>
      <c r="G36" s="16">
        <v>-16.3</v>
      </c>
      <c r="H36" s="16">
        <v>-16.7</v>
      </c>
      <c r="J36" s="13" t="s">
        <v>14</v>
      </c>
      <c r="K36" s="3">
        <v>-15.2</v>
      </c>
      <c r="L36" s="16">
        <v>-16.3</v>
      </c>
      <c r="M36" s="16">
        <v>-16.7</v>
      </c>
      <c r="N36" s="16">
        <v>-9</v>
      </c>
      <c r="O36" s="16">
        <v>-9.1999999999999993</v>
      </c>
    </row>
    <row r="37" spans="5:16" x14ac:dyDescent="0.2">
      <c r="E37" s="14" t="s">
        <v>15</v>
      </c>
      <c r="F37" s="16">
        <v>-25</v>
      </c>
      <c r="G37" s="16">
        <v>-26.3</v>
      </c>
      <c r="H37" s="16">
        <v>-26.7</v>
      </c>
      <c r="J37" s="14" t="s">
        <v>15</v>
      </c>
      <c r="K37" s="3">
        <v>-25</v>
      </c>
      <c r="L37" s="16">
        <v>-26.3</v>
      </c>
      <c r="M37" s="16">
        <v>-26.7</v>
      </c>
      <c r="N37" s="16">
        <v>-18.600000000000001</v>
      </c>
      <c r="O37" s="16">
        <v>-19.100000000000001</v>
      </c>
    </row>
    <row r="38" spans="5:16" x14ac:dyDescent="0.2">
      <c r="E38" s="13" t="s">
        <v>38</v>
      </c>
      <c r="F38" s="16">
        <v>-26.4</v>
      </c>
      <c r="G38" s="17">
        <v>-27.2</v>
      </c>
      <c r="H38" s="16">
        <v>-27.7</v>
      </c>
      <c r="J38" s="13" t="s">
        <v>38</v>
      </c>
      <c r="K38" s="3">
        <v>-26.4</v>
      </c>
      <c r="L38" s="17">
        <v>-27.2</v>
      </c>
      <c r="M38" s="16">
        <v>-27.7</v>
      </c>
      <c r="N38" s="16">
        <v>-25.1</v>
      </c>
      <c r="O38" s="16">
        <v>-25.5</v>
      </c>
    </row>
    <row r="39" spans="5:16" x14ac:dyDescent="0.2">
      <c r="F39" s="70" t="s">
        <v>74</v>
      </c>
      <c r="G39" s="71"/>
      <c r="H39" s="72"/>
      <c r="J39" s="13" t="s">
        <v>78</v>
      </c>
      <c r="K39" s="23" cm="1">
        <f t="array" ref="K39">AVERAGE(ABS(K25:K38-$O25:$O38))</f>
        <v>2.2571428571428571</v>
      </c>
      <c r="L39" s="23" cm="1">
        <f t="array" ref="L39">AVERAGE(ABS(L25:L38-$O25:$O38))</f>
        <v>2.8071428571428569</v>
      </c>
      <c r="M39" s="23" cm="1">
        <f t="array" ref="M39">AVERAGE(ABS(M43:M54-$N43:$N54))</f>
        <v>0</v>
      </c>
      <c r="N39" s="23" cm="1">
        <f t="array" ref="N39">AVERAGE(ABS(N25:N38-$O25:$O38))</f>
        <v>0.76428571428571368</v>
      </c>
      <c r="O39" s="23" cm="1">
        <f t="array" ref="O39">AVERAGE(ABS(O25:O38-$O25:$O38))</f>
        <v>0</v>
      </c>
    </row>
    <row r="40" spans="5:16" x14ac:dyDescent="0.2">
      <c r="E40" s="13" t="s">
        <v>3</v>
      </c>
      <c r="F40" s="23">
        <f>F25-$K5</f>
        <v>1.4999999999999996</v>
      </c>
      <c r="G40" s="23">
        <f t="shared" ref="G40:H40" si="2">G25-$K5</f>
        <v>0.10000000000000009</v>
      </c>
      <c r="H40" s="23">
        <f t="shared" si="2"/>
        <v>0.14705000000000013</v>
      </c>
      <c r="K40" s="23"/>
    </row>
    <row r="41" spans="5:16" x14ac:dyDescent="0.2">
      <c r="E41" s="13" t="s">
        <v>4</v>
      </c>
      <c r="F41" s="23">
        <f t="shared" ref="F41:H41" si="3">F26-$K6</f>
        <v>1.2</v>
      </c>
      <c r="G41" s="23">
        <f t="shared" si="3"/>
        <v>-0.4</v>
      </c>
      <c r="H41" s="23">
        <f t="shared" si="3"/>
        <v>-4.4109999999999983E-2</v>
      </c>
      <c r="K41" s="23"/>
    </row>
    <row r="42" spans="5:16" x14ac:dyDescent="0.2">
      <c r="E42" s="14" t="s">
        <v>5</v>
      </c>
      <c r="F42" s="23">
        <f t="shared" ref="F42:H42" si="4">F27-$K7</f>
        <v>0.19999999999999929</v>
      </c>
      <c r="G42" s="23">
        <f t="shared" si="4"/>
        <v>-1.5</v>
      </c>
      <c r="H42" s="23">
        <f t="shared" si="4"/>
        <v>-1.9279200000000003</v>
      </c>
      <c r="J42" s="13" t="s">
        <v>3</v>
      </c>
      <c r="K42" s="23">
        <f>L25-O25</f>
        <v>0.10000000000000009</v>
      </c>
      <c r="L42" s="23"/>
      <c r="M42" s="23"/>
      <c r="N42" s="23"/>
      <c r="O42" s="23"/>
      <c r="P42" s="23"/>
    </row>
    <row r="43" spans="5:16" x14ac:dyDescent="0.2">
      <c r="E43" s="13" t="s">
        <v>6</v>
      </c>
      <c r="F43" s="23">
        <f t="shared" ref="F43:H43" si="5">F28-$K8</f>
        <v>-2.8000000000000007</v>
      </c>
      <c r="G43" s="23">
        <f t="shared" si="5"/>
        <v>-4.3000000000000007</v>
      </c>
      <c r="H43" s="23">
        <f t="shared" si="5"/>
        <v>-4.5</v>
      </c>
      <c r="J43" s="13" t="s">
        <v>4</v>
      </c>
      <c r="K43" s="23">
        <f t="shared" ref="K43:K55" si="6">L26-O26</f>
        <v>-0.4</v>
      </c>
      <c r="L43" s="23"/>
      <c r="M43" s="23"/>
      <c r="N43" s="23"/>
      <c r="O43" s="23"/>
      <c r="P43" s="23"/>
    </row>
    <row r="44" spans="5:16" x14ac:dyDescent="0.2">
      <c r="E44" s="13" t="s">
        <v>7</v>
      </c>
      <c r="F44" s="23">
        <f t="shared" ref="F44:H44" si="7">F29-$K9</f>
        <v>0.5</v>
      </c>
      <c r="G44" s="23">
        <f t="shared" si="7"/>
        <v>-0.40000000000000036</v>
      </c>
      <c r="H44" s="23">
        <f t="shared" si="7"/>
        <v>-0.65596000000000032</v>
      </c>
      <c r="J44" s="14" t="s">
        <v>5</v>
      </c>
      <c r="K44" s="23">
        <f t="shared" si="6"/>
        <v>-1.5</v>
      </c>
      <c r="L44" s="23"/>
      <c r="M44" s="23"/>
      <c r="N44" s="23"/>
      <c r="O44" s="23"/>
      <c r="P44" s="23"/>
    </row>
    <row r="45" spans="5:16" x14ac:dyDescent="0.2">
      <c r="E45" s="14" t="s">
        <v>8</v>
      </c>
      <c r="F45" s="23">
        <f t="shared" ref="F45:H45" si="8">F30-$K10</f>
        <v>9.9999999999999645E-2</v>
      </c>
      <c r="G45" s="23">
        <f t="shared" si="8"/>
        <v>-0.5</v>
      </c>
      <c r="H45" s="23">
        <f t="shared" si="8"/>
        <v>-0.60205999999999982</v>
      </c>
      <c r="J45" s="13" t="s">
        <v>6</v>
      </c>
      <c r="K45" s="23">
        <f t="shared" si="6"/>
        <v>-4.3000000000000007</v>
      </c>
      <c r="L45" s="23"/>
      <c r="M45" s="23"/>
      <c r="N45" s="23"/>
      <c r="O45" s="23"/>
      <c r="P45" s="23"/>
    </row>
    <row r="46" spans="5:16" x14ac:dyDescent="0.2">
      <c r="E46" s="13" t="s">
        <v>9</v>
      </c>
      <c r="F46" s="23">
        <f t="shared" ref="F46:H46" si="9">F31-$K11</f>
        <v>0.80000000000000071</v>
      </c>
      <c r="G46" s="23">
        <f t="shared" si="9"/>
        <v>-0.29999999999999893</v>
      </c>
      <c r="H46" s="23">
        <f t="shared" si="9"/>
        <v>-1.0603600000000011</v>
      </c>
      <c r="J46" s="13" t="s">
        <v>7</v>
      </c>
      <c r="K46" s="23">
        <f t="shared" si="6"/>
        <v>-0.40000000000000036</v>
      </c>
      <c r="L46" s="23"/>
      <c r="M46" s="23"/>
      <c r="N46" s="23"/>
      <c r="O46" s="23"/>
      <c r="P46" s="23"/>
    </row>
    <row r="47" spans="5:16" x14ac:dyDescent="0.2">
      <c r="E47" s="13" t="s">
        <v>10</v>
      </c>
      <c r="F47" s="23">
        <f t="shared" ref="F47:H47" si="10">F32-$K12</f>
        <v>-0.5</v>
      </c>
      <c r="G47" s="23">
        <f t="shared" si="10"/>
        <v>-1</v>
      </c>
      <c r="H47" s="23">
        <f t="shared" si="10"/>
        <v>-1.1168899999999997</v>
      </c>
      <c r="J47" s="14" t="s">
        <v>8</v>
      </c>
      <c r="K47" s="23">
        <f t="shared" si="6"/>
        <v>-0.5</v>
      </c>
      <c r="L47" s="23"/>
      <c r="M47" s="23"/>
      <c r="N47" s="23"/>
      <c r="O47" s="23"/>
      <c r="P47" s="23"/>
    </row>
    <row r="48" spans="5:16" x14ac:dyDescent="0.2">
      <c r="E48" s="13" t="s">
        <v>11</v>
      </c>
      <c r="F48" s="23">
        <f t="shared" ref="F48:G48" si="11">F33-$K13</f>
        <v>-6.6000000000000014</v>
      </c>
      <c r="G48" s="23">
        <f t="shared" si="11"/>
        <v>-8.8999999999999986</v>
      </c>
      <c r="H48" s="23"/>
      <c r="J48" s="13" t="s">
        <v>9</v>
      </c>
      <c r="K48" s="23">
        <f t="shared" si="6"/>
        <v>-0.29999999999999893</v>
      </c>
      <c r="L48" s="23"/>
      <c r="M48" s="23"/>
      <c r="N48" s="23"/>
      <c r="O48" s="23"/>
      <c r="P48" s="23"/>
    </row>
    <row r="49" spans="5:16" x14ac:dyDescent="0.2">
      <c r="E49" s="13" t="s">
        <v>12</v>
      </c>
      <c r="F49" s="23">
        <f t="shared" ref="F49:H49" si="12">F34-$K14</f>
        <v>0.69999999999999929</v>
      </c>
      <c r="G49" s="23">
        <f t="shared" si="12"/>
        <v>-0.5</v>
      </c>
      <c r="H49" s="23">
        <f t="shared" si="12"/>
        <v>-1.0037300000000009</v>
      </c>
      <c r="J49" s="13" t="s">
        <v>10</v>
      </c>
      <c r="K49" s="23">
        <f t="shared" si="6"/>
        <v>-1</v>
      </c>
      <c r="L49" s="23"/>
      <c r="M49" s="23"/>
      <c r="N49" s="23"/>
      <c r="O49" s="23"/>
      <c r="P49" s="23"/>
    </row>
    <row r="50" spans="5:16" x14ac:dyDescent="0.2">
      <c r="E50" s="13" t="s">
        <v>13</v>
      </c>
      <c r="F50" s="23">
        <f t="shared" ref="F50:G50" si="13">F35-$K15</f>
        <v>-3.9000000000000004</v>
      </c>
      <c r="G50" s="23">
        <f t="shared" si="13"/>
        <v>-5.4</v>
      </c>
      <c r="H50" s="23"/>
      <c r="J50" s="13" t="s">
        <v>11</v>
      </c>
      <c r="K50" s="23">
        <f t="shared" si="6"/>
        <v>-8.8999999999999986</v>
      </c>
      <c r="L50" s="23"/>
      <c r="M50" s="23"/>
      <c r="N50" s="23"/>
      <c r="O50" s="23"/>
      <c r="P50" s="23"/>
    </row>
    <row r="51" spans="5:16" x14ac:dyDescent="0.2">
      <c r="E51" s="13" t="s">
        <v>14</v>
      </c>
      <c r="F51" s="23">
        <f t="shared" ref="F51:H51" si="14">F36-$K16</f>
        <v>-6</v>
      </c>
      <c r="G51" s="23">
        <f t="shared" si="14"/>
        <v>-7.1000000000000014</v>
      </c>
      <c r="H51" s="23">
        <f t="shared" si="14"/>
        <v>-7.5</v>
      </c>
      <c r="J51" s="13" t="s">
        <v>12</v>
      </c>
      <c r="K51" s="23">
        <f t="shared" si="6"/>
        <v>-0.5</v>
      </c>
      <c r="L51" s="23"/>
      <c r="M51" s="23"/>
      <c r="N51" s="23"/>
      <c r="O51" s="23"/>
      <c r="P51" s="23"/>
    </row>
    <row r="52" spans="5:16" x14ac:dyDescent="0.2">
      <c r="E52" s="14" t="s">
        <v>15</v>
      </c>
      <c r="F52" s="23">
        <f t="shared" ref="F52:H52" si="15">F37-$K17</f>
        <v>-5.8999999999999986</v>
      </c>
      <c r="G52" s="23">
        <f t="shared" si="15"/>
        <v>-7.1999999999999993</v>
      </c>
      <c r="H52" s="23">
        <f t="shared" si="15"/>
        <v>-7.5999999999999979</v>
      </c>
      <c r="J52" s="13" t="s">
        <v>13</v>
      </c>
      <c r="K52" s="23">
        <f t="shared" si="6"/>
        <v>-5.4</v>
      </c>
      <c r="L52" s="23"/>
      <c r="M52" s="23"/>
      <c r="N52" s="23"/>
      <c r="O52" s="23"/>
      <c r="P52" s="23"/>
    </row>
    <row r="53" spans="5:16" x14ac:dyDescent="0.2">
      <c r="E53" s="13" t="s">
        <v>38</v>
      </c>
      <c r="F53" s="23">
        <f t="shared" ref="F53:H53" si="16">F38-$K18</f>
        <v>-0.89999999999999858</v>
      </c>
      <c r="G53" s="23">
        <f t="shared" si="16"/>
        <v>-1.6999999999999993</v>
      </c>
      <c r="H53" s="23">
        <f t="shared" si="16"/>
        <v>-2.1999999999999993</v>
      </c>
      <c r="J53" s="13" t="s">
        <v>14</v>
      </c>
      <c r="K53" s="23">
        <f t="shared" si="6"/>
        <v>-7.1000000000000014</v>
      </c>
      <c r="L53" s="23"/>
      <c r="M53" s="23"/>
      <c r="N53" s="23"/>
      <c r="O53" s="23"/>
      <c r="P53" s="23"/>
    </row>
    <row r="54" spans="5:16" x14ac:dyDescent="0.2">
      <c r="E54" s="53" t="s">
        <v>73</v>
      </c>
      <c r="F54" s="54" cm="1">
        <f t="array" ref="F54">AVERAGE(ABS(F40:F53))</f>
        <v>2.2571428571428571</v>
      </c>
      <c r="G54" s="54" cm="1">
        <f t="array" ref="G54">AVERAGE(ABS(G40:G53))</f>
        <v>2.8071428571428569</v>
      </c>
      <c r="H54" s="54" cm="1">
        <f t="array" ref="H54">AVERAGE(ABS(H40:H53))</f>
        <v>2.0255771428571427</v>
      </c>
      <c r="J54" s="14" t="s">
        <v>15</v>
      </c>
      <c r="K54" s="23">
        <f t="shared" si="6"/>
        <v>-7.1999999999999993</v>
      </c>
      <c r="L54" s="23"/>
      <c r="M54" s="23"/>
      <c r="N54" s="23"/>
      <c r="O54" s="23"/>
      <c r="P54" s="23"/>
    </row>
    <row r="55" spans="5:16" x14ac:dyDescent="0.2">
      <c r="J55" s="13" t="s">
        <v>38</v>
      </c>
      <c r="K55" s="23">
        <f t="shared" si="6"/>
        <v>-1.6999999999999993</v>
      </c>
      <c r="L55" s="23"/>
      <c r="M55" s="23"/>
      <c r="N55" s="23"/>
      <c r="O55" s="23"/>
      <c r="P55" s="23"/>
    </row>
  </sheetData>
  <mergeCells count="8">
    <mergeCell ref="K23:M23"/>
    <mergeCell ref="F39:H39"/>
    <mergeCell ref="K3:L3"/>
    <mergeCell ref="E2:G2"/>
    <mergeCell ref="C2:D2"/>
    <mergeCell ref="C3:D3"/>
    <mergeCell ref="E3:H3"/>
    <mergeCell ref="I3:J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003F-F964-0840-A023-9B707DB4E933}">
  <dimension ref="A1:W28"/>
  <sheetViews>
    <sheetView topLeftCell="B1" workbookViewId="0">
      <selection activeCell="L28" sqref="L28"/>
    </sheetView>
  </sheetViews>
  <sheetFormatPr baseColWidth="10" defaultRowHeight="16" x14ac:dyDescent="0.2"/>
  <sheetData>
    <row r="1" spans="1:23" x14ac:dyDescent="0.2">
      <c r="A1" s="41"/>
      <c r="B1" s="41"/>
      <c r="C1" s="41"/>
      <c r="D1" s="41"/>
      <c r="E1" s="41"/>
      <c r="F1" s="41"/>
      <c r="G1" s="41"/>
      <c r="H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 t="s">
        <v>43</v>
      </c>
      <c r="V1" s="41"/>
    </row>
    <row r="2" spans="1:23" x14ac:dyDescent="0.2">
      <c r="A2" s="41" t="s">
        <v>48</v>
      </c>
      <c r="B2" s="41"/>
      <c r="C2" s="41" t="s">
        <v>16</v>
      </c>
      <c r="D2" s="41"/>
      <c r="E2" s="41"/>
      <c r="F2" s="41"/>
      <c r="G2" s="41"/>
      <c r="H2" s="41"/>
      <c r="K2" s="41"/>
      <c r="L2" s="41"/>
      <c r="M2" s="41" t="s">
        <v>36</v>
      </c>
      <c r="N2" s="41" t="s">
        <v>41</v>
      </c>
      <c r="O2" s="41" t="s">
        <v>39</v>
      </c>
      <c r="P2" s="41" t="s">
        <v>40</v>
      </c>
      <c r="Q2" s="41" t="s">
        <v>37</v>
      </c>
      <c r="R2" s="41" t="s">
        <v>42</v>
      </c>
      <c r="S2" s="41"/>
    </row>
    <row r="3" spans="1:23" x14ac:dyDescent="0.2">
      <c r="A3" s="41" t="s">
        <v>32</v>
      </c>
      <c r="B3" s="41" t="s">
        <v>47</v>
      </c>
      <c r="C3" s="41"/>
      <c r="D3" s="41"/>
      <c r="E3" s="41"/>
      <c r="F3" s="41"/>
      <c r="G3" s="41"/>
      <c r="H3" s="41" t="s">
        <v>22</v>
      </c>
      <c r="K3" s="41"/>
      <c r="L3" s="41"/>
      <c r="M3" s="41"/>
      <c r="N3" s="41" t="s">
        <v>49</v>
      </c>
      <c r="O3" s="41">
        <v>76.5</v>
      </c>
      <c r="P3" s="41">
        <v>76.5</v>
      </c>
      <c r="Q3" s="41">
        <v>80.8</v>
      </c>
      <c r="R3" s="41">
        <v>92.8</v>
      </c>
      <c r="S3" s="41"/>
      <c r="T3" s="41"/>
      <c r="U3" s="41"/>
    </row>
    <row r="4" spans="1:23" x14ac:dyDescent="0.2">
      <c r="A4" s="41" t="s">
        <v>22</v>
      </c>
      <c r="B4" s="41" t="s">
        <v>21</v>
      </c>
      <c r="C4" s="41" t="s">
        <v>2</v>
      </c>
      <c r="D4" s="41" t="s">
        <v>18</v>
      </c>
      <c r="E4" s="41" t="s">
        <v>1</v>
      </c>
      <c r="F4" s="41" t="s">
        <v>0</v>
      </c>
      <c r="G4" s="41" t="s">
        <v>20</v>
      </c>
      <c r="H4" s="41"/>
      <c r="K4" s="41"/>
      <c r="L4" s="41" t="s">
        <v>17</v>
      </c>
      <c r="M4" s="41" t="s">
        <v>33</v>
      </c>
      <c r="N4" s="41" t="s">
        <v>34</v>
      </c>
      <c r="O4" s="41"/>
      <c r="P4" s="42" t="s">
        <v>11</v>
      </c>
      <c r="Q4" s="41">
        <v>25.7</v>
      </c>
      <c r="R4" s="41">
        <v>25.9</v>
      </c>
      <c r="S4" s="41">
        <v>34.799999999999997</v>
      </c>
      <c r="T4" s="41">
        <v>34.799999999999997</v>
      </c>
      <c r="U4" s="41">
        <v>9.1</v>
      </c>
      <c r="V4" s="41">
        <v>8.9</v>
      </c>
      <c r="W4" s="41"/>
    </row>
    <row r="5" spans="1:23" x14ac:dyDescent="0.2">
      <c r="A5" s="41" t="s">
        <v>19</v>
      </c>
      <c r="B5" s="41" t="s">
        <v>19</v>
      </c>
      <c r="C5" s="41">
        <v>3.2</v>
      </c>
      <c r="D5" s="41">
        <v>-0.8</v>
      </c>
      <c r="E5" s="41">
        <v>27.8</v>
      </c>
      <c r="F5" s="41">
        <v>156.69999999999999</v>
      </c>
      <c r="G5" s="41">
        <v>3.2</v>
      </c>
      <c r="H5" s="41"/>
      <c r="K5" s="42" t="s">
        <v>3</v>
      </c>
      <c r="L5" s="41" t="s">
        <v>19</v>
      </c>
      <c r="M5" s="41"/>
      <c r="N5" s="41">
        <v>-3.1</v>
      </c>
      <c r="O5" s="41"/>
      <c r="P5" s="42" t="s">
        <v>38</v>
      </c>
      <c r="Q5" s="41">
        <v>25.5</v>
      </c>
      <c r="R5" s="41">
        <v>25.5</v>
      </c>
      <c r="S5" s="41">
        <v>26.7</v>
      </c>
      <c r="T5" s="41">
        <v>27.2</v>
      </c>
      <c r="U5" s="41">
        <v>1.2</v>
      </c>
      <c r="V5" s="41">
        <v>1.7</v>
      </c>
      <c r="W5" s="41"/>
    </row>
    <row r="6" spans="1:23" x14ac:dyDescent="0.2">
      <c r="A6" s="41">
        <v>0.8</v>
      </c>
      <c r="B6" s="41">
        <v>-1.3</v>
      </c>
      <c r="C6" s="41">
        <v>-1.3</v>
      </c>
      <c r="D6" s="41">
        <v>-3.3</v>
      </c>
      <c r="E6" s="41">
        <v>16.8</v>
      </c>
      <c r="F6" s="41">
        <v>114.9</v>
      </c>
      <c r="G6" s="41">
        <v>-0.9</v>
      </c>
      <c r="H6" s="41"/>
      <c r="K6" s="43" t="s">
        <v>4</v>
      </c>
      <c r="L6" s="41">
        <v>0.8</v>
      </c>
      <c r="M6" s="41"/>
      <c r="N6" s="41">
        <v>0.9</v>
      </c>
      <c r="O6" s="41"/>
      <c r="P6" s="41" t="s">
        <v>50</v>
      </c>
      <c r="Q6" s="41">
        <v>23.8</v>
      </c>
      <c r="R6" s="41">
        <v>24</v>
      </c>
      <c r="S6" s="41">
        <v>19.8</v>
      </c>
      <c r="T6" s="41">
        <v>34.1</v>
      </c>
      <c r="U6" s="41"/>
      <c r="V6" s="41"/>
      <c r="W6" s="41"/>
    </row>
    <row r="7" spans="1:23" x14ac:dyDescent="0.2">
      <c r="A7" s="41" t="s">
        <v>26</v>
      </c>
      <c r="B7" s="44">
        <v>-17.2</v>
      </c>
      <c r="C7" s="44">
        <v>-19.899999999999999</v>
      </c>
      <c r="D7" s="41">
        <v>-20.100000000000001</v>
      </c>
      <c r="E7" s="41">
        <v>-12.6</v>
      </c>
      <c r="F7" s="41">
        <v>61.2</v>
      </c>
      <c r="G7" s="41">
        <v>-20.3</v>
      </c>
      <c r="H7" s="41"/>
      <c r="K7" s="42" t="s">
        <v>5</v>
      </c>
      <c r="L7" s="41" t="s">
        <v>26</v>
      </c>
      <c r="M7" s="41"/>
      <c r="N7" s="41">
        <v>18.399999999999999</v>
      </c>
      <c r="O7" s="41"/>
      <c r="P7" s="42" t="s">
        <v>15</v>
      </c>
      <c r="Q7" s="41">
        <v>19</v>
      </c>
      <c r="R7" s="41">
        <v>19.100000000000001</v>
      </c>
      <c r="S7" s="41">
        <v>26.3</v>
      </c>
      <c r="T7" s="41">
        <v>26.3</v>
      </c>
      <c r="U7" s="41">
        <v>7.3</v>
      </c>
      <c r="V7" s="41">
        <v>7.2</v>
      </c>
      <c r="W7" s="41"/>
    </row>
    <row r="8" spans="1:23" x14ac:dyDescent="0.2">
      <c r="A8" s="41">
        <v>4.0999999999999996</v>
      </c>
      <c r="B8" s="41">
        <v>-8.9</v>
      </c>
      <c r="C8" s="41">
        <v>-8.9</v>
      </c>
      <c r="D8" s="41">
        <v>-9.6</v>
      </c>
      <c r="E8" s="41">
        <v>2.1</v>
      </c>
      <c r="F8" s="41">
        <v>97.1</v>
      </c>
      <c r="G8" s="41">
        <v>-9.1</v>
      </c>
      <c r="H8" s="43"/>
      <c r="K8" s="43" t="s">
        <v>6</v>
      </c>
      <c r="L8" s="41">
        <v>4.0999999999999996</v>
      </c>
      <c r="M8" s="41">
        <v>4.0999999999999996</v>
      </c>
      <c r="N8" s="41">
        <v>4.5999999999999996</v>
      </c>
      <c r="O8" s="41"/>
      <c r="P8" s="42" t="s">
        <v>5</v>
      </c>
      <c r="Q8" s="41">
        <v>18.399999999999999</v>
      </c>
      <c r="R8" s="41">
        <v>18.399999999999999</v>
      </c>
      <c r="S8" s="41">
        <v>17.2</v>
      </c>
      <c r="T8" s="41">
        <v>19.899999999999999</v>
      </c>
      <c r="U8" s="41">
        <v>1.2</v>
      </c>
      <c r="V8" s="41">
        <v>1.5</v>
      </c>
      <c r="W8" s="41"/>
    </row>
    <row r="9" spans="1:23" x14ac:dyDescent="0.2">
      <c r="A9" s="41" t="s">
        <v>29</v>
      </c>
      <c r="B9" s="44">
        <v>-10.9</v>
      </c>
      <c r="C9" s="44">
        <v>-14.1</v>
      </c>
      <c r="D9" s="41">
        <v>-14.4</v>
      </c>
      <c r="E9" s="41">
        <v>-5.4</v>
      </c>
      <c r="F9" s="41">
        <v>81.099999999999994</v>
      </c>
      <c r="G9" s="41">
        <v>-14.4</v>
      </c>
      <c r="H9" s="41"/>
      <c r="K9" s="43" t="s">
        <v>7</v>
      </c>
      <c r="L9" s="41" t="s">
        <v>29</v>
      </c>
      <c r="M9" s="41"/>
      <c r="N9" s="41">
        <v>13.7</v>
      </c>
      <c r="O9" s="41"/>
      <c r="P9" s="42" t="s">
        <v>9</v>
      </c>
      <c r="Q9" s="41">
        <v>15.7</v>
      </c>
      <c r="R9" s="41">
        <v>15.9</v>
      </c>
      <c r="S9" s="41">
        <v>16.2</v>
      </c>
      <c r="T9" s="41">
        <v>16.2</v>
      </c>
      <c r="U9" s="41">
        <v>0.5</v>
      </c>
      <c r="V9" s="41">
        <v>0.3</v>
      </c>
      <c r="W9" s="41"/>
    </row>
    <row r="10" spans="1:23" x14ac:dyDescent="0.2">
      <c r="A10" s="41" t="s">
        <v>27</v>
      </c>
      <c r="B10" s="44">
        <v>-12.1</v>
      </c>
      <c r="C10" s="44">
        <v>-15.4</v>
      </c>
      <c r="D10" s="41">
        <v>-16.100000000000001</v>
      </c>
      <c r="E10" s="41">
        <v>-4</v>
      </c>
      <c r="F10" s="41">
        <v>84.5</v>
      </c>
      <c r="G10" s="41">
        <v>-15.5</v>
      </c>
      <c r="H10" s="41"/>
      <c r="K10" s="42" t="s">
        <v>8</v>
      </c>
      <c r="L10" s="41" t="s">
        <v>27</v>
      </c>
      <c r="M10" s="41"/>
      <c r="N10" s="41">
        <v>14.9</v>
      </c>
      <c r="O10" s="41"/>
      <c r="P10" s="42" t="s">
        <v>8</v>
      </c>
      <c r="Q10" s="41">
        <v>14.9</v>
      </c>
      <c r="R10" s="41">
        <v>14.9</v>
      </c>
      <c r="S10" s="41">
        <v>12.1</v>
      </c>
      <c r="T10" s="41">
        <v>15.4</v>
      </c>
      <c r="U10" s="41">
        <v>2.8</v>
      </c>
      <c r="V10" s="41">
        <v>0.5</v>
      </c>
      <c r="W10" s="41"/>
    </row>
    <row r="11" spans="1:23" x14ac:dyDescent="0.2">
      <c r="A11" s="41">
        <v>15.7</v>
      </c>
      <c r="B11" s="41">
        <v>-16.2</v>
      </c>
      <c r="C11" s="41">
        <v>-16.2</v>
      </c>
      <c r="D11" s="41">
        <v>-17.2</v>
      </c>
      <c r="E11" s="41">
        <v>-1.1000000000000001</v>
      </c>
      <c r="F11" s="41">
        <v>92.2</v>
      </c>
      <c r="G11" s="41">
        <v>-17</v>
      </c>
      <c r="H11" s="42"/>
      <c r="K11" s="43" t="s">
        <v>9</v>
      </c>
      <c r="L11" s="41">
        <v>15.7</v>
      </c>
      <c r="M11" s="41"/>
      <c r="N11" s="41">
        <v>15.9</v>
      </c>
      <c r="O11" s="41"/>
      <c r="P11" s="42" t="s">
        <v>12</v>
      </c>
      <c r="Q11" s="41">
        <v>13.7</v>
      </c>
      <c r="R11" s="41">
        <v>13.7</v>
      </c>
      <c r="S11" s="41">
        <v>12.6</v>
      </c>
      <c r="T11" s="41">
        <v>14.2</v>
      </c>
      <c r="U11" s="41">
        <v>1.1000000000000001</v>
      </c>
      <c r="V11" s="41">
        <v>0.5</v>
      </c>
      <c r="W11" s="41"/>
    </row>
    <row r="12" spans="1:23" x14ac:dyDescent="0.2">
      <c r="A12" s="41">
        <v>8.9</v>
      </c>
      <c r="B12" s="41">
        <v>-10</v>
      </c>
      <c r="C12" s="41">
        <v>-10</v>
      </c>
      <c r="D12" s="41">
        <v>-10.5</v>
      </c>
      <c r="E12" s="41">
        <v>0.5</v>
      </c>
      <c r="F12" s="41">
        <v>95.1</v>
      </c>
      <c r="G12" s="41">
        <v>-10.1</v>
      </c>
      <c r="H12" s="41"/>
      <c r="K12" s="43" t="s">
        <v>10</v>
      </c>
      <c r="L12" s="41">
        <v>8.9</v>
      </c>
      <c r="M12" s="41"/>
      <c r="N12" s="41">
        <v>9</v>
      </c>
      <c r="O12" s="41"/>
      <c r="P12" s="42" t="s">
        <v>7</v>
      </c>
      <c r="Q12" s="41">
        <v>13.4</v>
      </c>
      <c r="R12" s="41">
        <v>13.7</v>
      </c>
      <c r="S12" s="41">
        <v>10.9</v>
      </c>
      <c r="T12" s="41">
        <v>14.1</v>
      </c>
      <c r="U12" s="41">
        <v>2.5</v>
      </c>
      <c r="V12" s="41">
        <v>0.4</v>
      </c>
      <c r="W12" s="41"/>
    </row>
    <row r="13" spans="1:23" x14ac:dyDescent="0.2">
      <c r="A13" s="41" t="s">
        <v>23</v>
      </c>
      <c r="B13" s="41">
        <v>-34.799999999999997</v>
      </c>
      <c r="C13" s="41">
        <v>-34.799999999999997</v>
      </c>
      <c r="D13" s="41">
        <v>-34.799999999999997</v>
      </c>
      <c r="E13" s="41">
        <v>-875.8</v>
      </c>
      <c r="F13" s="41">
        <v>63.6</v>
      </c>
      <c r="G13" s="41"/>
      <c r="H13" s="42"/>
      <c r="K13" s="43" t="s">
        <v>11</v>
      </c>
      <c r="L13" s="41" t="s">
        <v>23</v>
      </c>
      <c r="M13" s="41"/>
      <c r="N13" s="41">
        <v>25.9</v>
      </c>
      <c r="O13" s="41"/>
      <c r="P13" s="42" t="s">
        <v>14</v>
      </c>
      <c r="Q13" s="41">
        <v>9.1</v>
      </c>
      <c r="R13" s="41">
        <v>9.1999999999999993</v>
      </c>
      <c r="S13" s="41">
        <v>16.3</v>
      </c>
      <c r="T13" s="41">
        <v>16.3</v>
      </c>
      <c r="U13" s="41">
        <v>7.2</v>
      </c>
      <c r="V13" s="41">
        <v>7.1</v>
      </c>
      <c r="W13" s="41"/>
    </row>
    <row r="14" spans="1:23" x14ac:dyDescent="0.2">
      <c r="A14" s="41" t="s">
        <v>28</v>
      </c>
      <c r="B14" s="44">
        <v>-12.6</v>
      </c>
      <c r="C14" s="44">
        <v>-14.2</v>
      </c>
      <c r="D14" s="41">
        <v>-14.7</v>
      </c>
      <c r="E14" s="41">
        <v>-5.7</v>
      </c>
      <c r="F14" s="41">
        <v>82.9</v>
      </c>
      <c r="G14" s="41">
        <v>-14.7</v>
      </c>
      <c r="H14" s="41"/>
      <c r="K14" s="42" t="s">
        <v>12</v>
      </c>
      <c r="L14" s="41" t="s">
        <v>28</v>
      </c>
      <c r="M14" s="41">
        <v>13.7</v>
      </c>
      <c r="N14" s="41">
        <v>13.7</v>
      </c>
      <c r="O14" s="41"/>
      <c r="P14" s="42" t="s">
        <v>10</v>
      </c>
      <c r="Q14" s="41">
        <v>8.9</v>
      </c>
      <c r="R14" s="41">
        <v>9</v>
      </c>
      <c r="S14" s="41">
        <v>10</v>
      </c>
      <c r="T14" s="41">
        <v>10</v>
      </c>
      <c r="U14" s="41">
        <v>1.1000000000000001</v>
      </c>
      <c r="V14" s="41">
        <v>1</v>
      </c>
      <c r="W14" s="41"/>
    </row>
    <row r="15" spans="1:23" x14ac:dyDescent="0.2">
      <c r="A15" s="41" t="s">
        <v>30</v>
      </c>
      <c r="B15" s="41">
        <v>-11.4</v>
      </c>
      <c r="C15" s="41">
        <v>-11.4</v>
      </c>
      <c r="D15" s="41" t="s">
        <v>19</v>
      </c>
      <c r="E15" s="41">
        <v>-1</v>
      </c>
      <c r="F15" s="41">
        <v>125</v>
      </c>
      <c r="G15" s="41"/>
      <c r="H15" s="42"/>
      <c r="K15" s="43" t="s">
        <v>13</v>
      </c>
      <c r="L15" s="41" t="s">
        <v>30</v>
      </c>
      <c r="M15" s="41"/>
      <c r="N15" s="41">
        <v>6</v>
      </c>
      <c r="O15" s="41"/>
      <c r="P15" s="42" t="s">
        <v>13</v>
      </c>
      <c r="Q15" s="41">
        <v>5.9</v>
      </c>
      <c r="R15" s="41">
        <v>6</v>
      </c>
      <c r="S15" s="41">
        <v>11.4</v>
      </c>
      <c r="T15" s="41">
        <v>11.4</v>
      </c>
      <c r="U15" s="41">
        <v>5.5</v>
      </c>
      <c r="V15" s="41">
        <v>5.4</v>
      </c>
      <c r="W15" s="41"/>
    </row>
    <row r="16" spans="1:23" x14ac:dyDescent="0.2">
      <c r="A16" s="41">
        <v>9.1</v>
      </c>
      <c r="B16" s="41">
        <v>-16.3</v>
      </c>
      <c r="C16" s="41">
        <v>-16.3</v>
      </c>
      <c r="D16" s="41">
        <v>-16.5</v>
      </c>
      <c r="E16" s="41">
        <v>-8.6</v>
      </c>
      <c r="F16" s="41">
        <v>82.7</v>
      </c>
      <c r="G16" s="41">
        <v>16.7</v>
      </c>
      <c r="H16" s="41"/>
      <c r="K16" s="43" t="s">
        <v>14</v>
      </c>
      <c r="L16" s="41">
        <v>9.1</v>
      </c>
      <c r="M16" s="41"/>
      <c r="N16" s="41">
        <v>9.1999999999999993</v>
      </c>
      <c r="O16" s="41"/>
      <c r="P16" s="42" t="s">
        <v>6</v>
      </c>
      <c r="Q16" s="41">
        <v>4.0999999999999996</v>
      </c>
      <c r="R16" s="41">
        <v>4.5999999999999996</v>
      </c>
      <c r="S16" s="41">
        <v>8.9</v>
      </c>
      <c r="T16" s="41">
        <v>8.9</v>
      </c>
      <c r="U16" s="41">
        <v>4.8</v>
      </c>
      <c r="V16" s="41">
        <v>4.3</v>
      </c>
      <c r="W16" s="41"/>
    </row>
    <row r="17" spans="1:23" x14ac:dyDescent="0.2">
      <c r="A17" s="41" t="s">
        <v>25</v>
      </c>
      <c r="B17" s="41">
        <v>-26.3</v>
      </c>
      <c r="C17" s="41">
        <v>-26.3</v>
      </c>
      <c r="D17" s="41">
        <v>-26.4</v>
      </c>
      <c r="E17" s="41">
        <v>-20.5</v>
      </c>
      <c r="F17" s="41">
        <v>80.7</v>
      </c>
      <c r="G17" s="41">
        <v>26.7</v>
      </c>
      <c r="H17" s="41"/>
      <c r="K17" s="43" t="s">
        <v>15</v>
      </c>
      <c r="L17" s="41" t="s">
        <v>25</v>
      </c>
      <c r="M17" s="41"/>
      <c r="N17" s="41">
        <v>19.100000000000001</v>
      </c>
      <c r="O17" s="41"/>
      <c r="P17" s="42" t="s">
        <v>4</v>
      </c>
      <c r="Q17" s="41">
        <v>0.8</v>
      </c>
      <c r="R17" s="41">
        <v>0.9</v>
      </c>
      <c r="S17" s="41">
        <v>1.3</v>
      </c>
      <c r="T17" s="41">
        <v>1.3</v>
      </c>
      <c r="U17" s="41">
        <v>0.5</v>
      </c>
      <c r="V17" s="41">
        <v>0.4</v>
      </c>
      <c r="W17" s="41"/>
    </row>
    <row r="18" spans="1:23" x14ac:dyDescent="0.2">
      <c r="A18" s="41" t="s">
        <v>24</v>
      </c>
      <c r="B18" s="44">
        <v>-26.7</v>
      </c>
      <c r="C18" s="44">
        <v>-27.2</v>
      </c>
      <c r="D18" s="41">
        <v>-27.4</v>
      </c>
      <c r="E18" s="41">
        <v>-20.9</v>
      </c>
      <c r="F18" s="41">
        <v>82.5</v>
      </c>
      <c r="G18" s="41">
        <v>27.7</v>
      </c>
      <c r="H18" s="41"/>
      <c r="K18" s="42" t="s">
        <v>35</v>
      </c>
      <c r="L18" s="41" t="s">
        <v>24</v>
      </c>
      <c r="M18" s="41"/>
      <c r="N18" s="41">
        <v>25.5</v>
      </c>
      <c r="O18" s="41"/>
      <c r="P18" s="42" t="s">
        <v>3</v>
      </c>
      <c r="Q18" s="41">
        <v>-3.1</v>
      </c>
      <c r="R18" s="41"/>
      <c r="S18" s="41">
        <v>-3.2</v>
      </c>
      <c r="T18" s="41"/>
      <c r="U18" s="41">
        <v>0.1</v>
      </c>
      <c r="V18" s="41"/>
    </row>
    <row r="19" spans="1:23" x14ac:dyDescent="0.2">
      <c r="A19" s="41"/>
      <c r="B19" s="41"/>
      <c r="C19" s="41"/>
      <c r="D19" s="41"/>
      <c r="E19" s="41"/>
      <c r="F19" s="41"/>
      <c r="G19" s="41"/>
      <c r="H19" s="41"/>
      <c r="K19" s="41"/>
      <c r="L19" s="41"/>
      <c r="M19" s="41"/>
      <c r="N19" s="42"/>
      <c r="O19" s="41"/>
      <c r="P19" s="42"/>
      <c r="Q19" s="41"/>
      <c r="R19" s="41"/>
      <c r="S19" s="41"/>
      <c r="T19" s="41" t="s">
        <v>44</v>
      </c>
      <c r="U19" s="41">
        <v>3.4</v>
      </c>
      <c r="V19" s="41">
        <v>2.8</v>
      </c>
      <c r="W19" s="41"/>
    </row>
    <row r="20" spans="1:23" x14ac:dyDescent="0.2">
      <c r="A20" s="41"/>
      <c r="B20" s="41"/>
      <c r="C20" s="41"/>
      <c r="D20" s="41"/>
      <c r="E20" s="41"/>
      <c r="F20" s="41"/>
      <c r="G20" s="41"/>
      <c r="H20" s="41"/>
      <c r="K20" s="42" t="s">
        <v>51</v>
      </c>
      <c r="L20" s="41"/>
      <c r="M20" s="41"/>
      <c r="N20" s="41" t="s">
        <v>52</v>
      </c>
      <c r="O20" s="41"/>
    </row>
    <row r="21" spans="1:23" x14ac:dyDescent="0.2">
      <c r="A21" s="41"/>
      <c r="B21" s="41"/>
      <c r="C21" s="41"/>
      <c r="D21" s="41"/>
      <c r="E21" s="41"/>
      <c r="F21" s="41"/>
      <c r="G21" s="41"/>
      <c r="H21" s="41"/>
      <c r="K21" s="41" t="s">
        <v>46</v>
      </c>
      <c r="L21" s="41"/>
      <c r="M21" s="41"/>
      <c r="N21" s="41"/>
      <c r="O21" s="41"/>
      <c r="P21" s="41"/>
      <c r="Q21" s="41"/>
      <c r="R21" s="41"/>
      <c r="S21" s="41"/>
    </row>
    <row r="22" spans="1:23" x14ac:dyDescent="0.2">
      <c r="A22" s="41"/>
      <c r="B22" s="41"/>
      <c r="C22" s="41"/>
      <c r="D22" s="41"/>
      <c r="E22" s="41"/>
      <c r="F22" s="41"/>
      <c r="G22" s="41"/>
      <c r="H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</row>
    <row r="23" spans="1:23" x14ac:dyDescent="0.2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23" x14ac:dyDescent="0.2">
      <c r="A24" s="41"/>
      <c r="B24" s="41"/>
      <c r="C24" s="41"/>
      <c r="D24" s="41" t="s">
        <v>53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</row>
    <row r="25" spans="1:23" x14ac:dyDescent="0.2">
      <c r="A25" s="41"/>
      <c r="B25" s="41"/>
      <c r="C25" s="42" t="s">
        <v>3</v>
      </c>
      <c r="D25" s="42">
        <v>-8.0000000000000004E-4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</row>
    <row r="26" spans="1:23" x14ac:dyDescent="0.2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23" x14ac:dyDescent="0.2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23" x14ac:dyDescent="0.2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7289-821A-854B-BFA8-F279ABC47434}">
  <dimension ref="A1:F28"/>
  <sheetViews>
    <sheetView topLeftCell="C1" zoomScale="112" workbookViewId="0">
      <selection activeCell="M11" sqref="M11"/>
    </sheetView>
  </sheetViews>
  <sheetFormatPr baseColWidth="10" defaultRowHeight="16" x14ac:dyDescent="0.2"/>
  <sheetData>
    <row r="1" spans="1:6" x14ac:dyDescent="0.2">
      <c r="B1" s="78" t="s">
        <v>58</v>
      </c>
      <c r="C1" s="80"/>
      <c r="D1" s="78" t="s">
        <v>47</v>
      </c>
      <c r="E1" s="79"/>
    </row>
    <row r="2" spans="1:6" x14ac:dyDescent="0.2">
      <c r="B2" s="50" t="s">
        <v>61</v>
      </c>
      <c r="C2" s="51" t="s">
        <v>62</v>
      </c>
      <c r="D2" s="50" t="s">
        <v>59</v>
      </c>
      <c r="E2" s="52" t="s">
        <v>60</v>
      </c>
    </row>
    <row r="3" spans="1:6" x14ac:dyDescent="0.2">
      <c r="A3" s="40">
        <v>1</v>
      </c>
      <c r="B3" s="48">
        <v>1.91</v>
      </c>
      <c r="C3" s="49">
        <v>1.64</v>
      </c>
      <c r="D3" s="59">
        <v>2.02</v>
      </c>
      <c r="E3" s="59">
        <v>1.54</v>
      </c>
      <c r="F3" s="49">
        <v>1.64</v>
      </c>
    </row>
    <row r="4" spans="1:6" x14ac:dyDescent="0.2">
      <c r="A4">
        <v>2</v>
      </c>
      <c r="B4" s="46">
        <v>1.85</v>
      </c>
      <c r="C4" s="47">
        <v>1.57</v>
      </c>
      <c r="D4" s="59">
        <v>1.95</v>
      </c>
      <c r="E4" s="59"/>
      <c r="F4" s="47">
        <v>1.57</v>
      </c>
    </row>
    <row r="5" spans="1:6" x14ac:dyDescent="0.2">
      <c r="A5">
        <v>3</v>
      </c>
      <c r="B5" s="46">
        <v>1.76</v>
      </c>
      <c r="C5" s="47">
        <v>1.49</v>
      </c>
      <c r="D5" s="59">
        <v>1.89</v>
      </c>
      <c r="E5" s="59">
        <v>1.39</v>
      </c>
      <c r="F5" s="47">
        <v>1.49</v>
      </c>
    </row>
    <row r="6" spans="1:6" x14ac:dyDescent="0.2">
      <c r="A6">
        <v>4</v>
      </c>
      <c r="B6" s="46">
        <v>1.77</v>
      </c>
      <c r="C6" s="47">
        <v>1.5</v>
      </c>
      <c r="D6" s="59">
        <v>1.89</v>
      </c>
      <c r="E6" s="59">
        <v>1.4</v>
      </c>
      <c r="F6" s="47">
        <v>1.5</v>
      </c>
    </row>
    <row r="7" spans="1:6" x14ac:dyDescent="0.2">
      <c r="A7">
        <v>5</v>
      </c>
      <c r="B7" s="46">
        <v>1.69</v>
      </c>
      <c r="C7" s="47">
        <v>1.43</v>
      </c>
      <c r="D7" s="59">
        <v>1.84</v>
      </c>
      <c r="E7" s="59">
        <v>1.34</v>
      </c>
      <c r="F7" s="47">
        <v>1.43</v>
      </c>
    </row>
    <row r="8" spans="1:6" x14ac:dyDescent="0.2">
      <c r="A8">
        <v>6</v>
      </c>
      <c r="B8" s="46">
        <v>1.62</v>
      </c>
      <c r="C8" s="47">
        <v>1.42</v>
      </c>
      <c r="D8" s="59">
        <v>1.83</v>
      </c>
      <c r="E8" s="59">
        <v>1.32</v>
      </c>
      <c r="F8" s="47">
        <v>1.42</v>
      </c>
    </row>
    <row r="9" spans="1:6" x14ac:dyDescent="0.2">
      <c r="A9">
        <v>7</v>
      </c>
      <c r="B9" s="46">
        <v>1.72</v>
      </c>
      <c r="C9" s="47">
        <v>1.32</v>
      </c>
      <c r="D9" s="59">
        <v>1.65</v>
      </c>
      <c r="E9" s="59">
        <v>1.17</v>
      </c>
      <c r="F9" s="47">
        <v>1.32</v>
      </c>
    </row>
    <row r="10" spans="1:6" x14ac:dyDescent="0.2">
      <c r="A10">
        <v>8</v>
      </c>
      <c r="B10" s="46">
        <v>1.86</v>
      </c>
      <c r="C10" s="47">
        <v>1.5</v>
      </c>
      <c r="D10" s="59">
        <v>1.88</v>
      </c>
      <c r="E10" s="59">
        <v>1.39</v>
      </c>
      <c r="F10" s="47">
        <v>1.5</v>
      </c>
    </row>
    <row r="11" spans="1:6" x14ac:dyDescent="0.2">
      <c r="A11">
        <v>9</v>
      </c>
      <c r="B11" s="46">
        <v>1.81</v>
      </c>
      <c r="C11" s="47">
        <v>1.55</v>
      </c>
      <c r="D11" s="59">
        <v>1.97</v>
      </c>
      <c r="E11" s="59"/>
      <c r="F11" s="47">
        <v>1.55</v>
      </c>
    </row>
    <row r="12" spans="1:6" x14ac:dyDescent="0.2">
      <c r="A12">
        <v>10</v>
      </c>
      <c r="B12" s="46">
        <v>1.74</v>
      </c>
      <c r="C12" s="47">
        <v>1.51</v>
      </c>
      <c r="D12" s="59">
        <v>1.92</v>
      </c>
      <c r="E12" s="59">
        <v>1.45</v>
      </c>
      <c r="F12" s="47">
        <v>1.51</v>
      </c>
    </row>
    <row r="13" spans="1:6" x14ac:dyDescent="0.2">
      <c r="D13" s="58"/>
      <c r="E13" s="58"/>
    </row>
    <row r="14" spans="1:6" x14ac:dyDescent="0.2">
      <c r="D14" s="58"/>
      <c r="E14" s="58"/>
    </row>
    <row r="15" spans="1:6" x14ac:dyDescent="0.2">
      <c r="D15" s="58"/>
      <c r="E15" s="58"/>
    </row>
    <row r="16" spans="1:6" x14ac:dyDescent="0.2">
      <c r="D16" s="58"/>
      <c r="E16" s="58"/>
    </row>
    <row r="17" spans="2:5" x14ac:dyDescent="0.2">
      <c r="B17" s="2"/>
      <c r="D17" s="58"/>
      <c r="E17" s="58"/>
    </row>
    <row r="18" spans="2:5" x14ac:dyDescent="0.2">
      <c r="D18" s="58"/>
      <c r="E18" s="58"/>
    </row>
    <row r="19" spans="2:5" x14ac:dyDescent="0.2">
      <c r="D19" s="58"/>
      <c r="E19" s="58"/>
    </row>
    <row r="20" spans="2:5" x14ac:dyDescent="0.2">
      <c r="D20" s="58"/>
      <c r="E20" s="58"/>
    </row>
    <row r="21" spans="2:5" x14ac:dyDescent="0.2">
      <c r="D21" s="58"/>
      <c r="E21" s="58"/>
    </row>
    <row r="22" spans="2:5" x14ac:dyDescent="0.2">
      <c r="D22" s="58"/>
      <c r="E22" s="58"/>
    </row>
    <row r="23" spans="2:5" x14ac:dyDescent="0.2">
      <c r="D23" s="58"/>
      <c r="E23" s="58"/>
    </row>
    <row r="24" spans="2:5" x14ac:dyDescent="0.2">
      <c r="D24" s="58"/>
      <c r="E24" s="58"/>
    </row>
    <row r="25" spans="2:5" x14ac:dyDescent="0.2">
      <c r="D25" s="58"/>
      <c r="E25" s="58"/>
    </row>
    <row r="26" spans="2:5" x14ac:dyDescent="0.2">
      <c r="D26" s="58"/>
      <c r="E26" s="58"/>
    </row>
    <row r="27" spans="2:5" x14ac:dyDescent="0.2">
      <c r="D27" s="58"/>
      <c r="E27" s="58"/>
    </row>
    <row r="28" spans="2:5" x14ac:dyDescent="0.2">
      <c r="D28" s="58"/>
      <c r="E28" s="58"/>
    </row>
  </sheetData>
  <mergeCells count="2">
    <mergeCell ref="D1:E1"/>
    <mergeCell ref="B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CF4-8C00-9C4D-8432-3950F06E07EB}">
  <dimension ref="A1:Y27"/>
  <sheetViews>
    <sheetView topLeftCell="A3" zoomScale="118" workbookViewId="0">
      <selection activeCell="E31" sqref="E31"/>
    </sheetView>
  </sheetViews>
  <sheetFormatPr baseColWidth="10" defaultRowHeight="16" x14ac:dyDescent="0.2"/>
  <cols>
    <col min="1" max="9" width="11" bestFit="1" customWidth="1"/>
    <col min="11" max="14" width="11" bestFit="1" customWidth="1"/>
    <col min="15" max="18" width="11.1640625" bestFit="1" customWidth="1"/>
    <col min="19" max="19" width="11.6640625" customWidth="1"/>
    <col min="20" max="20" width="11.1640625" bestFit="1" customWidth="1"/>
    <col min="21" max="21" width="13.33203125" bestFit="1" customWidth="1"/>
    <col min="22" max="22" width="11.1640625" bestFit="1" customWidth="1"/>
    <col min="23" max="23" width="12.33203125" bestFit="1" customWidth="1"/>
    <col min="24" max="24" width="13.33203125" bestFit="1" customWidth="1"/>
  </cols>
  <sheetData>
    <row r="1" spans="1:25" x14ac:dyDescent="0.2">
      <c r="A1" t="s">
        <v>70</v>
      </c>
    </row>
    <row r="2" spans="1:25" x14ac:dyDescent="0.2">
      <c r="A2" t="s">
        <v>71</v>
      </c>
    </row>
    <row r="3" spans="1:25" x14ac:dyDescent="0.2">
      <c r="A3" t="s">
        <v>63</v>
      </c>
      <c r="B3" t="s">
        <v>67</v>
      </c>
      <c r="C3" t="s">
        <v>68</v>
      </c>
      <c r="D3" t="s">
        <v>69</v>
      </c>
      <c r="E3" t="s">
        <v>64</v>
      </c>
      <c r="F3" t="s">
        <v>65</v>
      </c>
      <c r="G3" t="s">
        <v>66</v>
      </c>
      <c r="H3" t="s">
        <v>81</v>
      </c>
      <c r="I3" t="s">
        <v>82</v>
      </c>
      <c r="J3" t="s">
        <v>72</v>
      </c>
      <c r="K3" t="s">
        <v>75</v>
      </c>
      <c r="L3" t="s">
        <v>76</v>
      </c>
      <c r="M3" t="s">
        <v>77</v>
      </c>
    </row>
    <row r="4" spans="1:25" x14ac:dyDescent="0.2">
      <c r="A4">
        <v>6</v>
      </c>
      <c r="B4" s="1">
        <v>9.7739999999999997E-3</v>
      </c>
      <c r="C4">
        <v>-1.70091137</v>
      </c>
      <c r="D4" s="1">
        <v>-682.74999383370005</v>
      </c>
      <c r="E4">
        <f t="shared" ref="E4:E12" si="0">B4-B$12</f>
        <v>1.584E-2</v>
      </c>
      <c r="F4">
        <f t="shared" ref="F4:F12" si="1">C4-C$12</f>
        <v>3.313869999999941E-3</v>
      </c>
      <c r="G4">
        <f t="shared" ref="G4:G12" si="2">(D4-D$12)*27.2114</f>
        <v>-7.2547069978841708E-2</v>
      </c>
      <c r="H4">
        <f>B4-L$10</f>
        <v>1.5852930000000001E-2</v>
      </c>
      <c r="I4">
        <f>C4-K$10</f>
        <v>3.3797899999998826E-3</v>
      </c>
      <c r="J4" s="1">
        <v>-2.8826776485000001</v>
      </c>
      <c r="K4" s="1">
        <v>-6.0660200000000001E-3</v>
      </c>
      <c r="L4" s="1">
        <v>-1.7042259</v>
      </c>
      <c r="M4" s="1">
        <v>-648.15519596900003</v>
      </c>
      <c r="S4" s="1">
        <v>9.7739999999999997E-3</v>
      </c>
      <c r="T4">
        <v>-1.70091137</v>
      </c>
    </row>
    <row r="5" spans="1:25" x14ac:dyDescent="0.2">
      <c r="A5">
        <v>8</v>
      </c>
      <c r="B5" s="1">
        <v>1.0078E-2</v>
      </c>
      <c r="C5">
        <v>-1.7066936500000001</v>
      </c>
      <c r="D5">
        <v>-682.74820842279996</v>
      </c>
      <c r="E5">
        <f t="shared" si="0"/>
        <v>1.6143999999999999E-2</v>
      </c>
      <c r="F5">
        <f t="shared" si="1"/>
        <v>-2.4684100000000875E-3</v>
      </c>
      <c r="G5">
        <f t="shared" si="2"/>
        <v>-2.396353981230516E-2</v>
      </c>
      <c r="H5">
        <f t="shared" ref="H5:H12" si="3">B5-L$10</f>
        <v>1.615693E-2</v>
      </c>
      <c r="I5">
        <f t="shared" ref="I5:I12" si="4">C5-K$10</f>
        <v>-2.4024900000001459E-3</v>
      </c>
      <c r="S5" s="1">
        <v>1.0078E-2</v>
      </c>
      <c r="T5">
        <v>-1.7066936500000001</v>
      </c>
    </row>
    <row r="6" spans="1:25" x14ac:dyDescent="0.2">
      <c r="A6">
        <v>10</v>
      </c>
      <c r="B6" s="1">
        <v>8.5520000000000006E-3</v>
      </c>
      <c r="C6">
        <v>-1.7053020800000001</v>
      </c>
      <c r="D6">
        <v>-682.74768896210003</v>
      </c>
      <c r="E6">
        <f t="shared" si="0"/>
        <v>1.4618000000000001E-2</v>
      </c>
      <c r="F6">
        <f t="shared" si="1"/>
        <v>-1.0768400000000788E-3</v>
      </c>
      <c r="G6">
        <f t="shared" si="2"/>
        <v>-9.8282869221234023E-3</v>
      </c>
      <c r="H6">
        <f t="shared" si="3"/>
        <v>1.463093E-2</v>
      </c>
      <c r="I6">
        <f t="shared" si="4"/>
        <v>-1.0109200000001373E-3</v>
      </c>
      <c r="S6" s="1">
        <v>8.5520000000000006E-3</v>
      </c>
      <c r="T6">
        <v>-1.7053020800000001</v>
      </c>
    </row>
    <row r="7" spans="1:25" x14ac:dyDescent="0.2">
      <c r="A7">
        <v>12</v>
      </c>
      <c r="B7" s="1">
        <v>5.8609999999999999E-3</v>
      </c>
      <c r="C7">
        <v>-1.7047529699999999</v>
      </c>
      <c r="D7">
        <v>-682.74750411989999</v>
      </c>
      <c r="E7">
        <f t="shared" si="0"/>
        <v>1.1927E-2</v>
      </c>
      <c r="F7">
        <f t="shared" si="1"/>
        <v>-5.2772999999994852E-4</v>
      </c>
      <c r="G7">
        <f t="shared" si="2"/>
        <v>-4.798471879897466E-3</v>
      </c>
      <c r="H7">
        <f t="shared" si="3"/>
        <v>1.193993E-2</v>
      </c>
      <c r="I7">
        <f t="shared" si="4"/>
        <v>-4.6181000000000694E-4</v>
      </c>
      <c r="S7" s="1">
        <v>5.8609999999999999E-3</v>
      </c>
      <c r="T7">
        <v>-1.7047529699999999</v>
      </c>
    </row>
    <row r="8" spans="1:25" x14ac:dyDescent="0.2">
      <c r="A8">
        <v>15</v>
      </c>
      <c r="B8" s="1">
        <v>1.6310000000000001E-3</v>
      </c>
      <c r="C8">
        <v>-1.7044414999999999</v>
      </c>
      <c r="D8">
        <v>-682.74740363570004</v>
      </c>
      <c r="E8">
        <f t="shared" si="0"/>
        <v>7.6970000000000007E-3</v>
      </c>
      <c r="F8">
        <f t="shared" si="1"/>
        <v>-2.1625999999996814E-4</v>
      </c>
      <c r="G8">
        <f t="shared" si="2"/>
        <v>-2.0641561214471723E-3</v>
      </c>
      <c r="H8">
        <f t="shared" si="3"/>
        <v>7.7099300000000003E-3</v>
      </c>
      <c r="I8">
        <f t="shared" si="4"/>
        <v>-1.5034000000002656E-4</v>
      </c>
      <c r="K8" t="s">
        <v>80</v>
      </c>
      <c r="S8" s="1">
        <v>1.6310000000000001E-3</v>
      </c>
      <c r="T8">
        <v>-1.7044414999999999</v>
      </c>
    </row>
    <row r="9" spans="1:25" x14ac:dyDescent="0.2">
      <c r="A9">
        <v>20</v>
      </c>
      <c r="B9" s="1">
        <v>-2.7989999999999998E-3</v>
      </c>
      <c r="C9">
        <v>-1.7043001200000001</v>
      </c>
      <c r="D9">
        <v>-682.7473477666</v>
      </c>
      <c r="E9">
        <f t="shared" si="0"/>
        <v>3.2670000000000004E-3</v>
      </c>
      <c r="F9">
        <f t="shared" si="1"/>
        <v>-7.4880000000110414E-5</v>
      </c>
      <c r="G9">
        <f t="shared" si="2"/>
        <v>-5.4387969267713748E-4</v>
      </c>
      <c r="H9">
        <f t="shared" si="3"/>
        <v>3.2799299999999999E-3</v>
      </c>
      <c r="I9">
        <f t="shared" si="4"/>
        <v>-8.9600000001688329E-6</v>
      </c>
      <c r="K9" t="s">
        <v>79</v>
      </c>
      <c r="S9" s="1">
        <v>-2.7989999999999998E-3</v>
      </c>
      <c r="T9">
        <v>-1.7043001200000001</v>
      </c>
    </row>
    <row r="10" spans="1:25" x14ac:dyDescent="0.2">
      <c r="A10">
        <v>30</v>
      </c>
      <c r="B10" s="1">
        <v>-5.4819999999999999E-3</v>
      </c>
      <c r="C10">
        <v>-1.70424073</v>
      </c>
      <c r="D10">
        <v>-682.7473305899</v>
      </c>
      <c r="E10">
        <f t="shared" si="0"/>
        <v>5.8400000000000032E-4</v>
      </c>
      <c r="F10">
        <f t="shared" si="1"/>
        <v>-1.5490000000006887E-5</v>
      </c>
      <c r="G10">
        <f t="shared" si="2"/>
        <v>-7.6477638342180404E-5</v>
      </c>
      <c r="H10">
        <f t="shared" si="3"/>
        <v>5.9692999999999986E-4</v>
      </c>
      <c r="I10">
        <f t="shared" si="4"/>
        <v>5.0429999999934694E-5</v>
      </c>
      <c r="K10" s="1">
        <v>-1.7042911599999999</v>
      </c>
      <c r="L10" s="1">
        <v>-6.0789299999999998E-3</v>
      </c>
      <c r="S10" s="1">
        <v>-5.4819999999999999E-3</v>
      </c>
      <c r="T10">
        <v>-1.70424073</v>
      </c>
    </row>
    <row r="11" spans="1:25" x14ac:dyDescent="0.2">
      <c r="A11">
        <v>40</v>
      </c>
      <c r="B11" s="1">
        <v>-6.0130000000000001E-3</v>
      </c>
      <c r="C11">
        <v>-1.7042324900000001</v>
      </c>
      <c r="D11">
        <v>-682.74732844770006</v>
      </c>
      <c r="E11">
        <f t="shared" si="0"/>
        <v>5.3000000000000096E-5</v>
      </c>
      <c r="F11">
        <f t="shared" si="1"/>
        <v>-7.2500000001252118E-6</v>
      </c>
      <c r="G11">
        <f t="shared" si="2"/>
        <v>-1.8185378722887435E-5</v>
      </c>
      <c r="H11">
        <f t="shared" si="3"/>
        <v>6.5929999999999635E-5</v>
      </c>
      <c r="I11">
        <f t="shared" si="4"/>
        <v>5.8669999999816369E-5</v>
      </c>
      <c r="S11" s="1">
        <v>-6.0130000000000001E-3</v>
      </c>
      <c r="T11">
        <v>-1.7042324900000001</v>
      </c>
    </row>
    <row r="12" spans="1:25" x14ac:dyDescent="0.2">
      <c r="A12">
        <v>50</v>
      </c>
      <c r="B12" s="1">
        <v>-6.0660000000000002E-3</v>
      </c>
      <c r="C12">
        <v>-1.70422524</v>
      </c>
      <c r="D12">
        <v>-682.74732777940005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1.2929999999999539E-5</v>
      </c>
      <c r="I12">
        <f t="shared" si="4"/>
        <v>6.5919999999941581E-5</v>
      </c>
      <c r="S12" s="1">
        <v>-6.0660000000000002E-3</v>
      </c>
      <c r="T12">
        <v>-1.70422524</v>
      </c>
    </row>
    <row r="13" spans="1:25" x14ac:dyDescent="0.2">
      <c r="L13" s="62"/>
      <c r="M13" s="40"/>
      <c r="N13" s="40" t="s">
        <v>88</v>
      </c>
      <c r="O13" s="40"/>
      <c r="P13" s="40"/>
      <c r="Q13" s="40"/>
      <c r="R13" s="40"/>
      <c r="U13" s="40"/>
      <c r="V13" s="40"/>
      <c r="W13" s="40"/>
      <c r="X13" s="40"/>
      <c r="Y13" s="63"/>
    </row>
    <row r="14" spans="1:25" x14ac:dyDescent="0.2">
      <c r="L14" s="60"/>
      <c r="N14" s="76" t="s">
        <v>85</v>
      </c>
      <c r="O14" s="76"/>
      <c r="P14" s="76"/>
      <c r="Y14" s="64"/>
    </row>
    <row r="15" spans="1:25" x14ac:dyDescent="0.2">
      <c r="L15" s="60"/>
      <c r="M15" t="s">
        <v>63</v>
      </c>
      <c r="N15" s="60" t="s">
        <v>89</v>
      </c>
      <c r="O15" t="s">
        <v>83</v>
      </c>
      <c r="P15" t="s">
        <v>84</v>
      </c>
      <c r="Q15" t="s">
        <v>86</v>
      </c>
      <c r="R15" t="s">
        <v>87</v>
      </c>
      <c r="S15" s="60" t="s">
        <v>83</v>
      </c>
      <c r="T15" t="s">
        <v>84</v>
      </c>
      <c r="U15" t="s">
        <v>89</v>
      </c>
      <c r="V15" t="s">
        <v>90</v>
      </c>
      <c r="W15" t="s">
        <v>91</v>
      </c>
      <c r="X15" t="s">
        <v>92</v>
      </c>
      <c r="Y15" s="64"/>
    </row>
    <row r="16" spans="1:25" x14ac:dyDescent="0.2">
      <c r="L16" s="60"/>
      <c r="M16">
        <v>6</v>
      </c>
      <c r="N16" s="61">
        <v>-682.74999383370005</v>
      </c>
      <c r="O16" s="1">
        <v>-682.7496346442</v>
      </c>
      <c r="P16" s="1">
        <v>-682.81250117909997</v>
      </c>
      <c r="Q16" s="1">
        <v>-34.593724792099998</v>
      </c>
      <c r="R16" s="1">
        <v>-648.15600529430003</v>
      </c>
      <c r="S16" s="60">
        <f>(O16-Q16-R16)*27211.407953</f>
        <v>2.5971166418512888</v>
      </c>
      <c r="T16">
        <f>(P16-Q16-R16)*27.211407953</f>
        <v>-1.7080898111126768</v>
      </c>
      <c r="U16">
        <f>(N16-Q16-R16)*27.211407953</f>
        <v>-7.176935376319059E-3</v>
      </c>
      <c r="V16">
        <f>S16-S$24</f>
        <v>8.662629272972552</v>
      </c>
      <c r="W16">
        <f t="shared" ref="W16:X16" si="5">T16-T$24</f>
        <v>-3.8630675272703918E-3</v>
      </c>
      <c r="X16">
        <f t="shared" si="5"/>
        <v>-7.176932653969609E-3</v>
      </c>
      <c r="Y16" s="64"/>
    </row>
    <row r="17" spans="2:25" x14ac:dyDescent="0.2">
      <c r="L17" s="60"/>
      <c r="M17">
        <v>8</v>
      </c>
      <c r="N17" s="61">
        <v>-682.74820842279996</v>
      </c>
      <c r="O17" s="1">
        <v>-682.74783807699998</v>
      </c>
      <c r="P17" s="1">
        <v>-682.81092826300005</v>
      </c>
      <c r="Q17" s="1">
        <v>-34.592741734800001</v>
      </c>
      <c r="R17" s="1">
        <v>-648.15527783610003</v>
      </c>
      <c r="S17" s="60">
        <f>(O17-Q17-R17)*27211.407953</f>
        <v>4.9387045558506175</v>
      </c>
      <c r="T17">
        <f t="shared" ref="T17:T24" si="6">(P17-Q17-R17)*27.211407953</f>
        <v>-1.7118340845226396</v>
      </c>
      <c r="U17">
        <f t="shared" ref="U17:U24" si="7">(N17-Q17-R17)*27.211407953</f>
        <v>-5.1389260910601892E-3</v>
      </c>
      <c r="V17">
        <f t="shared" ref="V17:V24" si="8">S17-S$24</f>
        <v>11.00421718697188</v>
      </c>
      <c r="W17">
        <f t="shared" ref="W17:W24" si="9">T17-T$24</f>
        <v>-7.6073409372332534E-3</v>
      </c>
      <c r="X17">
        <f t="shared" ref="X17:X24" si="10">U17-U$24</f>
        <v>-5.1389233687107391E-3</v>
      </c>
      <c r="Y17" s="64"/>
    </row>
    <row r="18" spans="2:25" x14ac:dyDescent="0.2">
      <c r="B18" t="s">
        <v>63</v>
      </c>
      <c r="C18" s="55" t="s">
        <v>64</v>
      </c>
      <c r="D18" s="55" t="s">
        <v>65</v>
      </c>
      <c r="E18" s="55" t="s">
        <v>66</v>
      </c>
      <c r="L18" s="60"/>
      <c r="M18">
        <v>10</v>
      </c>
      <c r="N18" s="61">
        <v>-682.74768896210003</v>
      </c>
      <c r="O18" s="1">
        <v>-682.74737468269996</v>
      </c>
      <c r="P18" s="1">
        <v>-682.81035766289995</v>
      </c>
      <c r="Q18" s="1">
        <v>-34.592411497400001</v>
      </c>
      <c r="R18" s="1">
        <v>-648.1552399039</v>
      </c>
      <c r="S18" s="60">
        <f t="shared" ref="S18:S23" si="11">(O18-Q18-R18)*27211.407953</f>
        <v>7.5299027140972816</v>
      </c>
      <c r="T18">
        <f t="shared" si="6"/>
        <v>-1.7063256656035624</v>
      </c>
      <c r="U18">
        <f t="shared" si="7"/>
        <v>-1.0220822524951787E-3</v>
      </c>
      <c r="V18">
        <f t="shared" si="8"/>
        <v>13.595415345218544</v>
      </c>
      <c r="W18">
        <f t="shared" si="9"/>
        <v>-2.0989220181559798E-3</v>
      </c>
      <c r="X18">
        <f t="shared" si="10"/>
        <v>-1.0220795301457289E-3</v>
      </c>
      <c r="Y18" s="64"/>
    </row>
    <row r="19" spans="2:25" x14ac:dyDescent="0.2">
      <c r="B19" s="56">
        <v>6</v>
      </c>
      <c r="C19" s="57">
        <v>1.584E-2</v>
      </c>
      <c r="D19" s="57">
        <v>3.31387E-3</v>
      </c>
      <c r="E19" s="57">
        <v>-7.2547100000000003E-2</v>
      </c>
      <c r="L19" s="60"/>
      <c r="M19">
        <v>12</v>
      </c>
      <c r="N19" s="61">
        <v>-682.74750411989999</v>
      </c>
      <c r="O19" s="1">
        <v>-682.74728872790001</v>
      </c>
      <c r="P19" s="1">
        <v>-682.81015264140001</v>
      </c>
      <c r="Q19" s="1">
        <v>-34.592277446499999</v>
      </c>
      <c r="R19" s="1">
        <v>-648.15521566049995</v>
      </c>
      <c r="S19" s="60">
        <f t="shared" si="11"/>
        <v>5.5614430659445517</v>
      </c>
      <c r="T19">
        <f t="shared" si="6"/>
        <v>-1.705054152704544</v>
      </c>
      <c r="U19">
        <f t="shared" si="7"/>
        <v>-2.9967651512734288E-4</v>
      </c>
      <c r="V19">
        <f t="shared" si="8"/>
        <v>11.626955697065814</v>
      </c>
      <c r="W19">
        <f t="shared" si="9"/>
        <v>-8.2740911913758985E-4</v>
      </c>
      <c r="X19">
        <f t="shared" si="10"/>
        <v>-2.9967379277789317E-4</v>
      </c>
      <c r="Y19" s="64"/>
    </row>
    <row r="20" spans="2:25" x14ac:dyDescent="0.2">
      <c r="B20" s="56">
        <v>8</v>
      </c>
      <c r="C20" s="57">
        <v>1.6143999999999999E-2</v>
      </c>
      <c r="D20" s="57">
        <v>-2.4683999999999999E-3</v>
      </c>
      <c r="E20" s="57">
        <v>-2.3963499999999999E-2</v>
      </c>
      <c r="L20" s="60"/>
      <c r="M20">
        <v>15</v>
      </c>
      <c r="N20" s="61">
        <v>-682.74740363570004</v>
      </c>
      <c r="O20" s="1">
        <v>-682.74734370589999</v>
      </c>
      <c r="P20" s="1">
        <v>-682.81004071090001</v>
      </c>
      <c r="Q20" s="1">
        <v>-34.592196068</v>
      </c>
      <c r="R20" s="1">
        <v>-648.1552049549</v>
      </c>
      <c r="S20" s="60">
        <f t="shared" si="11"/>
        <v>1.5596762704034435</v>
      </c>
      <c r="T20">
        <f t="shared" si="6"/>
        <v>-1.7045141042163718</v>
      </c>
      <c r="U20">
        <f t="shared" si="7"/>
        <v>-7.1097967168507432E-5</v>
      </c>
      <c r="V20">
        <f t="shared" si="8"/>
        <v>7.6251889015247061</v>
      </c>
      <c r="W20">
        <f t="shared" si="9"/>
        <v>-2.8736063096546083E-4</v>
      </c>
      <c r="X20">
        <f t="shared" si="10"/>
        <v>-7.1095244819057723E-5</v>
      </c>
      <c r="Y20" s="64"/>
    </row>
    <row r="21" spans="2:25" x14ac:dyDescent="0.2">
      <c r="B21" s="56">
        <v>10</v>
      </c>
      <c r="C21" s="57">
        <v>1.4618000000000001E-2</v>
      </c>
      <c r="D21" s="57">
        <v>-1.0767999999999999E-3</v>
      </c>
      <c r="E21" s="57">
        <v>-9.8282999999999999E-3</v>
      </c>
      <c r="L21" s="60"/>
      <c r="M21">
        <v>20</v>
      </c>
      <c r="N21" s="61">
        <v>-682.7473477666</v>
      </c>
      <c r="O21" s="1">
        <v>-682.74745061340002</v>
      </c>
      <c r="P21" s="1">
        <v>-682.80997964599999</v>
      </c>
      <c r="Q21" s="1">
        <v>-34.592148614499997</v>
      </c>
      <c r="R21" s="1">
        <v>-648.15519871929996</v>
      </c>
      <c r="S21" s="60">
        <f t="shared" si="11"/>
        <v>-2.8103833291430504</v>
      </c>
      <c r="T21">
        <f t="shared" si="6"/>
        <v>-1.7043133983133236</v>
      </c>
      <c r="U21">
        <f t="shared" si="7"/>
        <v>-1.1777097176407709E-5</v>
      </c>
      <c r="V21">
        <f t="shared" si="8"/>
        <v>3.2551293019782124</v>
      </c>
      <c r="W21">
        <f t="shared" si="9"/>
        <v>-8.6654727917245822E-5</v>
      </c>
      <c r="X21">
        <f t="shared" si="10"/>
        <v>-1.1774374826957996E-5</v>
      </c>
      <c r="Y21" s="64"/>
    </row>
    <row r="22" spans="2:25" x14ac:dyDescent="0.2">
      <c r="B22" s="56">
        <v>12</v>
      </c>
      <c r="C22" s="57">
        <v>1.1927E-2</v>
      </c>
      <c r="D22" s="57">
        <v>-5.2769999999999998E-4</v>
      </c>
      <c r="E22" s="57">
        <v>-4.7984999999999998E-3</v>
      </c>
      <c r="L22" s="60"/>
      <c r="M22">
        <v>30</v>
      </c>
      <c r="N22" s="61">
        <v>-682.7473305899</v>
      </c>
      <c r="O22" s="1">
        <v>-682.74753205210004</v>
      </c>
      <c r="P22" s="1">
        <v>-682.80996028710001</v>
      </c>
      <c r="Q22" s="1">
        <v>-34.592134364800003</v>
      </c>
      <c r="R22" s="1">
        <v>-648.15519619049996</v>
      </c>
      <c r="S22" s="60">
        <f t="shared" si="11"/>
        <v>-5.4830116276412468</v>
      </c>
      <c r="T22">
        <f t="shared" si="6"/>
        <v>-1.7042431819975858</v>
      </c>
      <c r="U22">
        <f t="shared" si="7"/>
        <v>-9.4151527644678303E-7</v>
      </c>
      <c r="V22">
        <f t="shared" si="8"/>
        <v>0.58250100348001599</v>
      </c>
      <c r="W22">
        <f t="shared" si="9"/>
        <v>-1.6438412179464734E-5</v>
      </c>
      <c r="X22">
        <f t="shared" si="10"/>
        <v>-9.3879292699706914E-7</v>
      </c>
      <c r="Y22" s="64"/>
    </row>
    <row r="23" spans="2:25" x14ac:dyDescent="0.2">
      <c r="B23" s="56">
        <v>15</v>
      </c>
      <c r="C23" s="57">
        <v>7.6969999999999998E-3</v>
      </c>
      <c r="D23" s="57">
        <v>-2.163E-4</v>
      </c>
      <c r="E23" s="57">
        <v>-2.0642E-3</v>
      </c>
      <c r="L23" s="60"/>
      <c r="M23">
        <v>40</v>
      </c>
      <c r="N23" s="61">
        <v>-682.74732844770006</v>
      </c>
      <c r="O23" s="1">
        <v>-682.74754943779999</v>
      </c>
      <c r="P23" s="1">
        <v>-682.80995784209995</v>
      </c>
      <c r="Q23" s="1">
        <v>-34.592132403100003</v>
      </c>
      <c r="R23" s="1">
        <v>-648.15519603979999</v>
      </c>
      <c r="S23" s="60">
        <f t="shared" si="11"/>
        <v>-6.0135823799473513</v>
      </c>
      <c r="T23">
        <f t="shared" si="6"/>
        <v>-1.7042341314818752</v>
      </c>
      <c r="U23">
        <f t="shared" si="7"/>
        <v>-1.3061708916570364E-7</v>
      </c>
      <c r="V23">
        <f t="shared" si="8"/>
        <v>5.1930251173911479E-2</v>
      </c>
      <c r="W23">
        <f t="shared" si="9"/>
        <v>-7.3878964688134374E-6</v>
      </c>
      <c r="X23">
        <f t="shared" si="10"/>
        <v>-1.2789473971598978E-7</v>
      </c>
      <c r="Y23" s="64"/>
    </row>
    <row r="24" spans="2:25" x14ac:dyDescent="0.2">
      <c r="B24" s="56">
        <v>20</v>
      </c>
      <c r="C24" s="57">
        <v>3.2669999999999999E-3</v>
      </c>
      <c r="D24" s="57">
        <v>-7.4880000000000001E-5</v>
      </c>
      <c r="E24" s="57">
        <v>-5.4390000000000005E-4</v>
      </c>
      <c r="L24" s="60"/>
      <c r="M24">
        <v>50</v>
      </c>
      <c r="N24" s="61">
        <v>-682.74732777940005</v>
      </c>
      <c r="O24" s="1">
        <v>-682.74755068260004</v>
      </c>
      <c r="P24" s="1">
        <v>-682.80995690700001</v>
      </c>
      <c r="Q24" s="1">
        <v>-34.592131806499999</v>
      </c>
      <c r="R24" s="1">
        <v>-648.15519597280002</v>
      </c>
      <c r="S24" s="60">
        <f>(O24-Q24-R24)*27211.407953</f>
        <v>-6.0655126311212628</v>
      </c>
      <c r="T24">
        <f t="shared" si="6"/>
        <v>-1.7042267435854064</v>
      </c>
      <c r="U24">
        <f t="shared" si="7"/>
        <v>-2.7223494497138741E-9</v>
      </c>
      <c r="V24">
        <f t="shared" si="8"/>
        <v>0</v>
      </c>
      <c r="W24">
        <f t="shared" si="9"/>
        <v>0</v>
      </c>
      <c r="X24">
        <f t="shared" si="10"/>
        <v>0</v>
      </c>
      <c r="Y24" s="64"/>
    </row>
    <row r="25" spans="2:25" x14ac:dyDescent="0.2">
      <c r="B25" s="56">
        <v>30</v>
      </c>
      <c r="C25" s="57">
        <v>5.8399999999999999E-4</v>
      </c>
      <c r="D25" s="57">
        <v>-1.5489999999999999E-5</v>
      </c>
      <c r="E25" s="57">
        <v>-7.648E-5</v>
      </c>
      <c r="L25" s="65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</row>
    <row r="26" spans="2:25" x14ac:dyDescent="0.2">
      <c r="B26" s="56">
        <v>40</v>
      </c>
      <c r="C26" s="57">
        <v>5.3000000000000001E-5</v>
      </c>
      <c r="D26" s="57">
        <v>-7.25E-6</v>
      </c>
      <c r="E26" s="57">
        <v>-1.819E-5</v>
      </c>
    </row>
    <row r="27" spans="2:25" x14ac:dyDescent="0.2">
      <c r="B27" s="56">
        <v>50</v>
      </c>
      <c r="C27" s="57">
        <v>0</v>
      </c>
      <c r="D27" s="57">
        <v>0</v>
      </c>
      <c r="E27" s="57">
        <v>0</v>
      </c>
    </row>
  </sheetData>
  <mergeCells count="1">
    <mergeCell ref="N14:P14"/>
  </mergeCells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BE4-C0A1-7940-9885-95EEF6FDCBCD}">
  <dimension ref="A1:Q13"/>
  <sheetViews>
    <sheetView zoomScale="81" workbookViewId="0">
      <selection activeCell="R25" sqref="R25"/>
    </sheetView>
  </sheetViews>
  <sheetFormatPr baseColWidth="10" defaultRowHeight="16" x14ac:dyDescent="0.2"/>
  <sheetData>
    <row r="1" spans="1:17" x14ac:dyDescent="0.2">
      <c r="A1" t="s">
        <v>63</v>
      </c>
      <c r="B1" t="s">
        <v>84</v>
      </c>
      <c r="C1" t="s">
        <v>83</v>
      </c>
      <c r="D1" t="s">
        <v>89</v>
      </c>
      <c r="E1" t="s">
        <v>91</v>
      </c>
      <c r="F1" t="s">
        <v>90</v>
      </c>
      <c r="G1" t="s">
        <v>92</v>
      </c>
    </row>
    <row r="2" spans="1:17" x14ac:dyDescent="0.2">
      <c r="A2">
        <v>6</v>
      </c>
      <c r="B2" s="1">
        <v>-1.88559334</v>
      </c>
      <c r="C2" s="1">
        <v>-3.9719409999999997E-2</v>
      </c>
      <c r="D2" s="1">
        <v>-724.42076013999997</v>
      </c>
      <c r="E2">
        <f t="shared" ref="E2:F9" si="0">B2-B$9</f>
        <v>-0.17756283000000006</v>
      </c>
      <c r="F2">
        <f t="shared" si="0"/>
        <v>-2.7378569999999998E-2</v>
      </c>
      <c r="G2">
        <f t="shared" ref="G2:G9" si="1">(D2-D$9)*27.211407953</f>
        <v>-5.4091655792522834E-2</v>
      </c>
      <c r="J2" t="s">
        <v>88</v>
      </c>
      <c r="O2" s="60"/>
    </row>
    <row r="3" spans="1:17" x14ac:dyDescent="0.2">
      <c r="A3">
        <v>8</v>
      </c>
      <c r="B3" s="1">
        <v>-1.8036632800000001</v>
      </c>
      <c r="C3" s="1">
        <v>-5.8445660000000003E-2</v>
      </c>
      <c r="D3" s="1">
        <v>-724.41898177509995</v>
      </c>
      <c r="E3">
        <f t="shared" si="0"/>
        <v>-9.5632770000000145E-2</v>
      </c>
      <c r="F3">
        <f t="shared" si="0"/>
        <v>-4.6104820000000005E-2</v>
      </c>
      <c r="G3">
        <f t="shared" si="1"/>
        <v>-5.6998430087997261E-3</v>
      </c>
      <c r="I3" t="s">
        <v>63</v>
      </c>
      <c r="J3" s="1" t="s">
        <v>93</v>
      </c>
      <c r="K3" s="1" t="s">
        <v>84</v>
      </c>
      <c r="L3" s="1" t="s">
        <v>83</v>
      </c>
      <c r="M3" s="1" t="s">
        <v>94</v>
      </c>
      <c r="N3" s="1" t="s">
        <v>95</v>
      </c>
      <c r="O3" s="61" t="s">
        <v>89</v>
      </c>
      <c r="P3" s="60" t="s">
        <v>84</v>
      </c>
      <c r="Q3" s="1" t="s">
        <v>83</v>
      </c>
    </row>
    <row r="4" spans="1:17" x14ac:dyDescent="0.2">
      <c r="A4">
        <v>10</v>
      </c>
      <c r="B4" s="1">
        <v>-1.7673341</v>
      </c>
      <c r="C4" s="1">
        <v>-5.7671790000000001E-2</v>
      </c>
      <c r="D4" s="1">
        <v>-724.41877127400005</v>
      </c>
      <c r="E4">
        <f t="shared" si="0"/>
        <v>-5.9303590000000073E-2</v>
      </c>
      <c r="F4">
        <f t="shared" si="0"/>
        <v>-4.5330950000000002E-2</v>
      </c>
      <c r="G4">
        <f t="shared" si="1"/>
        <v>2.8188295142117342E-5</v>
      </c>
      <c r="I4">
        <v>2</v>
      </c>
      <c r="J4" s="1">
        <v>-720.21193659079995</v>
      </c>
      <c r="K4" s="1">
        <v>-720.24383945989996</v>
      </c>
      <c r="L4" s="1">
        <v>-720.21357454209999</v>
      </c>
      <c r="M4" s="1">
        <v>-76.272802403900002</v>
      </c>
      <c r="N4" s="1">
        <v>-648.17250657420004</v>
      </c>
      <c r="O4" s="60">
        <f>(J4-$M4-$N4)*27211.407953</f>
        <v>115196.02304778721</v>
      </c>
      <c r="P4" s="60">
        <f>(K4-$M4-$N4)*27.211407953</f>
        <v>114.3279010618357</v>
      </c>
      <c r="Q4" s="60">
        <f t="shared" ref="Q4" si="2">(L4-$M4-$N4)*27211.407953</f>
        <v>115151.45208675467</v>
      </c>
    </row>
    <row r="5" spans="1:17" x14ac:dyDescent="0.2">
      <c r="A5">
        <v>12</v>
      </c>
      <c r="B5" s="1">
        <v>-1.74777048</v>
      </c>
      <c r="C5" s="1">
        <v>-5.1153839999999999E-2</v>
      </c>
      <c r="D5" s="1">
        <v>-724.41874357790005</v>
      </c>
      <c r="E5">
        <f t="shared" si="0"/>
        <v>-3.9739970000000069E-2</v>
      </c>
      <c r="F5">
        <f t="shared" si="0"/>
        <v>-3.8813E-2</v>
      </c>
      <c r="G5">
        <f t="shared" si="1"/>
        <v>7.8183817109653232E-4</v>
      </c>
      <c r="I5">
        <v>4</v>
      </c>
      <c r="J5" s="1">
        <v>-724.41913004640003</v>
      </c>
      <c r="K5" s="1">
        <v>-724.50173278670002</v>
      </c>
      <c r="L5" s="1">
        <v>-724.41927854489995</v>
      </c>
      <c r="M5" s="1">
        <v>-76.265735856700005</v>
      </c>
      <c r="N5" s="1">
        <v>-648.15777778129996</v>
      </c>
      <c r="O5" s="60">
        <f t="shared" ref="O5:O13" si="3">(J5-$M5-$N5)*27211.407953</f>
        <v>119.28369932394446</v>
      </c>
      <c r="P5" s="60">
        <f t="shared" ref="P5:P13" si="4">(K5-$M5-$N5)*27.211407953</f>
        <v>-2.128453165014792</v>
      </c>
      <c r="Q5" s="60">
        <f t="shared" ref="Q5:Q13" si="5">(L5-$M5-$N5)*27211.407953</f>
        <v>115.24284606207256</v>
      </c>
    </row>
    <row r="6" spans="1:17" x14ac:dyDescent="0.2">
      <c r="A6">
        <v>15</v>
      </c>
      <c r="B6" s="1">
        <v>-1.7318812100000001</v>
      </c>
      <c r="C6" s="1">
        <v>-4.1080409999999998E-2</v>
      </c>
      <c r="D6" s="1">
        <v>-724.41874793600005</v>
      </c>
      <c r="E6">
        <f t="shared" si="0"/>
        <v>-2.3850700000000113E-2</v>
      </c>
      <c r="F6">
        <f t="shared" si="0"/>
        <v>-2.8739569999999999E-2</v>
      </c>
      <c r="G6">
        <f t="shared" si="1"/>
        <v>6.6324813409682497E-4</v>
      </c>
      <c r="I6">
        <v>6</v>
      </c>
      <c r="J6" s="1">
        <v>-724.42076013999997</v>
      </c>
      <c r="K6" s="1">
        <v>-724.49005442320004</v>
      </c>
      <c r="L6" s="1">
        <v>-724.4222198013</v>
      </c>
      <c r="M6" s="1">
        <v>-76.264005794300004</v>
      </c>
      <c r="N6" s="1">
        <v>-648.15552815829994</v>
      </c>
      <c r="O6" s="60">
        <f t="shared" si="3"/>
        <v>-33.366285568044731</v>
      </c>
      <c r="P6" s="60">
        <f t="shared" si="4"/>
        <v>-1.9189612945357375</v>
      </c>
      <c r="Q6" s="60">
        <f t="shared" si="5"/>
        <v>-73.085724676426352</v>
      </c>
    </row>
    <row r="7" spans="1:17" x14ac:dyDescent="0.2">
      <c r="A7">
        <v>20</v>
      </c>
      <c r="B7" s="1">
        <v>-1.71963833</v>
      </c>
      <c r="C7" s="1">
        <v>-2.9280319999999999E-2</v>
      </c>
      <c r="D7" s="1">
        <v>-724.4187646872</v>
      </c>
      <c r="E7">
        <f t="shared" si="0"/>
        <v>-1.1607820000000046E-2</v>
      </c>
      <c r="F7">
        <f t="shared" si="0"/>
        <v>-1.693948E-2</v>
      </c>
      <c r="G7">
        <f t="shared" si="1"/>
        <v>2.074243985359402E-4</v>
      </c>
      <c r="I7">
        <v>8</v>
      </c>
      <c r="J7" s="1">
        <v>-724.41898177509995</v>
      </c>
      <c r="K7" s="1">
        <v>-724.48526518380004</v>
      </c>
      <c r="L7" s="1">
        <v>-724.42112961350006</v>
      </c>
      <c r="M7" s="1">
        <v>-76.263694256500003</v>
      </c>
      <c r="N7" s="1">
        <v>-648.15528884339994</v>
      </c>
      <c r="O7" s="60">
        <f t="shared" si="3"/>
        <v>3.6049673145318824E-2</v>
      </c>
      <c r="P7" s="60">
        <f t="shared" si="4"/>
        <v>-1.8036288249803627</v>
      </c>
      <c r="Q7" s="60">
        <f t="shared" si="5"/>
        <v>-58.409657249249285</v>
      </c>
    </row>
    <row r="8" spans="1:17" x14ac:dyDescent="0.2">
      <c r="A8">
        <v>30</v>
      </c>
      <c r="B8" s="1">
        <v>-1.71101346</v>
      </c>
      <c r="C8" s="1">
        <v>-1.756893E-2</v>
      </c>
      <c r="D8" s="1">
        <v>-724.41876975349999</v>
      </c>
      <c r="E8">
        <f t="shared" si="0"/>
        <v>-2.9829500000000397E-3</v>
      </c>
      <c r="F8">
        <f t="shared" si="0"/>
        <v>-5.2280899999999995E-3</v>
      </c>
      <c r="G8">
        <f t="shared" si="1"/>
        <v>6.9563242666231237E-5</v>
      </c>
      <c r="I8">
        <v>10</v>
      </c>
      <c r="J8" s="1">
        <v>-724.41877127400005</v>
      </c>
      <c r="K8" s="1">
        <v>-724.48371960990005</v>
      </c>
      <c r="L8" s="1">
        <v>-724.42089067339998</v>
      </c>
      <c r="M8" s="1">
        <v>-76.263629730600002</v>
      </c>
      <c r="N8" s="1">
        <v>-648.15523790930001</v>
      </c>
      <c r="O8" s="60">
        <f t="shared" si="3"/>
        <v>2.6222518158983941</v>
      </c>
      <c r="P8" s="60">
        <f t="shared" si="4"/>
        <v>-1.7647134122274417</v>
      </c>
      <c r="Q8" s="60">
        <f t="shared" si="5"/>
        <v>-55.049589870952317</v>
      </c>
    </row>
    <row r="9" spans="1:17" x14ac:dyDescent="0.2">
      <c r="A9">
        <v>40</v>
      </c>
      <c r="B9" s="1">
        <v>-1.7080305099999999</v>
      </c>
      <c r="C9" s="1">
        <v>-1.234084E-2</v>
      </c>
      <c r="D9" s="1">
        <v>-724.41877230989996</v>
      </c>
      <c r="E9">
        <f t="shared" si="0"/>
        <v>0</v>
      </c>
      <c r="F9">
        <f t="shared" si="0"/>
        <v>0</v>
      </c>
      <c r="G9">
        <f t="shared" si="1"/>
        <v>0</v>
      </c>
      <c r="I9">
        <v>12</v>
      </c>
      <c r="J9" s="1">
        <v>-724.41874357790005</v>
      </c>
      <c r="K9" s="1">
        <v>-724.48297296400006</v>
      </c>
      <c r="L9" s="1">
        <v>-724.4206234472</v>
      </c>
      <c r="M9" s="1">
        <v>-76.263606590899997</v>
      </c>
      <c r="N9" s="1">
        <v>-648.15521940919996</v>
      </c>
      <c r="O9" s="60">
        <f t="shared" si="3"/>
        <v>2.2428241045774722</v>
      </c>
      <c r="P9" s="60">
        <f t="shared" si="4"/>
        <v>-1.7455292036304442</v>
      </c>
      <c r="Q9" s="60">
        <f t="shared" si="5"/>
        <v>-48.911066314827181</v>
      </c>
    </row>
    <row r="10" spans="1:17" x14ac:dyDescent="0.2">
      <c r="I10">
        <v>15</v>
      </c>
      <c r="J10" s="1">
        <v>-724.41874793600005</v>
      </c>
      <c r="K10" s="1">
        <v>-724.48239340190003</v>
      </c>
      <c r="L10" s="1">
        <v>-724.42025761319996</v>
      </c>
      <c r="M10" s="1">
        <v>-76.263593243200006</v>
      </c>
      <c r="N10" s="1">
        <v>-648.15520781140003</v>
      </c>
      <c r="O10" s="60">
        <f t="shared" si="3"/>
        <v>1.4454318950816829</v>
      </c>
      <c r="P10" s="60">
        <f t="shared" si="4"/>
        <v>-1.7304373050680513</v>
      </c>
      <c r="Q10" s="60">
        <f t="shared" si="5"/>
        <v>-39.63501026927544</v>
      </c>
    </row>
    <row r="11" spans="1:17" x14ac:dyDescent="0.2">
      <c r="I11">
        <v>20</v>
      </c>
      <c r="J11" s="1">
        <v>-724.4187646872</v>
      </c>
      <c r="K11" s="1">
        <v>-724.48196023579999</v>
      </c>
      <c r="L11" s="1">
        <v>-724.41984071900004</v>
      </c>
      <c r="M11" s="1">
        <v>-76.263584757299995</v>
      </c>
      <c r="N11" s="1">
        <v>-648.15520613650006</v>
      </c>
      <c r="O11" s="60">
        <f t="shared" si="3"/>
        <v>0.71311848553024204</v>
      </c>
      <c r="P11" s="60">
        <f t="shared" si="4"/>
        <v>-1.7189267352825017</v>
      </c>
      <c r="Q11" s="60">
        <f t="shared" si="5"/>
        <v>-28.567221795741307</v>
      </c>
    </row>
    <row r="12" spans="1:17" x14ac:dyDescent="0.2">
      <c r="I12">
        <v>30</v>
      </c>
      <c r="J12" s="1">
        <v>-724.41876975349999</v>
      </c>
      <c r="K12" s="1">
        <v>-724.4816483436</v>
      </c>
      <c r="L12" s="1">
        <v>-724.41941539970003</v>
      </c>
      <c r="M12" s="1">
        <v>-76.263580477199994</v>
      </c>
      <c r="N12" s="1">
        <v>-648.1551980022</v>
      </c>
      <c r="O12" s="60">
        <f t="shared" si="3"/>
        <v>0.23744402434003795</v>
      </c>
      <c r="P12" s="60">
        <f t="shared" si="4"/>
        <v>-1.7107775226965765</v>
      </c>
      <c r="Q12" s="60">
        <f t="shared" si="5"/>
        <v>-17.331498118293005</v>
      </c>
    </row>
    <row r="13" spans="1:17" x14ac:dyDescent="0.2">
      <c r="I13">
        <v>40</v>
      </c>
      <c r="J13" s="1">
        <v>-724.41877230989996</v>
      </c>
      <c r="K13" s="1">
        <v>-724.48154127880002</v>
      </c>
      <c r="L13" s="1">
        <v>-724.41922582760003</v>
      </c>
      <c r="M13" s="1">
        <v>-76.263579537799998</v>
      </c>
      <c r="N13" s="1">
        <v>-648.15519663869998</v>
      </c>
      <c r="O13" s="60">
        <f t="shared" si="3"/>
        <v>0.10521562912589029</v>
      </c>
      <c r="P13" s="60">
        <f t="shared" si="4"/>
        <v>-1.7079268038995494</v>
      </c>
      <c r="Q13" s="60">
        <f t="shared" si="5"/>
        <v>-12.235639521281396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dba_all</vt:lpstr>
      <vt:lpstr>recalc</vt:lpstr>
      <vt:lpstr>quinones_S2018</vt:lpstr>
      <vt:lpstr>He12</vt:lpstr>
      <vt:lpstr>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Gascon Navas</dc:creator>
  <cp:lastModifiedBy>Mauro Gascon Navas</cp:lastModifiedBy>
  <dcterms:created xsi:type="dcterms:W3CDTF">2024-10-21T10:02:02Z</dcterms:created>
  <dcterms:modified xsi:type="dcterms:W3CDTF">2025-03-18T17:39:37Z</dcterms:modified>
</cp:coreProperties>
</file>