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showInkAnnotation="0" updateLinks="never" codeName="EstaPastaDeTrabalho"/>
  <mc:AlternateContent xmlns:mc="http://schemas.openxmlformats.org/markup-compatibility/2006">
    <mc:Choice Requires="x15">
      <x15ac:absPath xmlns:x15ac="http://schemas.microsoft.com/office/spreadsheetml/2010/11/ac" url="C:\Users\Elivelton\Documents\"/>
    </mc:Choice>
  </mc:AlternateContent>
  <xr:revisionPtr revIDLastSave="0" documentId="13_ncr:1_{8F5CB210-A498-46FE-AB3B-E617EDD070FC}" xr6:coauthVersionLast="47" xr6:coauthVersionMax="47" xr10:uidLastSave="{00000000-0000-0000-0000-000000000000}"/>
  <workbookProtection workbookAlgorithmName="SHA-512" workbookHashValue="QmpkjvUGh9e1wv4sEXMh0ZHDfeo36M9i2b+jx36eN9WHLd07AipbXvQxoLxnfPBKUuuuEwL0DsbuD5XQeOvuag==" workbookSaltValue="lLfI7q1CuXb1IM7Z2qHkJQ==" workbookSpinCount="100000" lockStructure="1"/>
  <bookViews>
    <workbookView xWindow="-120" yWindow="-120" windowWidth="21840" windowHeight="13140" tabRatio="952" firstSheet="15" activeTab="15" xr2:uid="{00000000-000D-0000-FFFF-FFFF00000000}"/>
  </bookViews>
  <sheets>
    <sheet name="DADOS MARCENARIA" sheetId="271" state="veryHidden" r:id="rId1"/>
    <sheet name="CÁLCULOS" sheetId="176" state="veryHidden" r:id="rId2"/>
    <sheet name="CONTRATO" sheetId="186" state="veryHidden" r:id="rId3"/>
    <sheet name="CLIENTE" sheetId="56" state="veryHidden" r:id="rId4"/>
    <sheet name="HISTÓRICO DO ORÇAMENTO" sheetId="194" state="veryHidden" r:id="rId5"/>
    <sheet name="CADASTRO % DE CÁLCULO" sheetId="193" state="veryHidden" r:id="rId6"/>
    <sheet name="TAXAS" sheetId="191" state="veryHidden" r:id="rId7"/>
    <sheet name="TIPOMATERIAL" sheetId="62" state="veryHidden" r:id="rId8"/>
    <sheet name="MATERIAIS" sheetId="216" state="veryHidden" r:id="rId9"/>
    <sheet name="NEGOCIAÇÃO" sheetId="152" state="veryHidden" r:id="rId10"/>
    <sheet name="LISTBOXMATERIAIS" sheetId="206" state="veryHidden" r:id="rId11"/>
    <sheet name="LOGO" sheetId="291" state="veryHidden" r:id="rId12"/>
    <sheet name="CÁLCULO PARA EXECUÇÃO" sheetId="174" state="veryHidden" r:id="rId13"/>
    <sheet name="DESPESAS DE INSTALAÇÃO" sheetId="192" state="veryHidden" r:id="rId14"/>
    <sheet name="PRINT" sheetId="270" state="veryHidden" r:id="rId15"/>
    <sheet name="MENU" sheetId="188" r:id="rId16"/>
    <sheet name="CARREGALISTBOX" sheetId="269" state="veryHidden" r:id="rId17"/>
    <sheet name="DORMITORIO" sheetId="335" r:id="rId18"/>
    <sheet name="ORÇAMENTO" sheetId="163" r:id="rId19"/>
  </sheets>
  <functionGroups builtInGroupCount="19">
    <functionGroup name="Commands"/>
  </functionGroups>
  <externalReferences>
    <externalReference r:id="rId20"/>
    <externalReference r:id="rId21"/>
  </externalReferences>
  <definedNames>
    <definedName name="_xlnm._FilterDatabase" localSheetId="3" hidden="1">'CÁLCULO PARA EXECUÇÃO'!#REF!</definedName>
    <definedName name="_xlnm._FilterDatabase" localSheetId="17" hidden="1">DORMITORIO!$J$24:$J$2348</definedName>
    <definedName name="_xlnm._FilterDatabase" localSheetId="8" hidden="1">MATERIAIS!#REF!</definedName>
    <definedName name="_xlnm._FilterDatabase" localSheetId="7" hidden="1">TIPOMATERIAL!$A:$A</definedName>
    <definedName name="_xlnm.Print_Area" localSheetId="3">CLIENTE!$A$36:$B$60</definedName>
    <definedName name="_xlnm.Print_Area" localSheetId="2">CONTRATO!$B:$B</definedName>
    <definedName name="_xlnm.Print_Area" localSheetId="0">'DADOS MARCENARIA'!$B$2:$C$34</definedName>
    <definedName name="_xlnm.Print_Area" localSheetId="9">NEGOCIAÇÃO!$Q$1:$S$51</definedName>
    <definedName name="_xlnm.Print_Area" localSheetId="6">TAXAS!$B$2:$C$58</definedName>
    <definedName name="_xlnm.Criteria" localSheetId="8">MATERIAIS!#REF!</definedName>
    <definedName name="_xlnm.Criteria" localSheetId="7">TIPOMATERIAL!#REF!</definedName>
    <definedName name="month" localSheetId="2">[1]CALENDARIO!$B$3</definedName>
    <definedName name="month">[2]CALENDARIO!$B$3</definedName>
    <definedName name="monthNames" localSheetId="2">[1]CALENDARIO!$CC$6:$CC$31</definedName>
    <definedName name="monthNames">[2]CALENDARIO!$CC$6:$CC$31</definedName>
    <definedName name="startDate" localSheetId="2">[1]CALENDARIO!$BU$5</definedName>
    <definedName name="startDate">[2]CALENDARIO!$BU$5</definedName>
    <definedName name="startDates" localSheetId="2">[1]CALENDARIO!$CD$6:$CD$31</definedName>
    <definedName name="startDates">[2]CALENDARIO!$CD$6:$CD$31</definedName>
    <definedName name="WeekDay" localSheetId="16">{1,2,3,4,5,6,7}</definedName>
    <definedName name="WeekDay" localSheetId="2">{1,2,3,4,5,6,7}</definedName>
    <definedName name="WeekDay">{1,2,3,4,5,6,7}</definedName>
    <definedName name="WeekNo" localSheetId="16">{1;2;3;4;5;6}</definedName>
    <definedName name="WeekNo" localSheetId="2">{1;2;3;4;5;6}</definedName>
    <definedName name="WeekNo">{1;2;3;4;5;6}</definedName>
    <definedName name="year" localSheetId="2">[1]CALENDARIO!$AM$2</definedName>
    <definedName name="year">[2]CALENDARIO!$AM$2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63" l="1"/>
  <c r="Y2" i="176"/>
  <c r="B2356" i="335" l="1"/>
  <c r="H27" i="335"/>
  <c r="F11" i="335"/>
  <c r="F12" i="335"/>
  <c r="F13" i="335"/>
  <c r="F14" i="335"/>
  <c r="F15" i="335"/>
  <c r="F16" i="335"/>
  <c r="F17" i="335"/>
  <c r="F18" i="335"/>
  <c r="F19" i="335"/>
  <c r="F20" i="335"/>
  <c r="F10" i="335"/>
  <c r="H6" i="176"/>
  <c r="I6" i="176"/>
  <c r="P3" i="335" l="1"/>
  <c r="I3" i="269" s="1"/>
  <c r="K6" i="269"/>
  <c r="K7" i="269"/>
  <c r="K8" i="269"/>
  <c r="K9" i="269"/>
  <c r="K10" i="269"/>
  <c r="K11" i="269"/>
  <c r="K12" i="269"/>
  <c r="K13" i="269"/>
  <c r="K14" i="269"/>
  <c r="K15" i="269"/>
  <c r="K16" i="269"/>
  <c r="K17" i="269"/>
  <c r="K18" i="269"/>
  <c r="K19" i="269"/>
  <c r="K20" i="269"/>
  <c r="K21" i="269"/>
  <c r="K22" i="269"/>
  <c r="K23" i="269"/>
  <c r="K24" i="269"/>
  <c r="K25" i="269"/>
  <c r="K26" i="269"/>
  <c r="K27" i="269"/>
  <c r="K28" i="269"/>
  <c r="K29" i="269"/>
  <c r="K30" i="269"/>
  <c r="K31" i="269"/>
  <c r="K32" i="269"/>
  <c r="K33" i="269"/>
  <c r="K34" i="269"/>
  <c r="K35" i="269"/>
  <c r="K36" i="269"/>
  <c r="K37" i="269"/>
  <c r="K38" i="269"/>
  <c r="K39" i="269"/>
  <c r="K40" i="269"/>
  <c r="K41" i="269"/>
  <c r="K42" i="269"/>
  <c r="K43" i="269"/>
  <c r="K44" i="269"/>
  <c r="K45" i="269"/>
  <c r="K46" i="269"/>
  <c r="K47" i="269"/>
  <c r="K48" i="269"/>
  <c r="K49" i="269"/>
  <c r="K50" i="269"/>
  <c r="K51" i="269"/>
  <c r="K52" i="269"/>
  <c r="K53" i="269"/>
  <c r="K54" i="269"/>
  <c r="K55" i="269"/>
  <c r="K56" i="269"/>
  <c r="K57" i="269"/>
  <c r="K58" i="269"/>
  <c r="K59" i="269"/>
  <c r="K60" i="269"/>
  <c r="K61" i="269"/>
  <c r="K62" i="269"/>
  <c r="K63" i="269"/>
  <c r="K64" i="269"/>
  <c r="K65" i="269"/>
  <c r="K66" i="269"/>
  <c r="K67" i="269"/>
  <c r="K68" i="269"/>
  <c r="K69" i="269"/>
  <c r="K70" i="269"/>
  <c r="K71" i="269"/>
  <c r="K72" i="269"/>
  <c r="K73" i="269"/>
  <c r="K74" i="269"/>
  <c r="K75" i="269"/>
  <c r="K76" i="269"/>
  <c r="K77" i="269"/>
  <c r="K78" i="269"/>
  <c r="K79" i="269"/>
  <c r="K80" i="269"/>
  <c r="K81" i="269"/>
  <c r="K82" i="269"/>
  <c r="K83" i="269"/>
  <c r="K84" i="269"/>
  <c r="K85" i="269"/>
  <c r="K86" i="269"/>
  <c r="K87" i="269"/>
  <c r="K88" i="269"/>
  <c r="K89" i="269"/>
  <c r="K90" i="269"/>
  <c r="K91" i="269"/>
  <c r="K92" i="269"/>
  <c r="K93" i="269"/>
  <c r="K94" i="269"/>
  <c r="K95" i="269"/>
  <c r="K96" i="269"/>
  <c r="K97" i="269"/>
  <c r="K98" i="269"/>
  <c r="K99" i="269"/>
  <c r="K100" i="269"/>
  <c r="K101" i="269"/>
  <c r="K102" i="269"/>
  <c r="K103" i="269"/>
  <c r="K104" i="269"/>
  <c r="K105" i="269"/>
  <c r="K106" i="269"/>
  <c r="K107" i="269"/>
  <c r="K108" i="269"/>
  <c r="K109" i="269"/>
  <c r="K110" i="269"/>
  <c r="K111" i="269"/>
  <c r="K112" i="269"/>
  <c r="K113" i="269"/>
  <c r="K114" i="269"/>
  <c r="AB2" i="176"/>
  <c r="AB3" i="176"/>
  <c r="AB4" i="176"/>
  <c r="AB1" i="176"/>
  <c r="AA2" i="176" l="1"/>
  <c r="Z2" i="176"/>
  <c r="H7" i="176"/>
  <c r="B2371" i="335"/>
  <c r="D9" i="335"/>
  <c r="B2369" i="335"/>
  <c r="F5" i="335"/>
  <c r="F9" i="335" s="1"/>
  <c r="F2350" i="335"/>
  <c r="F2349" i="335"/>
  <c r="E22" i="335"/>
  <c r="B11" i="163"/>
  <c r="B22" i="335"/>
  <c r="B1" i="188"/>
  <c r="J4472" i="335" l="1"/>
  <c r="H4472" i="335"/>
  <c r="J4471" i="335"/>
  <c r="H4471" i="335"/>
  <c r="J4470" i="335"/>
  <c r="H4470" i="335"/>
  <c r="J4469" i="335"/>
  <c r="H4469" i="335"/>
  <c r="J4468" i="335"/>
  <c r="H4468" i="335"/>
  <c r="J4467" i="335"/>
  <c r="H4467" i="335"/>
  <c r="J4466" i="335"/>
  <c r="H4466" i="335"/>
  <c r="J4465" i="335"/>
  <c r="H4465" i="335"/>
  <c r="J4464" i="335"/>
  <c r="H4464" i="335"/>
  <c r="J4463" i="335"/>
  <c r="H4463" i="335"/>
  <c r="J4462" i="335"/>
  <c r="H4462" i="335"/>
  <c r="J4461" i="335"/>
  <c r="H4461" i="335"/>
  <c r="J4460" i="335"/>
  <c r="H4460" i="335"/>
  <c r="J4459" i="335"/>
  <c r="H4459" i="335"/>
  <c r="J4458" i="335"/>
  <c r="H4458" i="335"/>
  <c r="J4457" i="335"/>
  <c r="H4457" i="335"/>
  <c r="J4456" i="335"/>
  <c r="H4456" i="335"/>
  <c r="J4455" i="335"/>
  <c r="H4455" i="335"/>
  <c r="J4454" i="335"/>
  <c r="H4454" i="335"/>
  <c r="J4453" i="335"/>
  <c r="H4453" i="335"/>
  <c r="J4452" i="335"/>
  <c r="H4452" i="335"/>
  <c r="J4451" i="335"/>
  <c r="H4451" i="335"/>
  <c r="J4450" i="335"/>
  <c r="H4450" i="335"/>
  <c r="J4449" i="335"/>
  <c r="H4449" i="335"/>
  <c r="J4448" i="335"/>
  <c r="H4448" i="335"/>
  <c r="J4447" i="335"/>
  <c r="H4447" i="335"/>
  <c r="J4446" i="335"/>
  <c r="H4446" i="335"/>
  <c r="J4445" i="335"/>
  <c r="H4445" i="335"/>
  <c r="J4444" i="335"/>
  <c r="H4444" i="335"/>
  <c r="J4443" i="335"/>
  <c r="H4443" i="335"/>
  <c r="J4442" i="335"/>
  <c r="H4442" i="335"/>
  <c r="J4441" i="335"/>
  <c r="H4441" i="335"/>
  <c r="J4440" i="335"/>
  <c r="H4440" i="335"/>
  <c r="J4439" i="335"/>
  <c r="H4439" i="335"/>
  <c r="J4438" i="335"/>
  <c r="H4438" i="335"/>
  <c r="J4437" i="335"/>
  <c r="H4437" i="335"/>
  <c r="J4436" i="335"/>
  <c r="H4436" i="335"/>
  <c r="J4435" i="335"/>
  <c r="H4435" i="335"/>
  <c r="J4434" i="335"/>
  <c r="H4434" i="335"/>
  <c r="J4433" i="335"/>
  <c r="H4433" i="335"/>
  <c r="J4432" i="335"/>
  <c r="H4432" i="335"/>
  <c r="J4431" i="335"/>
  <c r="H4431" i="335"/>
  <c r="J4430" i="335"/>
  <c r="H4430" i="335"/>
  <c r="J4429" i="335"/>
  <c r="H4429" i="335"/>
  <c r="J4428" i="335"/>
  <c r="H4428" i="335"/>
  <c r="J4427" i="335"/>
  <c r="H4427" i="335"/>
  <c r="J4426" i="335"/>
  <c r="H4426" i="335"/>
  <c r="J4425" i="335"/>
  <c r="H4425" i="335"/>
  <c r="J4424" i="335"/>
  <c r="H4424" i="335"/>
  <c r="J4423" i="335"/>
  <c r="H4423" i="335"/>
  <c r="J4422" i="335"/>
  <c r="H4422" i="335"/>
  <c r="J4421" i="335"/>
  <c r="H4421" i="335"/>
  <c r="J4420" i="335"/>
  <c r="H4420" i="335"/>
  <c r="J4419" i="335"/>
  <c r="H4419" i="335"/>
  <c r="J4418" i="335"/>
  <c r="H4418" i="335"/>
  <c r="J4417" i="335"/>
  <c r="H4417" i="335"/>
  <c r="J4416" i="335"/>
  <c r="H4416" i="335"/>
  <c r="J4415" i="335"/>
  <c r="H4415" i="335"/>
  <c r="J4414" i="335"/>
  <c r="H4414" i="335"/>
  <c r="J4413" i="335"/>
  <c r="H4413" i="335"/>
  <c r="J4412" i="335"/>
  <c r="H4412" i="335"/>
  <c r="J4411" i="335"/>
  <c r="H4411" i="335"/>
  <c r="J4410" i="335"/>
  <c r="H4410" i="335"/>
  <c r="J4409" i="335"/>
  <c r="H4409" i="335"/>
  <c r="J4408" i="335"/>
  <c r="H4408" i="335"/>
  <c r="J4407" i="335"/>
  <c r="H4407" i="335"/>
  <c r="J4406" i="335"/>
  <c r="H4406" i="335"/>
  <c r="J4405" i="335"/>
  <c r="H4405" i="335"/>
  <c r="J4404" i="335"/>
  <c r="H4404" i="335"/>
  <c r="J4403" i="335"/>
  <c r="H4403" i="335"/>
  <c r="J4402" i="335"/>
  <c r="H4402" i="335"/>
  <c r="J4401" i="335"/>
  <c r="H4401" i="335"/>
  <c r="J4400" i="335"/>
  <c r="H4400" i="335"/>
  <c r="J4399" i="335"/>
  <c r="H4399" i="335"/>
  <c r="J4398" i="335"/>
  <c r="H4398" i="335"/>
  <c r="J4397" i="335"/>
  <c r="H4397" i="335"/>
  <c r="J4396" i="335"/>
  <c r="H4396" i="335"/>
  <c r="J4395" i="335"/>
  <c r="H4395" i="335"/>
  <c r="J4394" i="335"/>
  <c r="H4394" i="335"/>
  <c r="J4393" i="335"/>
  <c r="H4393" i="335"/>
  <c r="J4392" i="335"/>
  <c r="H4392" i="335"/>
  <c r="J4391" i="335"/>
  <c r="H4391" i="335"/>
  <c r="J4390" i="335"/>
  <c r="H4390" i="335"/>
  <c r="J4389" i="335"/>
  <c r="H4389" i="335"/>
  <c r="J4388" i="335"/>
  <c r="H4388" i="335"/>
  <c r="J4387" i="335"/>
  <c r="H4387" i="335"/>
  <c r="J4386" i="335"/>
  <c r="H4386" i="335"/>
  <c r="J4385" i="335"/>
  <c r="H4385" i="335"/>
  <c r="J4384" i="335"/>
  <c r="H4384" i="335"/>
  <c r="J4383" i="335"/>
  <c r="H4383" i="335"/>
  <c r="J4382" i="335"/>
  <c r="H4382" i="335"/>
  <c r="J4381" i="335"/>
  <c r="H4381" i="335"/>
  <c r="J4380" i="335"/>
  <c r="H4380" i="335"/>
  <c r="J4379" i="335"/>
  <c r="H4379" i="335"/>
  <c r="J4378" i="335"/>
  <c r="H4378" i="335"/>
  <c r="J4377" i="335"/>
  <c r="H4377" i="335"/>
  <c r="J4376" i="335"/>
  <c r="H4376" i="335"/>
  <c r="J4375" i="335"/>
  <c r="H4375" i="335"/>
  <c r="J4374" i="335"/>
  <c r="H4374" i="335"/>
  <c r="J4373" i="335"/>
  <c r="H4373" i="335"/>
  <c r="J4372" i="335"/>
  <c r="H4372" i="335"/>
  <c r="J4371" i="335"/>
  <c r="H4371" i="335"/>
  <c r="J4370" i="335"/>
  <c r="H4370" i="335"/>
  <c r="J4369" i="335"/>
  <c r="H4369" i="335"/>
  <c r="J4368" i="335"/>
  <c r="H4368" i="335"/>
  <c r="J4367" i="335"/>
  <c r="H4367" i="335"/>
  <c r="J4366" i="335"/>
  <c r="H4366" i="335"/>
  <c r="J4365" i="335"/>
  <c r="H4365" i="335"/>
  <c r="J4364" i="335"/>
  <c r="H4364" i="335"/>
  <c r="J4363" i="335"/>
  <c r="H4363" i="335"/>
  <c r="J4362" i="335"/>
  <c r="H4362" i="335"/>
  <c r="J4361" i="335"/>
  <c r="H4361" i="335"/>
  <c r="J4360" i="335"/>
  <c r="H4360" i="335"/>
  <c r="J4359" i="335"/>
  <c r="H4359" i="335"/>
  <c r="J4358" i="335"/>
  <c r="H4358" i="335"/>
  <c r="J4357" i="335"/>
  <c r="H4357" i="335"/>
  <c r="J4356" i="335"/>
  <c r="H4356" i="335"/>
  <c r="J4355" i="335"/>
  <c r="H4355" i="335"/>
  <c r="J4354" i="335"/>
  <c r="H4354" i="335"/>
  <c r="J4353" i="335"/>
  <c r="H4353" i="335"/>
  <c r="J4352" i="335"/>
  <c r="H4352" i="335"/>
  <c r="J4351" i="335"/>
  <c r="H4351" i="335"/>
  <c r="J4350" i="335"/>
  <c r="H4350" i="335"/>
  <c r="J4349" i="335"/>
  <c r="H4349" i="335"/>
  <c r="J4348" i="335"/>
  <c r="H4348" i="335"/>
  <c r="J4347" i="335"/>
  <c r="H4347" i="335"/>
  <c r="J4346" i="335"/>
  <c r="H4346" i="335"/>
  <c r="J4345" i="335"/>
  <c r="H4345" i="335"/>
  <c r="J4344" i="335"/>
  <c r="H4344" i="335"/>
  <c r="J4343" i="335"/>
  <c r="H4343" i="335"/>
  <c r="J4342" i="335"/>
  <c r="H4342" i="335"/>
  <c r="J4341" i="335"/>
  <c r="H4341" i="335"/>
  <c r="J4340" i="335"/>
  <c r="H4340" i="335"/>
  <c r="J4339" i="335"/>
  <c r="H4339" i="335"/>
  <c r="J4338" i="335"/>
  <c r="H4338" i="335"/>
  <c r="J4337" i="335"/>
  <c r="H4337" i="335"/>
  <c r="J4336" i="335"/>
  <c r="H4336" i="335"/>
  <c r="J4335" i="335"/>
  <c r="H4335" i="335"/>
  <c r="J4334" i="335"/>
  <c r="H4334" i="335"/>
  <c r="J4333" i="335"/>
  <c r="H4333" i="335"/>
  <c r="J4332" i="335"/>
  <c r="H4332" i="335"/>
  <c r="J4331" i="335"/>
  <c r="H4331" i="335"/>
  <c r="J4330" i="335"/>
  <c r="H4330" i="335"/>
  <c r="J4329" i="335"/>
  <c r="H4329" i="335"/>
  <c r="J4328" i="335"/>
  <c r="H4328" i="335"/>
  <c r="J4327" i="335"/>
  <c r="H4327" i="335"/>
  <c r="J4326" i="335"/>
  <c r="H4326" i="335"/>
  <c r="J4325" i="335"/>
  <c r="H4325" i="335"/>
  <c r="J4324" i="335"/>
  <c r="H4324" i="335"/>
  <c r="J4323" i="335"/>
  <c r="H4323" i="335"/>
  <c r="J4322" i="335"/>
  <c r="H4322" i="335"/>
  <c r="J4321" i="335"/>
  <c r="H4321" i="335"/>
  <c r="J4320" i="335"/>
  <c r="H4320" i="335"/>
  <c r="J4319" i="335"/>
  <c r="H4319" i="335"/>
  <c r="J4318" i="335"/>
  <c r="H4318" i="335"/>
  <c r="J4317" i="335"/>
  <c r="H4317" i="335"/>
  <c r="J4316" i="335"/>
  <c r="H4316" i="335"/>
  <c r="J4315" i="335"/>
  <c r="H4315" i="335"/>
  <c r="J4314" i="335"/>
  <c r="H4314" i="335"/>
  <c r="J4313" i="335"/>
  <c r="H4313" i="335"/>
  <c r="J4312" i="335"/>
  <c r="H4312" i="335"/>
  <c r="J4311" i="335"/>
  <c r="H4311" i="335"/>
  <c r="J4310" i="335"/>
  <c r="H4310" i="335"/>
  <c r="J4309" i="335"/>
  <c r="H4309" i="335"/>
  <c r="J4308" i="335"/>
  <c r="H4308" i="335"/>
  <c r="J4307" i="335"/>
  <c r="H4307" i="335"/>
  <c r="J4306" i="335"/>
  <c r="H4306" i="335"/>
  <c r="J4305" i="335"/>
  <c r="H4305" i="335"/>
  <c r="J4304" i="335"/>
  <c r="H4304" i="335"/>
  <c r="J4303" i="335"/>
  <c r="H4303" i="335"/>
  <c r="J4302" i="335"/>
  <c r="H4302" i="335"/>
  <c r="J4301" i="335"/>
  <c r="H4301" i="335"/>
  <c r="J4300" i="335"/>
  <c r="H4300" i="335"/>
  <c r="J4299" i="335"/>
  <c r="H4299" i="335"/>
  <c r="J4298" i="335"/>
  <c r="H4298" i="335"/>
  <c r="J4297" i="335"/>
  <c r="H4297" i="335"/>
  <c r="J4296" i="335"/>
  <c r="H4296" i="335"/>
  <c r="J4295" i="335"/>
  <c r="H4295" i="335"/>
  <c r="J4294" i="335"/>
  <c r="H4294" i="335"/>
  <c r="J4293" i="335"/>
  <c r="H4293" i="335"/>
  <c r="J4292" i="335"/>
  <c r="H4292" i="335"/>
  <c r="J4291" i="335"/>
  <c r="H4291" i="335"/>
  <c r="J4290" i="335"/>
  <c r="H4290" i="335"/>
  <c r="J4289" i="335"/>
  <c r="H4289" i="335"/>
  <c r="J4288" i="335"/>
  <c r="H4288" i="335"/>
  <c r="J4287" i="335"/>
  <c r="H4287" i="335"/>
  <c r="J4286" i="335"/>
  <c r="H4286" i="335"/>
  <c r="J4285" i="335"/>
  <c r="H4285" i="335"/>
  <c r="J4284" i="335"/>
  <c r="H4284" i="335"/>
  <c r="J4283" i="335"/>
  <c r="H4283" i="335"/>
  <c r="J4282" i="335"/>
  <c r="H4282" i="335"/>
  <c r="J4281" i="335"/>
  <c r="H4281" i="335"/>
  <c r="J4280" i="335"/>
  <c r="H4280" i="335"/>
  <c r="J4279" i="335"/>
  <c r="H4279" i="335"/>
  <c r="J4278" i="335"/>
  <c r="H4278" i="335"/>
  <c r="J4277" i="335"/>
  <c r="H4277" i="335"/>
  <c r="J4276" i="335"/>
  <c r="H4276" i="335"/>
  <c r="J4275" i="335"/>
  <c r="H4275" i="335"/>
  <c r="J4274" i="335"/>
  <c r="H4274" i="335"/>
  <c r="J4273" i="335"/>
  <c r="H4273" i="335"/>
  <c r="J4272" i="335"/>
  <c r="H4272" i="335"/>
  <c r="J4271" i="335"/>
  <c r="H4271" i="335"/>
  <c r="J4270" i="335"/>
  <c r="H4270" i="335"/>
  <c r="J4269" i="335"/>
  <c r="H4269" i="335"/>
  <c r="J4268" i="335"/>
  <c r="H4268" i="335"/>
  <c r="J4267" i="335"/>
  <c r="H4267" i="335"/>
  <c r="J4266" i="335"/>
  <c r="H4266" i="335"/>
  <c r="J4265" i="335"/>
  <c r="H4265" i="335"/>
  <c r="J4264" i="335"/>
  <c r="H4264" i="335"/>
  <c r="J4263" i="335"/>
  <c r="H4263" i="335"/>
  <c r="J4262" i="335"/>
  <c r="H4262" i="335"/>
  <c r="J4261" i="335"/>
  <c r="H4261" i="335"/>
  <c r="J4260" i="335"/>
  <c r="H4260" i="335"/>
  <c r="J4259" i="335"/>
  <c r="H4259" i="335"/>
  <c r="J4258" i="335"/>
  <c r="H4258" i="335"/>
  <c r="J4257" i="335"/>
  <c r="H4257" i="335"/>
  <c r="J4256" i="335"/>
  <c r="H4256" i="335"/>
  <c r="J4255" i="335"/>
  <c r="H4255" i="335"/>
  <c r="J4254" i="335"/>
  <c r="H4254" i="335"/>
  <c r="J4253" i="335"/>
  <c r="H4253" i="335"/>
  <c r="J4252" i="335"/>
  <c r="H4252" i="335"/>
  <c r="J4251" i="335"/>
  <c r="H4251" i="335"/>
  <c r="J4250" i="335"/>
  <c r="H4250" i="335"/>
  <c r="J4249" i="335"/>
  <c r="H4249" i="335"/>
  <c r="J4248" i="335"/>
  <c r="H4248" i="335"/>
  <c r="J4247" i="335"/>
  <c r="H4247" i="335"/>
  <c r="J4246" i="335"/>
  <c r="H4246" i="335"/>
  <c r="J4245" i="335"/>
  <c r="H4245" i="335"/>
  <c r="J4244" i="335"/>
  <c r="H4244" i="335"/>
  <c r="J4243" i="335"/>
  <c r="H4243" i="335"/>
  <c r="J4242" i="335"/>
  <c r="H4242" i="335"/>
  <c r="J4241" i="335"/>
  <c r="H4241" i="335"/>
  <c r="J4240" i="335"/>
  <c r="H4240" i="335"/>
  <c r="J4239" i="335"/>
  <c r="H4239" i="335"/>
  <c r="J4238" i="335"/>
  <c r="H4238" i="335"/>
  <c r="J4237" i="335"/>
  <c r="H4237" i="335"/>
  <c r="J4236" i="335"/>
  <c r="H4236" i="335"/>
  <c r="J4235" i="335"/>
  <c r="H4235" i="335"/>
  <c r="J4234" i="335"/>
  <c r="H4234" i="335"/>
  <c r="J4233" i="335"/>
  <c r="H4233" i="335"/>
  <c r="J4232" i="335"/>
  <c r="H4232" i="335"/>
  <c r="J4231" i="335"/>
  <c r="H4231" i="335"/>
  <c r="J4230" i="335"/>
  <c r="H4230" i="335"/>
  <c r="J4229" i="335"/>
  <c r="H4229" i="335"/>
  <c r="J4228" i="335"/>
  <c r="H4228" i="335"/>
  <c r="J4227" i="335"/>
  <c r="H4227" i="335"/>
  <c r="J4226" i="335"/>
  <c r="H4226" i="335"/>
  <c r="J4225" i="335"/>
  <c r="H4225" i="335"/>
  <c r="J4224" i="335"/>
  <c r="H4224" i="335"/>
  <c r="J4223" i="335"/>
  <c r="H4223" i="335"/>
  <c r="J4219" i="335"/>
  <c r="H4219" i="335"/>
  <c r="J4218" i="335"/>
  <c r="H4218" i="335"/>
  <c r="J4217" i="335"/>
  <c r="H4217" i="335"/>
  <c r="J4216" i="335"/>
  <c r="H4216" i="335"/>
  <c r="J4215" i="335"/>
  <c r="H4215" i="335"/>
  <c r="J4214" i="335"/>
  <c r="H4214" i="335"/>
  <c r="J4213" i="335"/>
  <c r="H4213" i="335"/>
  <c r="J4212" i="335"/>
  <c r="H4212" i="335"/>
  <c r="J4211" i="335"/>
  <c r="H4211" i="335"/>
  <c r="J4210" i="335"/>
  <c r="H4210" i="335"/>
  <c r="J4209" i="335"/>
  <c r="H4209" i="335"/>
  <c r="J4208" i="335"/>
  <c r="H4208" i="335"/>
  <c r="J4207" i="335"/>
  <c r="H4207" i="335"/>
  <c r="J4206" i="335"/>
  <c r="H4206" i="335"/>
  <c r="J4205" i="335"/>
  <c r="H4205" i="335"/>
  <c r="J4204" i="335"/>
  <c r="H4204" i="335"/>
  <c r="J4203" i="335"/>
  <c r="H4203" i="335"/>
  <c r="J4202" i="335"/>
  <c r="H4202" i="335"/>
  <c r="J4201" i="335"/>
  <c r="H4201" i="335"/>
  <c r="J4200" i="335"/>
  <c r="H4200" i="335"/>
  <c r="J4199" i="335"/>
  <c r="H4199" i="335"/>
  <c r="J4198" i="335"/>
  <c r="H4198" i="335"/>
  <c r="J4197" i="335"/>
  <c r="H4197" i="335"/>
  <c r="J4196" i="335"/>
  <c r="H4196" i="335"/>
  <c r="J4195" i="335"/>
  <c r="H4195" i="335"/>
  <c r="J4194" i="335"/>
  <c r="H4194" i="335"/>
  <c r="J4193" i="335"/>
  <c r="H4193" i="335"/>
  <c r="J4192" i="335"/>
  <c r="H4192" i="335"/>
  <c r="J4191" i="335"/>
  <c r="H4191" i="335"/>
  <c r="J4190" i="335"/>
  <c r="H4190" i="335"/>
  <c r="J4189" i="335"/>
  <c r="H4189" i="335"/>
  <c r="J4188" i="335"/>
  <c r="H4188" i="335"/>
  <c r="J4187" i="335"/>
  <c r="H4187" i="335"/>
  <c r="J4186" i="335"/>
  <c r="H4186" i="335"/>
  <c r="J4185" i="335"/>
  <c r="H4185" i="335"/>
  <c r="J4184" i="335"/>
  <c r="H4184" i="335"/>
  <c r="J4183" i="335"/>
  <c r="H4183" i="335"/>
  <c r="J4182" i="335"/>
  <c r="H4182" i="335"/>
  <c r="J4181" i="335"/>
  <c r="H4181" i="335"/>
  <c r="J4180" i="335"/>
  <c r="H4180" i="335"/>
  <c r="J4179" i="335"/>
  <c r="H4179" i="335"/>
  <c r="J4178" i="335"/>
  <c r="H4178" i="335"/>
  <c r="J4177" i="335"/>
  <c r="H4177" i="335"/>
  <c r="J4176" i="335"/>
  <c r="H4176" i="335"/>
  <c r="J4175" i="335"/>
  <c r="H4175" i="335"/>
  <c r="J4174" i="335"/>
  <c r="H4174" i="335"/>
  <c r="J4173" i="335"/>
  <c r="H4173" i="335"/>
  <c r="J4172" i="335"/>
  <c r="H4172" i="335"/>
  <c r="J4171" i="335"/>
  <c r="H4171" i="335"/>
  <c r="J4170" i="335"/>
  <c r="H4170" i="335"/>
  <c r="J4169" i="335"/>
  <c r="H4169" i="335"/>
  <c r="J4168" i="335"/>
  <c r="H4168" i="335"/>
  <c r="J4167" i="335"/>
  <c r="H4167" i="335"/>
  <c r="J4166" i="335"/>
  <c r="H4166" i="335"/>
  <c r="J4165" i="335"/>
  <c r="H4165" i="335"/>
  <c r="J4164" i="335"/>
  <c r="H4164" i="335"/>
  <c r="J4163" i="335"/>
  <c r="H4163" i="335"/>
  <c r="J4162" i="335"/>
  <c r="H4162" i="335"/>
  <c r="J4161" i="335"/>
  <c r="H4161" i="335"/>
  <c r="J4160" i="335"/>
  <c r="H4160" i="335"/>
  <c r="J4159" i="335"/>
  <c r="H4159" i="335"/>
  <c r="J4158" i="335"/>
  <c r="H4158" i="335"/>
  <c r="J4157" i="335"/>
  <c r="H4157" i="335"/>
  <c r="J4156" i="335"/>
  <c r="H4156" i="335"/>
  <c r="J4155" i="335"/>
  <c r="H4155" i="335"/>
  <c r="J4154" i="335"/>
  <c r="H4154" i="335"/>
  <c r="J4153" i="335"/>
  <c r="H4153" i="335"/>
  <c r="J4152" i="335"/>
  <c r="H4152" i="335"/>
  <c r="J4151" i="335"/>
  <c r="H4151" i="335"/>
  <c r="J4150" i="335"/>
  <c r="H4150" i="335"/>
  <c r="J4149" i="335"/>
  <c r="H4149" i="335"/>
  <c r="J4148" i="335"/>
  <c r="H4148" i="335"/>
  <c r="J4147" i="335"/>
  <c r="H4147" i="335"/>
  <c r="J4146" i="335"/>
  <c r="H4146" i="335"/>
  <c r="J4145" i="335"/>
  <c r="H4145" i="335"/>
  <c r="J4144" i="335"/>
  <c r="H4144" i="335"/>
  <c r="J4143" i="335"/>
  <c r="H4143" i="335"/>
  <c r="J4142" i="335"/>
  <c r="H4142" i="335"/>
  <c r="J4141" i="335"/>
  <c r="H4141" i="335"/>
  <c r="J4140" i="335"/>
  <c r="H4140" i="335"/>
  <c r="J4139" i="335"/>
  <c r="H4139" i="335"/>
  <c r="J4138" i="335"/>
  <c r="H4138" i="335"/>
  <c r="J4137" i="335"/>
  <c r="H4137" i="335"/>
  <c r="J4136" i="335"/>
  <c r="H4136" i="335"/>
  <c r="J4135" i="335"/>
  <c r="H4135" i="335"/>
  <c r="J4134" i="335"/>
  <c r="H4134" i="335"/>
  <c r="J4133" i="335"/>
  <c r="H4133" i="335"/>
  <c r="J4132" i="335"/>
  <c r="H4132" i="335"/>
  <c r="J4131" i="335"/>
  <c r="H4131" i="335"/>
  <c r="J4130" i="335"/>
  <c r="H4130" i="335"/>
  <c r="J4129" i="335"/>
  <c r="H4129" i="335"/>
  <c r="J4128" i="335"/>
  <c r="H4128" i="335"/>
  <c r="J4127" i="335"/>
  <c r="H4127" i="335"/>
  <c r="J4126" i="335"/>
  <c r="H4126" i="335"/>
  <c r="J4125" i="335"/>
  <c r="H4125" i="335"/>
  <c r="J4124" i="335"/>
  <c r="H4124" i="335"/>
  <c r="J4123" i="335"/>
  <c r="H4123" i="335"/>
  <c r="J4122" i="335"/>
  <c r="H4122" i="335"/>
  <c r="J4121" i="335"/>
  <c r="H4121" i="335"/>
  <c r="J4120" i="335"/>
  <c r="H4120" i="335"/>
  <c r="J4119" i="335"/>
  <c r="H4119" i="335"/>
  <c r="J4118" i="335"/>
  <c r="H4118" i="335"/>
  <c r="J4117" i="335"/>
  <c r="H4117" i="335"/>
  <c r="J4116" i="335"/>
  <c r="H4116" i="335"/>
  <c r="J4115" i="335"/>
  <c r="H4115" i="335"/>
  <c r="J4114" i="335"/>
  <c r="H4114" i="335"/>
  <c r="J4113" i="335"/>
  <c r="H4113" i="335"/>
  <c r="J4112" i="335"/>
  <c r="H4112" i="335"/>
  <c r="J4111" i="335"/>
  <c r="H4111" i="335"/>
  <c r="J4110" i="335"/>
  <c r="H4110" i="335"/>
  <c r="J4109" i="335"/>
  <c r="H4109" i="335"/>
  <c r="J4108" i="335"/>
  <c r="H4108" i="335"/>
  <c r="J4107" i="335"/>
  <c r="H4107" i="335"/>
  <c r="J4106" i="335"/>
  <c r="H4106" i="335"/>
  <c r="J4105" i="335"/>
  <c r="H4105" i="335"/>
  <c r="J4104" i="335"/>
  <c r="H4104" i="335"/>
  <c r="J4103" i="335"/>
  <c r="H4103" i="335"/>
  <c r="J4102" i="335"/>
  <c r="H4102" i="335"/>
  <c r="J4101" i="335"/>
  <c r="H4101" i="335"/>
  <c r="J4100" i="335"/>
  <c r="H4100" i="335"/>
  <c r="J4099" i="335"/>
  <c r="H4099" i="335"/>
  <c r="J4098" i="335"/>
  <c r="H4098" i="335"/>
  <c r="J4097" i="335"/>
  <c r="H4097" i="335"/>
  <c r="J4096" i="335"/>
  <c r="H4096" i="335"/>
  <c r="J4095" i="335"/>
  <c r="H4095" i="335"/>
  <c r="J4094" i="335"/>
  <c r="H4094" i="335"/>
  <c r="J4093" i="335"/>
  <c r="H4093" i="335"/>
  <c r="J4092" i="335"/>
  <c r="H4092" i="335"/>
  <c r="J4091" i="335"/>
  <c r="H4091" i="335"/>
  <c r="J4090" i="335"/>
  <c r="H4090" i="335"/>
  <c r="J4089" i="335"/>
  <c r="H4089" i="335"/>
  <c r="J4088" i="335"/>
  <c r="H4088" i="335"/>
  <c r="J4087" i="335"/>
  <c r="H4087" i="335"/>
  <c r="J4086" i="335"/>
  <c r="H4086" i="335"/>
  <c r="J4085" i="335"/>
  <c r="H4085" i="335"/>
  <c r="J4084" i="335"/>
  <c r="H4084" i="335"/>
  <c r="J4083" i="335"/>
  <c r="H4083" i="335"/>
  <c r="J4082" i="335"/>
  <c r="H4082" i="335"/>
  <c r="J4081" i="335"/>
  <c r="H4081" i="335"/>
  <c r="J4080" i="335"/>
  <c r="H4080" i="335"/>
  <c r="J4079" i="335"/>
  <c r="H4079" i="335"/>
  <c r="J4078" i="335"/>
  <c r="H4078" i="335"/>
  <c r="J4077" i="335"/>
  <c r="H4077" i="335"/>
  <c r="J4076" i="335"/>
  <c r="H4076" i="335"/>
  <c r="J4075" i="335"/>
  <c r="H4075" i="335"/>
  <c r="J4074" i="335"/>
  <c r="H4074" i="335"/>
  <c r="J4073" i="335"/>
  <c r="H4073" i="335"/>
  <c r="J4072" i="335"/>
  <c r="H4072" i="335"/>
  <c r="J4071" i="335"/>
  <c r="H4071" i="335"/>
  <c r="J4070" i="335"/>
  <c r="H4070" i="335"/>
  <c r="J4069" i="335"/>
  <c r="H4069" i="335"/>
  <c r="J4068" i="335"/>
  <c r="H4068" i="335"/>
  <c r="J4067" i="335"/>
  <c r="H4067" i="335"/>
  <c r="J4066" i="335"/>
  <c r="H4066" i="335"/>
  <c r="J4065" i="335"/>
  <c r="H4065" i="335"/>
  <c r="J4064" i="335"/>
  <c r="H4064" i="335"/>
  <c r="J4063" i="335"/>
  <c r="H4063" i="335"/>
  <c r="J4062" i="335"/>
  <c r="H4062" i="335"/>
  <c r="J4061" i="335"/>
  <c r="H4061" i="335"/>
  <c r="J4060" i="335"/>
  <c r="H4060" i="335"/>
  <c r="J4059" i="335"/>
  <c r="H4059" i="335"/>
  <c r="J4058" i="335"/>
  <c r="H4058" i="335"/>
  <c r="J4057" i="335"/>
  <c r="H4057" i="335"/>
  <c r="J4056" i="335"/>
  <c r="H4056" i="335"/>
  <c r="J4055" i="335"/>
  <c r="H4055" i="335"/>
  <c r="J4054" i="335"/>
  <c r="H4054" i="335"/>
  <c r="J4053" i="335"/>
  <c r="H4053" i="335"/>
  <c r="J4052" i="335"/>
  <c r="H4052" i="335"/>
  <c r="J4051" i="335"/>
  <c r="H4051" i="335"/>
  <c r="J4050" i="335"/>
  <c r="H4050" i="335"/>
  <c r="J4049" i="335"/>
  <c r="H4049" i="335"/>
  <c r="J4048" i="335"/>
  <c r="H4048" i="335"/>
  <c r="J4047" i="335"/>
  <c r="H4047" i="335"/>
  <c r="J4046" i="335"/>
  <c r="H4046" i="335"/>
  <c r="J4045" i="335"/>
  <c r="H4045" i="335"/>
  <c r="J4044" i="335"/>
  <c r="H4044" i="335"/>
  <c r="J4043" i="335"/>
  <c r="H4043" i="335"/>
  <c r="J4042" i="335"/>
  <c r="H4042" i="335"/>
  <c r="J4041" i="335"/>
  <c r="H4041" i="335"/>
  <c r="J4040" i="335"/>
  <c r="H4040" i="335"/>
  <c r="J4039" i="335"/>
  <c r="H4039" i="335"/>
  <c r="J4038" i="335"/>
  <c r="H4038" i="335"/>
  <c r="J4037" i="335"/>
  <c r="H4037" i="335"/>
  <c r="J4036" i="335"/>
  <c r="H4036" i="335"/>
  <c r="J4035" i="335"/>
  <c r="H4035" i="335"/>
  <c r="J4034" i="335"/>
  <c r="H4034" i="335"/>
  <c r="J4033" i="335"/>
  <c r="H4033" i="335"/>
  <c r="J4032" i="335"/>
  <c r="H4032" i="335"/>
  <c r="J4031" i="335"/>
  <c r="H4031" i="335"/>
  <c r="J4030" i="335"/>
  <c r="H4030" i="335"/>
  <c r="J4029" i="335"/>
  <c r="H4029" i="335"/>
  <c r="J4028" i="335"/>
  <c r="H4028" i="335"/>
  <c r="J4027" i="335"/>
  <c r="H4027" i="335"/>
  <c r="J4026" i="335"/>
  <c r="H4026" i="335"/>
  <c r="J4025" i="335"/>
  <c r="H4025" i="335"/>
  <c r="J4024" i="335"/>
  <c r="H4024" i="335"/>
  <c r="J4023" i="335"/>
  <c r="H4023" i="335"/>
  <c r="J4022" i="335"/>
  <c r="H4022" i="335"/>
  <c r="J4021" i="335"/>
  <c r="H4021" i="335"/>
  <c r="J4020" i="335"/>
  <c r="H4020" i="335"/>
  <c r="J4019" i="335"/>
  <c r="H4019" i="335"/>
  <c r="J4018" i="335"/>
  <c r="H4018" i="335"/>
  <c r="J4017" i="335"/>
  <c r="H4017" i="335"/>
  <c r="J4016" i="335"/>
  <c r="H4016" i="335"/>
  <c r="J4015" i="335"/>
  <c r="H4015" i="335"/>
  <c r="J4014" i="335"/>
  <c r="H4014" i="335"/>
  <c r="J4013" i="335"/>
  <c r="H4013" i="335"/>
  <c r="J4012" i="335"/>
  <c r="H4012" i="335"/>
  <c r="J4011" i="335"/>
  <c r="H4011" i="335"/>
  <c r="J4010" i="335"/>
  <c r="H4010" i="335"/>
  <c r="J4009" i="335"/>
  <c r="H4009" i="335"/>
  <c r="J4008" i="335"/>
  <c r="H4008" i="335"/>
  <c r="J4007" i="335"/>
  <c r="H4007" i="335"/>
  <c r="J4006" i="335"/>
  <c r="H4006" i="335"/>
  <c r="J4005" i="335"/>
  <c r="H4005" i="335"/>
  <c r="J4004" i="335"/>
  <c r="H4004" i="335"/>
  <c r="J4003" i="335"/>
  <c r="H4003" i="335"/>
  <c r="J4002" i="335"/>
  <c r="H4002" i="335"/>
  <c r="J4001" i="335"/>
  <c r="H4001" i="335"/>
  <c r="J4000" i="335"/>
  <c r="H4000" i="335"/>
  <c r="J3999" i="335"/>
  <c r="H3999" i="335"/>
  <c r="J3998" i="335"/>
  <c r="H3998" i="335"/>
  <c r="J3997" i="335"/>
  <c r="H3997" i="335"/>
  <c r="J3996" i="335"/>
  <c r="H3996" i="335"/>
  <c r="J3995" i="335"/>
  <c r="H3995" i="335"/>
  <c r="J3994" i="335"/>
  <c r="H3994" i="335"/>
  <c r="J3993" i="335"/>
  <c r="H3993" i="335"/>
  <c r="J3992" i="335"/>
  <c r="H3992" i="335"/>
  <c r="J3991" i="335"/>
  <c r="H3991" i="335"/>
  <c r="J3990" i="335"/>
  <c r="H3990" i="335"/>
  <c r="J3989" i="335"/>
  <c r="H3989" i="335"/>
  <c r="J3988" i="335"/>
  <c r="H3988" i="335"/>
  <c r="J3987" i="335"/>
  <c r="H3987" i="335"/>
  <c r="J3986" i="335"/>
  <c r="H3986" i="335"/>
  <c r="J3985" i="335"/>
  <c r="H3985" i="335"/>
  <c r="J3984" i="335"/>
  <c r="H3984" i="335"/>
  <c r="J3983" i="335"/>
  <c r="H3983" i="335"/>
  <c r="J3982" i="335"/>
  <c r="H3982" i="335"/>
  <c r="J3981" i="335"/>
  <c r="H3981" i="335"/>
  <c r="J3980" i="335"/>
  <c r="H3980" i="335"/>
  <c r="J3979" i="335"/>
  <c r="H3979" i="335"/>
  <c r="J3978" i="335"/>
  <c r="H3978" i="335"/>
  <c r="J3977" i="335"/>
  <c r="H3977" i="335"/>
  <c r="J3976" i="335"/>
  <c r="H3976" i="335"/>
  <c r="J3975" i="335"/>
  <c r="H3975" i="335"/>
  <c r="J3974" i="335"/>
  <c r="H3974" i="335"/>
  <c r="J3973" i="335"/>
  <c r="H3973" i="335"/>
  <c r="J3972" i="335"/>
  <c r="H3972" i="335"/>
  <c r="J3971" i="335"/>
  <c r="H3971" i="335"/>
  <c r="J3970" i="335"/>
  <c r="H3970" i="335"/>
  <c r="J3966" i="335"/>
  <c r="H3966" i="335"/>
  <c r="J3965" i="335"/>
  <c r="H3965" i="335"/>
  <c r="J3964" i="335"/>
  <c r="H3964" i="335"/>
  <c r="J3963" i="335"/>
  <c r="H3963" i="335"/>
  <c r="J3962" i="335"/>
  <c r="H3962" i="335"/>
  <c r="J3961" i="335"/>
  <c r="H3961" i="335"/>
  <c r="J3960" i="335"/>
  <c r="H3960" i="335"/>
  <c r="J3959" i="335"/>
  <c r="H3959" i="335"/>
  <c r="J3958" i="335"/>
  <c r="H3958" i="335"/>
  <c r="J3957" i="335"/>
  <c r="H3957" i="335"/>
  <c r="J3956" i="335"/>
  <c r="H3956" i="335"/>
  <c r="J3955" i="335"/>
  <c r="H3955" i="335"/>
  <c r="J3954" i="335"/>
  <c r="H3954" i="335"/>
  <c r="J3953" i="335"/>
  <c r="H3953" i="335"/>
  <c r="J3952" i="335"/>
  <c r="H3952" i="335"/>
  <c r="J3951" i="335"/>
  <c r="H3951" i="335"/>
  <c r="J3950" i="335"/>
  <c r="H3950" i="335"/>
  <c r="J3949" i="335"/>
  <c r="H3949" i="335"/>
  <c r="J3948" i="335"/>
  <c r="H3948" i="335"/>
  <c r="J3947" i="335"/>
  <c r="H3947" i="335"/>
  <c r="J3946" i="335"/>
  <c r="H3946" i="335"/>
  <c r="J3945" i="335"/>
  <c r="H3945" i="335"/>
  <c r="J3944" i="335"/>
  <c r="H3944" i="335"/>
  <c r="J3943" i="335"/>
  <c r="H3943" i="335"/>
  <c r="J3942" i="335"/>
  <c r="H3942" i="335"/>
  <c r="J3941" i="335"/>
  <c r="H3941" i="335"/>
  <c r="J3940" i="335"/>
  <c r="H3940" i="335"/>
  <c r="J3939" i="335"/>
  <c r="H3939" i="335"/>
  <c r="J3938" i="335"/>
  <c r="H3938" i="335"/>
  <c r="J3937" i="335"/>
  <c r="H3937" i="335"/>
  <c r="J3936" i="335"/>
  <c r="H3936" i="335"/>
  <c r="J3935" i="335"/>
  <c r="H3935" i="335"/>
  <c r="J3934" i="335"/>
  <c r="H3934" i="335"/>
  <c r="J3933" i="335"/>
  <c r="H3933" i="335"/>
  <c r="J3932" i="335"/>
  <c r="H3932" i="335"/>
  <c r="J3931" i="335"/>
  <c r="H3931" i="335"/>
  <c r="J3930" i="335"/>
  <c r="H3930" i="335"/>
  <c r="J3929" i="335"/>
  <c r="H3929" i="335"/>
  <c r="J3928" i="335"/>
  <c r="H3928" i="335"/>
  <c r="J3927" i="335"/>
  <c r="H3927" i="335"/>
  <c r="J3926" i="335"/>
  <c r="H3926" i="335"/>
  <c r="J3925" i="335"/>
  <c r="H3925" i="335"/>
  <c r="J3924" i="335"/>
  <c r="H3924" i="335"/>
  <c r="J3923" i="335"/>
  <c r="H3923" i="335"/>
  <c r="J3922" i="335"/>
  <c r="H3922" i="335"/>
  <c r="J3921" i="335"/>
  <c r="H3921" i="335"/>
  <c r="J3920" i="335"/>
  <c r="H3920" i="335"/>
  <c r="J3919" i="335"/>
  <c r="H3919" i="335"/>
  <c r="J3918" i="335"/>
  <c r="H3918" i="335"/>
  <c r="J3917" i="335"/>
  <c r="H3917" i="335"/>
  <c r="J3916" i="335"/>
  <c r="H3916" i="335"/>
  <c r="J3915" i="335"/>
  <c r="H3915" i="335"/>
  <c r="J3914" i="335"/>
  <c r="H3914" i="335"/>
  <c r="J3913" i="335"/>
  <c r="H3913" i="335"/>
  <c r="J3912" i="335"/>
  <c r="H3912" i="335"/>
  <c r="J3911" i="335"/>
  <c r="H3911" i="335"/>
  <c r="J3910" i="335"/>
  <c r="H3910" i="335"/>
  <c r="J3909" i="335"/>
  <c r="H3909" i="335"/>
  <c r="J3908" i="335"/>
  <c r="H3908" i="335"/>
  <c r="J3907" i="335"/>
  <c r="H3907" i="335"/>
  <c r="J3906" i="335"/>
  <c r="H3906" i="335"/>
  <c r="J3905" i="335"/>
  <c r="H3905" i="335"/>
  <c r="J3904" i="335"/>
  <c r="H3904" i="335"/>
  <c r="J3903" i="335"/>
  <c r="H3903" i="335"/>
  <c r="J3902" i="335"/>
  <c r="H3902" i="335"/>
  <c r="J3901" i="335"/>
  <c r="H3901" i="335"/>
  <c r="J3900" i="335"/>
  <c r="H3900" i="335"/>
  <c r="J3899" i="335"/>
  <c r="H3899" i="335"/>
  <c r="J3898" i="335"/>
  <c r="H3898" i="335"/>
  <c r="J3897" i="335"/>
  <c r="H3897" i="335"/>
  <c r="J3896" i="335"/>
  <c r="H3896" i="335"/>
  <c r="J3895" i="335"/>
  <c r="H3895" i="335"/>
  <c r="J3894" i="335"/>
  <c r="H3894" i="335"/>
  <c r="J3893" i="335"/>
  <c r="H3893" i="335"/>
  <c r="J3892" i="335"/>
  <c r="H3892" i="335"/>
  <c r="J3891" i="335"/>
  <c r="H3891" i="335"/>
  <c r="J3890" i="335"/>
  <c r="H3890" i="335"/>
  <c r="J3889" i="335"/>
  <c r="H3889" i="335"/>
  <c r="J3888" i="335"/>
  <c r="H3888" i="335"/>
  <c r="J3887" i="335"/>
  <c r="H3887" i="335"/>
  <c r="J3886" i="335"/>
  <c r="H3886" i="335"/>
  <c r="J3885" i="335"/>
  <c r="H3885" i="335"/>
  <c r="J3884" i="335"/>
  <c r="H3884" i="335"/>
  <c r="J3883" i="335"/>
  <c r="H3883" i="335"/>
  <c r="J3882" i="335"/>
  <c r="H3882" i="335"/>
  <c r="J3881" i="335"/>
  <c r="H3881" i="335"/>
  <c r="J3880" i="335"/>
  <c r="H3880" i="335"/>
  <c r="J3879" i="335"/>
  <c r="H3879" i="335"/>
  <c r="J3878" i="335"/>
  <c r="H3878" i="335"/>
  <c r="J3877" i="335"/>
  <c r="H3877" i="335"/>
  <c r="J3876" i="335"/>
  <c r="H3876" i="335"/>
  <c r="J3875" i="335"/>
  <c r="H3875" i="335"/>
  <c r="J3874" i="335"/>
  <c r="H3874" i="335"/>
  <c r="J3873" i="335"/>
  <c r="H3873" i="335"/>
  <c r="J3872" i="335"/>
  <c r="H3872" i="335"/>
  <c r="J3871" i="335"/>
  <c r="H3871" i="335"/>
  <c r="J3870" i="335"/>
  <c r="H3870" i="335"/>
  <c r="J3869" i="335"/>
  <c r="H3869" i="335"/>
  <c r="J3868" i="335"/>
  <c r="H3868" i="335"/>
  <c r="J3867" i="335"/>
  <c r="H3867" i="335"/>
  <c r="J3866" i="335"/>
  <c r="H3866" i="335"/>
  <c r="J3865" i="335"/>
  <c r="H3865" i="335"/>
  <c r="J3864" i="335"/>
  <c r="H3864" i="335"/>
  <c r="J3863" i="335"/>
  <c r="H3863" i="335"/>
  <c r="J3862" i="335"/>
  <c r="H3862" i="335"/>
  <c r="J3861" i="335"/>
  <c r="H3861" i="335"/>
  <c r="J3860" i="335"/>
  <c r="H3860" i="335"/>
  <c r="J3859" i="335"/>
  <c r="H3859" i="335"/>
  <c r="J3858" i="335"/>
  <c r="H3858" i="335"/>
  <c r="J3857" i="335"/>
  <c r="H3857" i="335"/>
  <c r="J3856" i="335"/>
  <c r="H3856" i="335"/>
  <c r="J3855" i="335"/>
  <c r="H3855" i="335"/>
  <c r="J3854" i="335"/>
  <c r="H3854" i="335"/>
  <c r="J3853" i="335"/>
  <c r="H3853" i="335"/>
  <c r="J3852" i="335"/>
  <c r="H3852" i="335"/>
  <c r="J3851" i="335"/>
  <c r="H3851" i="335"/>
  <c r="J3850" i="335"/>
  <c r="H3850" i="335"/>
  <c r="J3849" i="335"/>
  <c r="H3849" i="335"/>
  <c r="J3848" i="335"/>
  <c r="H3848" i="335"/>
  <c r="J3847" i="335"/>
  <c r="H3847" i="335"/>
  <c r="J3846" i="335"/>
  <c r="H3846" i="335"/>
  <c r="J3845" i="335"/>
  <c r="H3845" i="335"/>
  <c r="J3844" i="335"/>
  <c r="H3844" i="335"/>
  <c r="J3843" i="335"/>
  <c r="H3843" i="335"/>
  <c r="J3842" i="335"/>
  <c r="H3842" i="335"/>
  <c r="J3841" i="335"/>
  <c r="H3841" i="335"/>
  <c r="J3840" i="335"/>
  <c r="H3840" i="335"/>
  <c r="J3839" i="335"/>
  <c r="H3839" i="335"/>
  <c r="J3838" i="335"/>
  <c r="H3838" i="335"/>
  <c r="J3837" i="335"/>
  <c r="H3837" i="335"/>
  <c r="J3836" i="335"/>
  <c r="H3836" i="335"/>
  <c r="J3835" i="335"/>
  <c r="H3835" i="335"/>
  <c r="J3834" i="335"/>
  <c r="H3834" i="335"/>
  <c r="J3833" i="335"/>
  <c r="H3833" i="335"/>
  <c r="J3832" i="335"/>
  <c r="H3832" i="335"/>
  <c r="J3831" i="335"/>
  <c r="H3831" i="335"/>
  <c r="J3830" i="335"/>
  <c r="H3830" i="335"/>
  <c r="J3829" i="335"/>
  <c r="H3829" i="335"/>
  <c r="J3828" i="335"/>
  <c r="H3828" i="335"/>
  <c r="J3827" i="335"/>
  <c r="H3827" i="335"/>
  <c r="J3826" i="335"/>
  <c r="H3826" i="335"/>
  <c r="J3825" i="335"/>
  <c r="H3825" i="335"/>
  <c r="J3824" i="335"/>
  <c r="H3824" i="335"/>
  <c r="J3823" i="335"/>
  <c r="H3823" i="335"/>
  <c r="J3822" i="335"/>
  <c r="H3822" i="335"/>
  <c r="J3821" i="335"/>
  <c r="H3821" i="335"/>
  <c r="J3820" i="335"/>
  <c r="H3820" i="335"/>
  <c r="J3819" i="335"/>
  <c r="H3819" i="335"/>
  <c r="J3818" i="335"/>
  <c r="H3818" i="335"/>
  <c r="J3817" i="335"/>
  <c r="H3817" i="335"/>
  <c r="J3816" i="335"/>
  <c r="H3816" i="335"/>
  <c r="J3815" i="335"/>
  <c r="H3815" i="335"/>
  <c r="J3814" i="335"/>
  <c r="H3814" i="335"/>
  <c r="J3813" i="335"/>
  <c r="H3813" i="335"/>
  <c r="J3812" i="335"/>
  <c r="H3812" i="335"/>
  <c r="J3811" i="335"/>
  <c r="H3811" i="335"/>
  <c r="J3810" i="335"/>
  <c r="H3810" i="335"/>
  <c r="J3809" i="335"/>
  <c r="H3809" i="335"/>
  <c r="J3808" i="335"/>
  <c r="H3808" i="335"/>
  <c r="J3807" i="335"/>
  <c r="H3807" i="335"/>
  <c r="J3806" i="335"/>
  <c r="H3806" i="335"/>
  <c r="J3805" i="335"/>
  <c r="H3805" i="335"/>
  <c r="J3804" i="335"/>
  <c r="H3804" i="335"/>
  <c r="J3803" i="335"/>
  <c r="H3803" i="335"/>
  <c r="J3802" i="335"/>
  <c r="H3802" i="335"/>
  <c r="J3801" i="335"/>
  <c r="H3801" i="335"/>
  <c r="J3800" i="335"/>
  <c r="H3800" i="335"/>
  <c r="J3799" i="335"/>
  <c r="H3799" i="335"/>
  <c r="J3798" i="335"/>
  <c r="H3798" i="335"/>
  <c r="J3797" i="335"/>
  <c r="H3797" i="335"/>
  <c r="J3796" i="335"/>
  <c r="H3796" i="335"/>
  <c r="J3795" i="335"/>
  <c r="H3795" i="335"/>
  <c r="J3794" i="335"/>
  <c r="H3794" i="335"/>
  <c r="J3793" i="335"/>
  <c r="H3793" i="335"/>
  <c r="J3792" i="335"/>
  <c r="H3792" i="335"/>
  <c r="J3791" i="335"/>
  <c r="H3791" i="335"/>
  <c r="J3790" i="335"/>
  <c r="H3790" i="335"/>
  <c r="J3789" i="335"/>
  <c r="H3789" i="335"/>
  <c r="J3788" i="335"/>
  <c r="H3788" i="335"/>
  <c r="J3787" i="335"/>
  <c r="H3787" i="335"/>
  <c r="J3786" i="335"/>
  <c r="H3786" i="335"/>
  <c r="J3785" i="335"/>
  <c r="H3785" i="335"/>
  <c r="J3784" i="335"/>
  <c r="H3784" i="335"/>
  <c r="J3783" i="335"/>
  <c r="H3783" i="335"/>
  <c r="J3782" i="335"/>
  <c r="H3782" i="335"/>
  <c r="J3781" i="335"/>
  <c r="H3781" i="335"/>
  <c r="J3780" i="335"/>
  <c r="H3780" i="335"/>
  <c r="J3779" i="335"/>
  <c r="H3779" i="335"/>
  <c r="J3778" i="335"/>
  <c r="H3778" i="335"/>
  <c r="J3777" i="335"/>
  <c r="H3777" i="335"/>
  <c r="J3776" i="335"/>
  <c r="H3776" i="335"/>
  <c r="J3775" i="335"/>
  <c r="H3775" i="335"/>
  <c r="J3774" i="335"/>
  <c r="H3774" i="335"/>
  <c r="J3773" i="335"/>
  <c r="H3773" i="335"/>
  <c r="J3772" i="335"/>
  <c r="H3772" i="335"/>
  <c r="J3771" i="335"/>
  <c r="H3771" i="335"/>
  <c r="J3770" i="335"/>
  <c r="H3770" i="335"/>
  <c r="J3769" i="335"/>
  <c r="H3769" i="335"/>
  <c r="J3768" i="335"/>
  <c r="H3768" i="335"/>
  <c r="J3767" i="335"/>
  <c r="H3767" i="335"/>
  <c r="J3766" i="335"/>
  <c r="H3766" i="335"/>
  <c r="J3765" i="335"/>
  <c r="H3765" i="335"/>
  <c r="J3764" i="335"/>
  <c r="H3764" i="335"/>
  <c r="J3763" i="335"/>
  <c r="H3763" i="335"/>
  <c r="J3762" i="335"/>
  <c r="H3762" i="335"/>
  <c r="J3761" i="335"/>
  <c r="H3761" i="335"/>
  <c r="J3760" i="335"/>
  <c r="H3760" i="335"/>
  <c r="J3759" i="335"/>
  <c r="H3759" i="335"/>
  <c r="J3758" i="335"/>
  <c r="H3758" i="335"/>
  <c r="J3757" i="335"/>
  <c r="H3757" i="335"/>
  <c r="J3756" i="335"/>
  <c r="H3756" i="335"/>
  <c r="J3755" i="335"/>
  <c r="H3755" i="335"/>
  <c r="J3754" i="335"/>
  <c r="H3754" i="335"/>
  <c r="J3753" i="335"/>
  <c r="H3753" i="335"/>
  <c r="J3752" i="335"/>
  <c r="H3752" i="335"/>
  <c r="J3751" i="335"/>
  <c r="H3751" i="335"/>
  <c r="J3750" i="335"/>
  <c r="H3750" i="335"/>
  <c r="J3749" i="335"/>
  <c r="H3749" i="335"/>
  <c r="J3748" i="335"/>
  <c r="H3748" i="335"/>
  <c r="J3747" i="335"/>
  <c r="H3747" i="335"/>
  <c r="J3746" i="335"/>
  <c r="H3746" i="335"/>
  <c r="J3745" i="335"/>
  <c r="H3745" i="335"/>
  <c r="J3744" i="335"/>
  <c r="H3744" i="335"/>
  <c r="J3743" i="335"/>
  <c r="H3743" i="335"/>
  <c r="J3742" i="335"/>
  <c r="H3742" i="335"/>
  <c r="J3741" i="335"/>
  <c r="H3741" i="335"/>
  <c r="J3740" i="335"/>
  <c r="H3740" i="335"/>
  <c r="J3739" i="335"/>
  <c r="H3739" i="335"/>
  <c r="J3738" i="335"/>
  <c r="H3738" i="335"/>
  <c r="J3737" i="335"/>
  <c r="H3737" i="335"/>
  <c r="J3736" i="335"/>
  <c r="H3736" i="335"/>
  <c r="J3735" i="335"/>
  <c r="H3735" i="335"/>
  <c r="J3734" i="335"/>
  <c r="H3734" i="335"/>
  <c r="J3733" i="335"/>
  <c r="H3733" i="335"/>
  <c r="J3732" i="335"/>
  <c r="H3732" i="335"/>
  <c r="J3731" i="335"/>
  <c r="H3731" i="335"/>
  <c r="J3730" i="335"/>
  <c r="H3730" i="335"/>
  <c r="J3729" i="335"/>
  <c r="H3729" i="335"/>
  <c r="J3728" i="335"/>
  <c r="H3728" i="335"/>
  <c r="J3727" i="335"/>
  <c r="H3727" i="335"/>
  <c r="J3726" i="335"/>
  <c r="H3726" i="335"/>
  <c r="J3725" i="335"/>
  <c r="H3725" i="335"/>
  <c r="J3724" i="335"/>
  <c r="H3724" i="335"/>
  <c r="J3723" i="335"/>
  <c r="H3723" i="335"/>
  <c r="J3722" i="335"/>
  <c r="H3722" i="335"/>
  <c r="J3721" i="335"/>
  <c r="H3721" i="335"/>
  <c r="J3720" i="335"/>
  <c r="H3720" i="335"/>
  <c r="J3719" i="335"/>
  <c r="H3719" i="335"/>
  <c r="J3718" i="335"/>
  <c r="H3718" i="335"/>
  <c r="J3717" i="335"/>
  <c r="H3717" i="335"/>
  <c r="J3713" i="335"/>
  <c r="H3713" i="335"/>
  <c r="J3712" i="335"/>
  <c r="H3712" i="335"/>
  <c r="J3711" i="335"/>
  <c r="H3711" i="335"/>
  <c r="J3710" i="335"/>
  <c r="H3710" i="335"/>
  <c r="J3709" i="335"/>
  <c r="H3709" i="335"/>
  <c r="J3708" i="335"/>
  <c r="H3708" i="335"/>
  <c r="J3707" i="335"/>
  <c r="H3707" i="335"/>
  <c r="J3706" i="335"/>
  <c r="H3706" i="335"/>
  <c r="J3705" i="335"/>
  <c r="H3705" i="335"/>
  <c r="J3704" i="335"/>
  <c r="H3704" i="335"/>
  <c r="J3703" i="335"/>
  <c r="H3703" i="335"/>
  <c r="J3702" i="335"/>
  <c r="H3702" i="335"/>
  <c r="J3701" i="335"/>
  <c r="H3701" i="335"/>
  <c r="J3700" i="335"/>
  <c r="H3700" i="335"/>
  <c r="J3699" i="335"/>
  <c r="H3699" i="335"/>
  <c r="J3698" i="335"/>
  <c r="H3698" i="335"/>
  <c r="J3697" i="335"/>
  <c r="H3697" i="335"/>
  <c r="J3696" i="335"/>
  <c r="H3696" i="335"/>
  <c r="J3695" i="335"/>
  <c r="H3695" i="335"/>
  <c r="J3694" i="335"/>
  <c r="H3694" i="335"/>
  <c r="J3693" i="335"/>
  <c r="H3693" i="335"/>
  <c r="J3692" i="335"/>
  <c r="H3692" i="335"/>
  <c r="J3691" i="335"/>
  <c r="H3691" i="335"/>
  <c r="J3690" i="335"/>
  <c r="H3690" i="335"/>
  <c r="J3689" i="335"/>
  <c r="H3689" i="335"/>
  <c r="J3688" i="335"/>
  <c r="H3688" i="335"/>
  <c r="J3687" i="335"/>
  <c r="H3687" i="335"/>
  <c r="J3686" i="335"/>
  <c r="H3686" i="335"/>
  <c r="J3685" i="335"/>
  <c r="H3685" i="335"/>
  <c r="J3684" i="335"/>
  <c r="H3684" i="335"/>
  <c r="J3683" i="335"/>
  <c r="H3683" i="335"/>
  <c r="J3682" i="335"/>
  <c r="H3682" i="335"/>
  <c r="J3681" i="335"/>
  <c r="H3681" i="335"/>
  <c r="J3680" i="335"/>
  <c r="H3680" i="335"/>
  <c r="J3679" i="335"/>
  <c r="H3679" i="335"/>
  <c r="J3678" i="335"/>
  <c r="H3678" i="335"/>
  <c r="J3677" i="335"/>
  <c r="H3677" i="335"/>
  <c r="J3676" i="335"/>
  <c r="H3676" i="335"/>
  <c r="J3675" i="335"/>
  <c r="H3675" i="335"/>
  <c r="J3674" i="335"/>
  <c r="H3674" i="335"/>
  <c r="J3673" i="335"/>
  <c r="H3673" i="335"/>
  <c r="J3672" i="335"/>
  <c r="H3672" i="335"/>
  <c r="J3671" i="335"/>
  <c r="H3671" i="335"/>
  <c r="J3670" i="335"/>
  <c r="H3670" i="335"/>
  <c r="J3669" i="335"/>
  <c r="H3669" i="335"/>
  <c r="J3668" i="335"/>
  <c r="H3668" i="335"/>
  <c r="J3667" i="335"/>
  <c r="H3667" i="335"/>
  <c r="J3666" i="335"/>
  <c r="H3666" i="335"/>
  <c r="J3665" i="335"/>
  <c r="H3665" i="335"/>
  <c r="J3664" i="335"/>
  <c r="H3664" i="335"/>
  <c r="J3663" i="335"/>
  <c r="H3663" i="335"/>
  <c r="J3662" i="335"/>
  <c r="H3662" i="335"/>
  <c r="J3661" i="335"/>
  <c r="H3661" i="335"/>
  <c r="J3660" i="335"/>
  <c r="H3660" i="335"/>
  <c r="J3659" i="335"/>
  <c r="H3659" i="335"/>
  <c r="J3658" i="335"/>
  <c r="H3658" i="335"/>
  <c r="J3657" i="335"/>
  <c r="H3657" i="335"/>
  <c r="J3656" i="335"/>
  <c r="H3656" i="335"/>
  <c r="J3655" i="335"/>
  <c r="H3655" i="335"/>
  <c r="J3654" i="335"/>
  <c r="H3654" i="335"/>
  <c r="J3653" i="335"/>
  <c r="H3653" i="335"/>
  <c r="J3652" i="335"/>
  <c r="H3652" i="335"/>
  <c r="J3651" i="335"/>
  <c r="H3651" i="335"/>
  <c r="J3650" i="335"/>
  <c r="H3650" i="335"/>
  <c r="J3649" i="335"/>
  <c r="H3649" i="335"/>
  <c r="J3648" i="335"/>
  <c r="H3648" i="335"/>
  <c r="J3647" i="335"/>
  <c r="H3647" i="335"/>
  <c r="J3646" i="335"/>
  <c r="H3646" i="335"/>
  <c r="J3645" i="335"/>
  <c r="H3645" i="335"/>
  <c r="J3644" i="335"/>
  <c r="H3644" i="335"/>
  <c r="J3643" i="335"/>
  <c r="H3643" i="335"/>
  <c r="J3642" i="335"/>
  <c r="H3642" i="335"/>
  <c r="J3641" i="335"/>
  <c r="H3641" i="335"/>
  <c r="J3640" i="335"/>
  <c r="H3640" i="335"/>
  <c r="J3639" i="335"/>
  <c r="H3639" i="335"/>
  <c r="J3638" i="335"/>
  <c r="H3638" i="335"/>
  <c r="J3637" i="335"/>
  <c r="H3637" i="335"/>
  <c r="J3636" i="335"/>
  <c r="H3636" i="335"/>
  <c r="J3635" i="335"/>
  <c r="H3635" i="335"/>
  <c r="J3634" i="335"/>
  <c r="H3634" i="335"/>
  <c r="J3633" i="335"/>
  <c r="H3633" i="335"/>
  <c r="J3632" i="335"/>
  <c r="H3632" i="335"/>
  <c r="J3631" i="335"/>
  <c r="H3631" i="335"/>
  <c r="J3630" i="335"/>
  <c r="H3630" i="335"/>
  <c r="J3629" i="335"/>
  <c r="H3629" i="335"/>
  <c r="J3628" i="335"/>
  <c r="H3628" i="335"/>
  <c r="J3627" i="335"/>
  <c r="H3627" i="335"/>
  <c r="J3626" i="335"/>
  <c r="H3626" i="335"/>
  <c r="J3625" i="335"/>
  <c r="H3625" i="335"/>
  <c r="J3624" i="335"/>
  <c r="H3624" i="335"/>
  <c r="J3623" i="335"/>
  <c r="H3623" i="335"/>
  <c r="J3622" i="335"/>
  <c r="H3622" i="335"/>
  <c r="J3621" i="335"/>
  <c r="H3621" i="335"/>
  <c r="J3620" i="335"/>
  <c r="H3620" i="335"/>
  <c r="J3619" i="335"/>
  <c r="H3619" i="335"/>
  <c r="J3618" i="335"/>
  <c r="H3618" i="335"/>
  <c r="J3617" i="335"/>
  <c r="H3617" i="335"/>
  <c r="J3616" i="335"/>
  <c r="H3616" i="335"/>
  <c r="J3615" i="335"/>
  <c r="H3615" i="335"/>
  <c r="J3614" i="335"/>
  <c r="H3614" i="335"/>
  <c r="J3613" i="335"/>
  <c r="H3613" i="335"/>
  <c r="J3612" i="335"/>
  <c r="H3612" i="335"/>
  <c r="J3611" i="335"/>
  <c r="H3611" i="335"/>
  <c r="J3610" i="335"/>
  <c r="H3610" i="335"/>
  <c r="J3609" i="335"/>
  <c r="H3609" i="335"/>
  <c r="J3608" i="335"/>
  <c r="H3608" i="335"/>
  <c r="J3607" i="335"/>
  <c r="H3607" i="335"/>
  <c r="J3606" i="335"/>
  <c r="H3606" i="335"/>
  <c r="J3605" i="335"/>
  <c r="H3605" i="335"/>
  <c r="J3604" i="335"/>
  <c r="H3604" i="335"/>
  <c r="J3603" i="335"/>
  <c r="H3603" i="335"/>
  <c r="J3602" i="335"/>
  <c r="H3602" i="335"/>
  <c r="J3601" i="335"/>
  <c r="H3601" i="335"/>
  <c r="J3600" i="335"/>
  <c r="H3600" i="335"/>
  <c r="J3599" i="335"/>
  <c r="H3599" i="335"/>
  <c r="J3598" i="335"/>
  <c r="H3598" i="335"/>
  <c r="J3597" i="335"/>
  <c r="H3597" i="335"/>
  <c r="J3596" i="335"/>
  <c r="H3596" i="335"/>
  <c r="J3595" i="335"/>
  <c r="H3595" i="335"/>
  <c r="J3594" i="335"/>
  <c r="H3594" i="335"/>
  <c r="J3593" i="335"/>
  <c r="H3593" i="335"/>
  <c r="J3592" i="335"/>
  <c r="H3592" i="335"/>
  <c r="J3591" i="335"/>
  <c r="H3591" i="335"/>
  <c r="J3590" i="335"/>
  <c r="H3590" i="335"/>
  <c r="J3589" i="335"/>
  <c r="H3589" i="335"/>
  <c r="J3588" i="335"/>
  <c r="H3588" i="335"/>
  <c r="J3587" i="335"/>
  <c r="H3587" i="335"/>
  <c r="J3586" i="335"/>
  <c r="H3586" i="335"/>
  <c r="J3585" i="335"/>
  <c r="H3585" i="335"/>
  <c r="J3584" i="335"/>
  <c r="H3584" i="335"/>
  <c r="J3583" i="335"/>
  <c r="H3583" i="335"/>
  <c r="J3582" i="335"/>
  <c r="H3582" i="335"/>
  <c r="J3581" i="335"/>
  <c r="H3581" i="335"/>
  <c r="J3580" i="335"/>
  <c r="H3580" i="335"/>
  <c r="J3579" i="335"/>
  <c r="H3579" i="335"/>
  <c r="J3578" i="335"/>
  <c r="H3578" i="335"/>
  <c r="J3577" i="335"/>
  <c r="H3577" i="335"/>
  <c r="J3576" i="335"/>
  <c r="H3576" i="335"/>
  <c r="J3575" i="335"/>
  <c r="H3575" i="335"/>
  <c r="J3574" i="335"/>
  <c r="H3574" i="335"/>
  <c r="J3573" i="335"/>
  <c r="H3573" i="335"/>
  <c r="J3572" i="335"/>
  <c r="H3572" i="335"/>
  <c r="J3571" i="335"/>
  <c r="H3571" i="335"/>
  <c r="J3570" i="335"/>
  <c r="H3570" i="335"/>
  <c r="J3569" i="335"/>
  <c r="H3569" i="335"/>
  <c r="J3568" i="335"/>
  <c r="H3568" i="335"/>
  <c r="J3567" i="335"/>
  <c r="H3567" i="335"/>
  <c r="J3566" i="335"/>
  <c r="H3566" i="335"/>
  <c r="J3565" i="335"/>
  <c r="H3565" i="335"/>
  <c r="J3564" i="335"/>
  <c r="H3564" i="335"/>
  <c r="J3563" i="335"/>
  <c r="H3563" i="335"/>
  <c r="J3562" i="335"/>
  <c r="H3562" i="335"/>
  <c r="J3561" i="335"/>
  <c r="H3561" i="335"/>
  <c r="J3560" i="335"/>
  <c r="H3560" i="335"/>
  <c r="J3559" i="335"/>
  <c r="H3559" i="335"/>
  <c r="J3558" i="335"/>
  <c r="H3558" i="335"/>
  <c r="J3557" i="335"/>
  <c r="H3557" i="335"/>
  <c r="J3556" i="335"/>
  <c r="H3556" i="335"/>
  <c r="J3555" i="335"/>
  <c r="H3555" i="335"/>
  <c r="J3554" i="335"/>
  <c r="H3554" i="335"/>
  <c r="J3553" i="335"/>
  <c r="H3553" i="335"/>
  <c r="J3552" i="335"/>
  <c r="H3552" i="335"/>
  <c r="J3551" i="335"/>
  <c r="H3551" i="335"/>
  <c r="J3550" i="335"/>
  <c r="H3550" i="335"/>
  <c r="J3549" i="335"/>
  <c r="H3549" i="335"/>
  <c r="J3548" i="335"/>
  <c r="H3548" i="335"/>
  <c r="J3547" i="335"/>
  <c r="H3547" i="335"/>
  <c r="J3546" i="335"/>
  <c r="H3546" i="335"/>
  <c r="J3545" i="335"/>
  <c r="H3545" i="335"/>
  <c r="J3544" i="335"/>
  <c r="H3544" i="335"/>
  <c r="J3543" i="335"/>
  <c r="H3543" i="335"/>
  <c r="J3542" i="335"/>
  <c r="H3542" i="335"/>
  <c r="J3541" i="335"/>
  <c r="H3541" i="335"/>
  <c r="J3540" i="335"/>
  <c r="H3540" i="335"/>
  <c r="J3539" i="335"/>
  <c r="H3539" i="335"/>
  <c r="J3538" i="335"/>
  <c r="H3538" i="335"/>
  <c r="J3537" i="335"/>
  <c r="H3537" i="335"/>
  <c r="J3536" i="335"/>
  <c r="H3536" i="335"/>
  <c r="J3535" i="335"/>
  <c r="H3535" i="335"/>
  <c r="J3534" i="335"/>
  <c r="H3534" i="335"/>
  <c r="J3533" i="335"/>
  <c r="H3533" i="335"/>
  <c r="J3532" i="335"/>
  <c r="H3532" i="335"/>
  <c r="J3531" i="335"/>
  <c r="H3531" i="335"/>
  <c r="J3530" i="335"/>
  <c r="H3530" i="335"/>
  <c r="J3529" i="335"/>
  <c r="H3529" i="335"/>
  <c r="J3528" i="335"/>
  <c r="H3528" i="335"/>
  <c r="J3527" i="335"/>
  <c r="H3527" i="335"/>
  <c r="J3526" i="335"/>
  <c r="H3526" i="335"/>
  <c r="J3525" i="335"/>
  <c r="H3525" i="335"/>
  <c r="J3524" i="335"/>
  <c r="H3524" i="335"/>
  <c r="J3523" i="335"/>
  <c r="H3523" i="335"/>
  <c r="J3522" i="335"/>
  <c r="H3522" i="335"/>
  <c r="J3521" i="335"/>
  <c r="H3521" i="335"/>
  <c r="J3520" i="335"/>
  <c r="H3520" i="335"/>
  <c r="J3519" i="335"/>
  <c r="H3519" i="335"/>
  <c r="J3518" i="335"/>
  <c r="H3518" i="335"/>
  <c r="J3517" i="335"/>
  <c r="H3517" i="335"/>
  <c r="J3516" i="335"/>
  <c r="H3516" i="335"/>
  <c r="J3515" i="335"/>
  <c r="H3515" i="335"/>
  <c r="J3514" i="335"/>
  <c r="H3514" i="335"/>
  <c r="J3513" i="335"/>
  <c r="H3513" i="335"/>
  <c r="J3512" i="335"/>
  <c r="H3512" i="335"/>
  <c r="J3511" i="335"/>
  <c r="H3511" i="335"/>
  <c r="J3510" i="335"/>
  <c r="H3510" i="335"/>
  <c r="J3509" i="335"/>
  <c r="H3509" i="335"/>
  <c r="J3508" i="335"/>
  <c r="H3508" i="335"/>
  <c r="J3507" i="335"/>
  <c r="H3507" i="335"/>
  <c r="J3506" i="335"/>
  <c r="H3506" i="335"/>
  <c r="J3505" i="335"/>
  <c r="H3505" i="335"/>
  <c r="J3504" i="335"/>
  <c r="H3504" i="335"/>
  <c r="J3503" i="335"/>
  <c r="H3503" i="335"/>
  <c r="J3502" i="335"/>
  <c r="H3502" i="335"/>
  <c r="J3501" i="335"/>
  <c r="H3501" i="335"/>
  <c r="J3500" i="335"/>
  <c r="H3500" i="335"/>
  <c r="J3499" i="335"/>
  <c r="H3499" i="335"/>
  <c r="J3498" i="335"/>
  <c r="H3498" i="335"/>
  <c r="J3497" i="335"/>
  <c r="H3497" i="335"/>
  <c r="J3496" i="335"/>
  <c r="H3496" i="335"/>
  <c r="J3495" i="335"/>
  <c r="H3495" i="335"/>
  <c r="J3494" i="335"/>
  <c r="H3494" i="335"/>
  <c r="J3493" i="335"/>
  <c r="H3493" i="335"/>
  <c r="J3492" i="335"/>
  <c r="H3492" i="335"/>
  <c r="J3491" i="335"/>
  <c r="H3491" i="335"/>
  <c r="J3490" i="335"/>
  <c r="H3490" i="335"/>
  <c r="J3489" i="335"/>
  <c r="H3489" i="335"/>
  <c r="J3488" i="335"/>
  <c r="H3488" i="335"/>
  <c r="J3487" i="335"/>
  <c r="H3487" i="335"/>
  <c r="J3486" i="335"/>
  <c r="H3486" i="335"/>
  <c r="J3485" i="335"/>
  <c r="H3485" i="335"/>
  <c r="J3484" i="335"/>
  <c r="H3484" i="335"/>
  <c r="J3483" i="335"/>
  <c r="H3483" i="335"/>
  <c r="J3482" i="335"/>
  <c r="H3482" i="335"/>
  <c r="J3481" i="335"/>
  <c r="H3481" i="335"/>
  <c r="J3480" i="335"/>
  <c r="H3480" i="335"/>
  <c r="J3479" i="335"/>
  <c r="H3479" i="335"/>
  <c r="J3478" i="335"/>
  <c r="H3478" i="335"/>
  <c r="J3477" i="335"/>
  <c r="H3477" i="335"/>
  <c r="J3476" i="335"/>
  <c r="H3476" i="335"/>
  <c r="J3475" i="335"/>
  <c r="H3475" i="335"/>
  <c r="J3474" i="335"/>
  <c r="H3474" i="335"/>
  <c r="J3473" i="335"/>
  <c r="H3473" i="335"/>
  <c r="J3472" i="335"/>
  <c r="H3472" i="335"/>
  <c r="J3471" i="335"/>
  <c r="H3471" i="335"/>
  <c r="J3470" i="335"/>
  <c r="H3470" i="335"/>
  <c r="J3469" i="335"/>
  <c r="H3469" i="335"/>
  <c r="J3468" i="335"/>
  <c r="H3468" i="335"/>
  <c r="J3467" i="335"/>
  <c r="H3467" i="335"/>
  <c r="J3466" i="335"/>
  <c r="H3466" i="335"/>
  <c r="J3465" i="335"/>
  <c r="H3465" i="335"/>
  <c r="J3464" i="335"/>
  <c r="H3464" i="335"/>
  <c r="J3460" i="335"/>
  <c r="H3460" i="335"/>
  <c r="J3459" i="335"/>
  <c r="H3459" i="335"/>
  <c r="J3458" i="335"/>
  <c r="H3458" i="335"/>
  <c r="J3457" i="335"/>
  <c r="H3457" i="335"/>
  <c r="J3456" i="335"/>
  <c r="H3456" i="335"/>
  <c r="J3455" i="335"/>
  <c r="H3455" i="335"/>
  <c r="J3454" i="335"/>
  <c r="H3454" i="335"/>
  <c r="J3453" i="335"/>
  <c r="H3453" i="335"/>
  <c r="J3452" i="335"/>
  <c r="H3452" i="335"/>
  <c r="J3451" i="335"/>
  <c r="H3451" i="335"/>
  <c r="J3450" i="335"/>
  <c r="H3450" i="335"/>
  <c r="J3449" i="335"/>
  <c r="H3449" i="335"/>
  <c r="J3448" i="335"/>
  <c r="H3448" i="335"/>
  <c r="J3447" i="335"/>
  <c r="H3447" i="335"/>
  <c r="J3446" i="335"/>
  <c r="H3446" i="335"/>
  <c r="J3445" i="335"/>
  <c r="H3445" i="335"/>
  <c r="J3444" i="335"/>
  <c r="H3444" i="335"/>
  <c r="J3443" i="335"/>
  <c r="H3443" i="335"/>
  <c r="J3442" i="335"/>
  <c r="H3442" i="335"/>
  <c r="J3441" i="335"/>
  <c r="H3441" i="335"/>
  <c r="J3440" i="335"/>
  <c r="H3440" i="335"/>
  <c r="J3439" i="335"/>
  <c r="H3439" i="335"/>
  <c r="J3438" i="335"/>
  <c r="H3438" i="335"/>
  <c r="J3437" i="335"/>
  <c r="H3437" i="335"/>
  <c r="J3436" i="335"/>
  <c r="H3436" i="335"/>
  <c r="J3435" i="335"/>
  <c r="H3435" i="335"/>
  <c r="J3434" i="335"/>
  <c r="H3434" i="335"/>
  <c r="J3433" i="335"/>
  <c r="H3433" i="335"/>
  <c r="J3432" i="335"/>
  <c r="H3432" i="335"/>
  <c r="J3431" i="335"/>
  <c r="H3431" i="335"/>
  <c r="J3430" i="335"/>
  <c r="H3430" i="335"/>
  <c r="J3429" i="335"/>
  <c r="H3429" i="335"/>
  <c r="J3428" i="335"/>
  <c r="H3428" i="335"/>
  <c r="J3427" i="335"/>
  <c r="H3427" i="335"/>
  <c r="J3426" i="335"/>
  <c r="H3426" i="335"/>
  <c r="J3425" i="335"/>
  <c r="H3425" i="335"/>
  <c r="J3424" i="335"/>
  <c r="H3424" i="335"/>
  <c r="J3423" i="335"/>
  <c r="H3423" i="335"/>
  <c r="J3422" i="335"/>
  <c r="H3422" i="335"/>
  <c r="J3421" i="335"/>
  <c r="H3421" i="335"/>
  <c r="J3420" i="335"/>
  <c r="H3420" i="335"/>
  <c r="J3419" i="335"/>
  <c r="H3419" i="335"/>
  <c r="J3418" i="335"/>
  <c r="H3418" i="335"/>
  <c r="J3417" i="335"/>
  <c r="H3417" i="335"/>
  <c r="J3416" i="335"/>
  <c r="H3416" i="335"/>
  <c r="J3415" i="335"/>
  <c r="H3415" i="335"/>
  <c r="J3414" i="335"/>
  <c r="H3414" i="335"/>
  <c r="J3413" i="335"/>
  <c r="H3413" i="335"/>
  <c r="J3412" i="335"/>
  <c r="H3412" i="335"/>
  <c r="J3411" i="335"/>
  <c r="H3411" i="335"/>
  <c r="J3410" i="335"/>
  <c r="H3410" i="335"/>
  <c r="J3409" i="335"/>
  <c r="H3409" i="335"/>
  <c r="J3408" i="335"/>
  <c r="H3408" i="335"/>
  <c r="J3407" i="335"/>
  <c r="H3407" i="335"/>
  <c r="J3406" i="335"/>
  <c r="H3406" i="335"/>
  <c r="J3405" i="335"/>
  <c r="H3405" i="335"/>
  <c r="J3404" i="335"/>
  <c r="H3404" i="335"/>
  <c r="J3403" i="335"/>
  <c r="H3403" i="335"/>
  <c r="J3402" i="335"/>
  <c r="H3402" i="335"/>
  <c r="J3401" i="335"/>
  <c r="H3401" i="335"/>
  <c r="J3400" i="335"/>
  <c r="H3400" i="335"/>
  <c r="J3399" i="335"/>
  <c r="H3399" i="335"/>
  <c r="J3398" i="335"/>
  <c r="H3398" i="335"/>
  <c r="J3397" i="335"/>
  <c r="H3397" i="335"/>
  <c r="J3396" i="335"/>
  <c r="H3396" i="335"/>
  <c r="J3395" i="335"/>
  <c r="H3395" i="335"/>
  <c r="J3394" i="335"/>
  <c r="H3394" i="335"/>
  <c r="J3393" i="335"/>
  <c r="H3393" i="335"/>
  <c r="J3392" i="335"/>
  <c r="H3392" i="335"/>
  <c r="J3391" i="335"/>
  <c r="H3391" i="335"/>
  <c r="J3390" i="335"/>
  <c r="H3390" i="335"/>
  <c r="J3389" i="335"/>
  <c r="H3389" i="335"/>
  <c r="J3388" i="335"/>
  <c r="H3388" i="335"/>
  <c r="J3387" i="335"/>
  <c r="H3387" i="335"/>
  <c r="J3386" i="335"/>
  <c r="H3386" i="335"/>
  <c r="J3385" i="335"/>
  <c r="H3385" i="335"/>
  <c r="J3384" i="335"/>
  <c r="H3384" i="335"/>
  <c r="J3383" i="335"/>
  <c r="H3383" i="335"/>
  <c r="J3382" i="335"/>
  <c r="H3382" i="335"/>
  <c r="J3381" i="335"/>
  <c r="H3381" i="335"/>
  <c r="J3380" i="335"/>
  <c r="H3380" i="335"/>
  <c r="J3379" i="335"/>
  <c r="H3379" i="335"/>
  <c r="J3378" i="335"/>
  <c r="H3378" i="335"/>
  <c r="J3377" i="335"/>
  <c r="H3377" i="335"/>
  <c r="J3376" i="335"/>
  <c r="H3376" i="335"/>
  <c r="J3375" i="335"/>
  <c r="H3375" i="335"/>
  <c r="J3374" i="335"/>
  <c r="H3374" i="335"/>
  <c r="J3373" i="335"/>
  <c r="H3373" i="335"/>
  <c r="J3372" i="335"/>
  <c r="H3372" i="335"/>
  <c r="J3371" i="335"/>
  <c r="H3371" i="335"/>
  <c r="J3370" i="335"/>
  <c r="H3370" i="335"/>
  <c r="J3369" i="335"/>
  <c r="H3369" i="335"/>
  <c r="J3368" i="335"/>
  <c r="H3368" i="335"/>
  <c r="J3367" i="335"/>
  <c r="H3367" i="335"/>
  <c r="J3366" i="335"/>
  <c r="H3366" i="335"/>
  <c r="J3365" i="335"/>
  <c r="H3365" i="335"/>
  <c r="J3364" i="335"/>
  <c r="H3364" i="335"/>
  <c r="J3363" i="335"/>
  <c r="H3363" i="335"/>
  <c r="J3362" i="335"/>
  <c r="H3362" i="335"/>
  <c r="J3361" i="335"/>
  <c r="H3361" i="335"/>
  <c r="J3360" i="335"/>
  <c r="H3360" i="335"/>
  <c r="J3359" i="335"/>
  <c r="H3359" i="335"/>
  <c r="J3358" i="335"/>
  <c r="H3358" i="335"/>
  <c r="J3357" i="335"/>
  <c r="H3357" i="335"/>
  <c r="J3356" i="335"/>
  <c r="H3356" i="335"/>
  <c r="J3355" i="335"/>
  <c r="H3355" i="335"/>
  <c r="J3354" i="335"/>
  <c r="H3354" i="335"/>
  <c r="J3353" i="335"/>
  <c r="H3353" i="335"/>
  <c r="J3352" i="335"/>
  <c r="H3352" i="335"/>
  <c r="J3351" i="335"/>
  <c r="H3351" i="335"/>
  <c r="J3350" i="335"/>
  <c r="H3350" i="335"/>
  <c r="J3349" i="335"/>
  <c r="H3349" i="335"/>
  <c r="J3348" i="335"/>
  <c r="H3348" i="335"/>
  <c r="J3347" i="335"/>
  <c r="H3347" i="335"/>
  <c r="J3346" i="335"/>
  <c r="H3346" i="335"/>
  <c r="J3345" i="335"/>
  <c r="H3345" i="335"/>
  <c r="J3344" i="335"/>
  <c r="H3344" i="335"/>
  <c r="J3343" i="335"/>
  <c r="H3343" i="335"/>
  <c r="J3342" i="335"/>
  <c r="H3342" i="335"/>
  <c r="J3341" i="335"/>
  <c r="H3341" i="335"/>
  <c r="J3340" i="335"/>
  <c r="H3340" i="335"/>
  <c r="J3339" i="335"/>
  <c r="H3339" i="335"/>
  <c r="J3338" i="335"/>
  <c r="H3338" i="335"/>
  <c r="J3337" i="335"/>
  <c r="H3337" i="335"/>
  <c r="J3336" i="335"/>
  <c r="H3336" i="335"/>
  <c r="J3335" i="335"/>
  <c r="H3335" i="335"/>
  <c r="J3334" i="335"/>
  <c r="H3334" i="335"/>
  <c r="J3333" i="335"/>
  <c r="H3333" i="335"/>
  <c r="J3332" i="335"/>
  <c r="H3332" i="335"/>
  <c r="J3331" i="335"/>
  <c r="H3331" i="335"/>
  <c r="J3330" i="335"/>
  <c r="H3330" i="335"/>
  <c r="J3329" i="335"/>
  <c r="H3329" i="335"/>
  <c r="J3328" i="335"/>
  <c r="H3328" i="335"/>
  <c r="J3327" i="335"/>
  <c r="H3327" i="335"/>
  <c r="J3326" i="335"/>
  <c r="H3326" i="335"/>
  <c r="J3325" i="335"/>
  <c r="H3325" i="335"/>
  <c r="J3324" i="335"/>
  <c r="H3324" i="335"/>
  <c r="J3323" i="335"/>
  <c r="H3323" i="335"/>
  <c r="J3322" i="335"/>
  <c r="H3322" i="335"/>
  <c r="J3321" i="335"/>
  <c r="H3321" i="335"/>
  <c r="J3320" i="335"/>
  <c r="H3320" i="335"/>
  <c r="J3319" i="335"/>
  <c r="H3319" i="335"/>
  <c r="J3318" i="335"/>
  <c r="H3318" i="335"/>
  <c r="J3317" i="335"/>
  <c r="H3317" i="335"/>
  <c r="J3316" i="335"/>
  <c r="H3316" i="335"/>
  <c r="J3315" i="335"/>
  <c r="H3315" i="335"/>
  <c r="J3314" i="335"/>
  <c r="H3314" i="335"/>
  <c r="J3313" i="335"/>
  <c r="H3313" i="335"/>
  <c r="J3312" i="335"/>
  <c r="H3312" i="335"/>
  <c r="J3311" i="335"/>
  <c r="H3311" i="335"/>
  <c r="J3310" i="335"/>
  <c r="H3310" i="335"/>
  <c r="J3309" i="335"/>
  <c r="H3309" i="335"/>
  <c r="J3308" i="335"/>
  <c r="H3308" i="335"/>
  <c r="J3307" i="335"/>
  <c r="H3307" i="335"/>
  <c r="J3306" i="335"/>
  <c r="H3306" i="335"/>
  <c r="J3305" i="335"/>
  <c r="H3305" i="335"/>
  <c r="J3304" i="335"/>
  <c r="H3304" i="335"/>
  <c r="J3303" i="335"/>
  <c r="H3303" i="335"/>
  <c r="J3302" i="335"/>
  <c r="H3302" i="335"/>
  <c r="J3301" i="335"/>
  <c r="H3301" i="335"/>
  <c r="J3300" i="335"/>
  <c r="H3300" i="335"/>
  <c r="J3299" i="335"/>
  <c r="H3299" i="335"/>
  <c r="J3298" i="335"/>
  <c r="H3298" i="335"/>
  <c r="J3297" i="335"/>
  <c r="H3297" i="335"/>
  <c r="J3296" i="335"/>
  <c r="H3296" i="335"/>
  <c r="J3295" i="335"/>
  <c r="H3295" i="335"/>
  <c r="J3294" i="335"/>
  <c r="H3294" i="335"/>
  <c r="J3293" i="335"/>
  <c r="H3293" i="335"/>
  <c r="J3292" i="335"/>
  <c r="H3292" i="335"/>
  <c r="J3291" i="335"/>
  <c r="H3291" i="335"/>
  <c r="J3290" i="335"/>
  <c r="H3290" i="335"/>
  <c r="J3289" i="335"/>
  <c r="H3289" i="335"/>
  <c r="J3288" i="335"/>
  <c r="H3288" i="335"/>
  <c r="J3287" i="335"/>
  <c r="H3287" i="335"/>
  <c r="J3286" i="335"/>
  <c r="H3286" i="335"/>
  <c r="J3285" i="335"/>
  <c r="H3285" i="335"/>
  <c r="J3284" i="335"/>
  <c r="H3284" i="335"/>
  <c r="J3283" i="335"/>
  <c r="H3283" i="335"/>
  <c r="J3282" i="335"/>
  <c r="H3282" i="335"/>
  <c r="J3281" i="335"/>
  <c r="H3281" i="335"/>
  <c r="J3280" i="335"/>
  <c r="H3280" i="335"/>
  <c r="J3279" i="335"/>
  <c r="H3279" i="335"/>
  <c r="J3278" i="335"/>
  <c r="H3278" i="335"/>
  <c r="J3277" i="335"/>
  <c r="H3277" i="335"/>
  <c r="J3276" i="335"/>
  <c r="H3276" i="335"/>
  <c r="J3275" i="335"/>
  <c r="H3275" i="335"/>
  <c r="J3274" i="335"/>
  <c r="H3274" i="335"/>
  <c r="J3273" i="335"/>
  <c r="H3273" i="335"/>
  <c r="J3272" i="335"/>
  <c r="H3272" i="335"/>
  <c r="J3271" i="335"/>
  <c r="H3271" i="335"/>
  <c r="J3270" i="335"/>
  <c r="H3270" i="335"/>
  <c r="J3269" i="335"/>
  <c r="H3269" i="335"/>
  <c r="J3268" i="335"/>
  <c r="H3268" i="335"/>
  <c r="J3267" i="335"/>
  <c r="H3267" i="335"/>
  <c r="J3266" i="335"/>
  <c r="H3266" i="335"/>
  <c r="J3265" i="335"/>
  <c r="H3265" i="335"/>
  <c r="J3264" i="335"/>
  <c r="H3264" i="335"/>
  <c r="J3263" i="335"/>
  <c r="H3263" i="335"/>
  <c r="J3262" i="335"/>
  <c r="H3262" i="335"/>
  <c r="J3261" i="335"/>
  <c r="H3261" i="335"/>
  <c r="J3260" i="335"/>
  <c r="H3260" i="335"/>
  <c r="J3259" i="335"/>
  <c r="H3259" i="335"/>
  <c r="J3258" i="335"/>
  <c r="H3258" i="335"/>
  <c r="J3257" i="335"/>
  <c r="H3257" i="335"/>
  <c r="J3256" i="335"/>
  <c r="H3256" i="335"/>
  <c r="J3255" i="335"/>
  <c r="H3255" i="335"/>
  <c r="J3254" i="335"/>
  <c r="H3254" i="335"/>
  <c r="J3253" i="335"/>
  <c r="H3253" i="335"/>
  <c r="J3252" i="335"/>
  <c r="H3252" i="335"/>
  <c r="J3251" i="335"/>
  <c r="H3251" i="335"/>
  <c r="J3250" i="335"/>
  <c r="H3250" i="335"/>
  <c r="J3249" i="335"/>
  <c r="H3249" i="335"/>
  <c r="J3248" i="335"/>
  <c r="H3248" i="335"/>
  <c r="J3247" i="335"/>
  <c r="H3247" i="335"/>
  <c r="J3246" i="335"/>
  <c r="H3246" i="335"/>
  <c r="J3245" i="335"/>
  <c r="H3245" i="335"/>
  <c r="J3244" i="335"/>
  <c r="H3244" i="335"/>
  <c r="J3243" i="335"/>
  <c r="H3243" i="335"/>
  <c r="J3242" i="335"/>
  <c r="H3242" i="335"/>
  <c r="J3241" i="335"/>
  <c r="H3241" i="335"/>
  <c r="J3240" i="335"/>
  <c r="H3240" i="335"/>
  <c r="J3239" i="335"/>
  <c r="H3239" i="335"/>
  <c r="J3238" i="335"/>
  <c r="H3238" i="335"/>
  <c r="J3237" i="335"/>
  <c r="H3237" i="335"/>
  <c r="J3236" i="335"/>
  <c r="H3236" i="335"/>
  <c r="J3235" i="335"/>
  <c r="H3235" i="335"/>
  <c r="J3234" i="335"/>
  <c r="H3234" i="335"/>
  <c r="J3233" i="335"/>
  <c r="H3233" i="335"/>
  <c r="J3232" i="335"/>
  <c r="H3232" i="335"/>
  <c r="J3231" i="335"/>
  <c r="H3231" i="335"/>
  <c r="J3230" i="335"/>
  <c r="H3230" i="335"/>
  <c r="J3229" i="335"/>
  <c r="H3229" i="335"/>
  <c r="J3228" i="335"/>
  <c r="H3228" i="335"/>
  <c r="J3227" i="335"/>
  <c r="H3227" i="335"/>
  <c r="J3226" i="335"/>
  <c r="H3226" i="335"/>
  <c r="J3225" i="335"/>
  <c r="H3225" i="335"/>
  <c r="J3224" i="335"/>
  <c r="H3224" i="335"/>
  <c r="J3223" i="335"/>
  <c r="H3223" i="335"/>
  <c r="J3222" i="335"/>
  <c r="H3222" i="335"/>
  <c r="J3221" i="335"/>
  <c r="H3221" i="335"/>
  <c r="J3220" i="335"/>
  <c r="H3220" i="335"/>
  <c r="J3219" i="335"/>
  <c r="H3219" i="335"/>
  <c r="J3218" i="335"/>
  <c r="H3218" i="335"/>
  <c r="J3217" i="335"/>
  <c r="H3217" i="335"/>
  <c r="J3216" i="335"/>
  <c r="H3216" i="335"/>
  <c r="J3215" i="335"/>
  <c r="H3215" i="335"/>
  <c r="J3214" i="335"/>
  <c r="H3214" i="335"/>
  <c r="J3213" i="335"/>
  <c r="H3213" i="335"/>
  <c r="J3212" i="335"/>
  <c r="H3212" i="335"/>
  <c r="J3211" i="335"/>
  <c r="H3211" i="335"/>
  <c r="J3207" i="335"/>
  <c r="H3207" i="335"/>
  <c r="J3206" i="335"/>
  <c r="H3206" i="335"/>
  <c r="J3205" i="335"/>
  <c r="H3205" i="335"/>
  <c r="J3204" i="335"/>
  <c r="H3204" i="335"/>
  <c r="J3203" i="335"/>
  <c r="H3203" i="335"/>
  <c r="J3202" i="335"/>
  <c r="H3202" i="335"/>
  <c r="J3201" i="335"/>
  <c r="H3201" i="335"/>
  <c r="J3200" i="335"/>
  <c r="H3200" i="335"/>
  <c r="J3199" i="335"/>
  <c r="H3199" i="335"/>
  <c r="J3198" i="335"/>
  <c r="H3198" i="335"/>
  <c r="J3197" i="335"/>
  <c r="H3197" i="335"/>
  <c r="J3196" i="335"/>
  <c r="H3196" i="335"/>
  <c r="J3195" i="335"/>
  <c r="H3195" i="335"/>
  <c r="J3194" i="335"/>
  <c r="H3194" i="335"/>
  <c r="J3193" i="335"/>
  <c r="H3193" i="335"/>
  <c r="J3192" i="335"/>
  <c r="H3192" i="335"/>
  <c r="J3191" i="335"/>
  <c r="H3191" i="335"/>
  <c r="J3190" i="335"/>
  <c r="H3190" i="335"/>
  <c r="J3189" i="335"/>
  <c r="H3189" i="335"/>
  <c r="J3188" i="335"/>
  <c r="H3188" i="335"/>
  <c r="J3187" i="335"/>
  <c r="H3187" i="335"/>
  <c r="J3186" i="335"/>
  <c r="H3186" i="335"/>
  <c r="J3185" i="335"/>
  <c r="H3185" i="335"/>
  <c r="J3184" i="335"/>
  <c r="H3184" i="335"/>
  <c r="J3183" i="335"/>
  <c r="H3183" i="335"/>
  <c r="J3182" i="335"/>
  <c r="H3182" i="335"/>
  <c r="J3181" i="335"/>
  <c r="H3181" i="335"/>
  <c r="J3180" i="335"/>
  <c r="H3180" i="335"/>
  <c r="J3179" i="335"/>
  <c r="H3179" i="335"/>
  <c r="J3178" i="335"/>
  <c r="H3178" i="335"/>
  <c r="J3177" i="335"/>
  <c r="H3177" i="335"/>
  <c r="J3176" i="335"/>
  <c r="H3176" i="335"/>
  <c r="J3175" i="335"/>
  <c r="H3175" i="335"/>
  <c r="J3174" i="335"/>
  <c r="H3174" i="335"/>
  <c r="J3173" i="335"/>
  <c r="H3173" i="335"/>
  <c r="J3172" i="335"/>
  <c r="H3172" i="335"/>
  <c r="J3171" i="335"/>
  <c r="H3171" i="335"/>
  <c r="J3170" i="335"/>
  <c r="H3170" i="335"/>
  <c r="J3169" i="335"/>
  <c r="H3169" i="335"/>
  <c r="J3168" i="335"/>
  <c r="H3168" i="335"/>
  <c r="J3167" i="335"/>
  <c r="H3167" i="335"/>
  <c r="J3166" i="335"/>
  <c r="H3166" i="335"/>
  <c r="J3165" i="335"/>
  <c r="H3165" i="335"/>
  <c r="J3164" i="335"/>
  <c r="H3164" i="335"/>
  <c r="J3163" i="335"/>
  <c r="H3163" i="335"/>
  <c r="J3162" i="335"/>
  <c r="H3162" i="335"/>
  <c r="J3161" i="335"/>
  <c r="H3161" i="335"/>
  <c r="J3160" i="335"/>
  <c r="H3160" i="335"/>
  <c r="J3159" i="335"/>
  <c r="H3159" i="335"/>
  <c r="J3158" i="335"/>
  <c r="H3158" i="335"/>
  <c r="J3157" i="335"/>
  <c r="H3157" i="335"/>
  <c r="J3156" i="335"/>
  <c r="H3156" i="335"/>
  <c r="J3155" i="335"/>
  <c r="H3155" i="335"/>
  <c r="J3154" i="335"/>
  <c r="H3154" i="335"/>
  <c r="J3153" i="335"/>
  <c r="H3153" i="335"/>
  <c r="J3152" i="335"/>
  <c r="H3152" i="335"/>
  <c r="J3151" i="335"/>
  <c r="H3151" i="335"/>
  <c r="J3150" i="335"/>
  <c r="H3150" i="335"/>
  <c r="J3149" i="335"/>
  <c r="H3149" i="335"/>
  <c r="J3148" i="335"/>
  <c r="H3148" i="335"/>
  <c r="J3147" i="335"/>
  <c r="H3147" i="335"/>
  <c r="J3146" i="335"/>
  <c r="H3146" i="335"/>
  <c r="J3145" i="335"/>
  <c r="H3145" i="335"/>
  <c r="J3144" i="335"/>
  <c r="H3144" i="335"/>
  <c r="J3143" i="335"/>
  <c r="H3143" i="335"/>
  <c r="J3142" i="335"/>
  <c r="H3142" i="335"/>
  <c r="J3141" i="335"/>
  <c r="H3141" i="335"/>
  <c r="J3140" i="335"/>
  <c r="H3140" i="335"/>
  <c r="J3139" i="335"/>
  <c r="H3139" i="335"/>
  <c r="J3138" i="335"/>
  <c r="H3138" i="335"/>
  <c r="J3137" i="335"/>
  <c r="H3137" i="335"/>
  <c r="J3136" i="335"/>
  <c r="H3136" i="335"/>
  <c r="J3135" i="335"/>
  <c r="H3135" i="335"/>
  <c r="J3134" i="335"/>
  <c r="H3134" i="335"/>
  <c r="J3133" i="335"/>
  <c r="H3133" i="335"/>
  <c r="J3132" i="335"/>
  <c r="H3132" i="335"/>
  <c r="J3131" i="335"/>
  <c r="H3131" i="335"/>
  <c r="J3130" i="335"/>
  <c r="H3130" i="335"/>
  <c r="J3129" i="335"/>
  <c r="H3129" i="335"/>
  <c r="J3128" i="335"/>
  <c r="H3128" i="335"/>
  <c r="J3127" i="335"/>
  <c r="H3127" i="335"/>
  <c r="J3126" i="335"/>
  <c r="H3126" i="335"/>
  <c r="J3125" i="335"/>
  <c r="H3125" i="335"/>
  <c r="J3124" i="335"/>
  <c r="H3124" i="335"/>
  <c r="J3123" i="335"/>
  <c r="H3123" i="335"/>
  <c r="J3122" i="335"/>
  <c r="H3122" i="335"/>
  <c r="J3121" i="335"/>
  <c r="H3121" i="335"/>
  <c r="J3120" i="335"/>
  <c r="H3120" i="335"/>
  <c r="J3119" i="335"/>
  <c r="H3119" i="335"/>
  <c r="J3118" i="335"/>
  <c r="H3118" i="335"/>
  <c r="J3117" i="335"/>
  <c r="H3117" i="335"/>
  <c r="J3116" i="335"/>
  <c r="H3116" i="335"/>
  <c r="J3115" i="335"/>
  <c r="H3115" i="335"/>
  <c r="J3114" i="335"/>
  <c r="H3114" i="335"/>
  <c r="J3113" i="335"/>
  <c r="H3113" i="335"/>
  <c r="J3112" i="335"/>
  <c r="H3112" i="335"/>
  <c r="J3111" i="335"/>
  <c r="H3111" i="335"/>
  <c r="J3110" i="335"/>
  <c r="H3110" i="335"/>
  <c r="J3109" i="335"/>
  <c r="H3109" i="335"/>
  <c r="J3108" i="335"/>
  <c r="H3108" i="335"/>
  <c r="J3107" i="335"/>
  <c r="H3107" i="335"/>
  <c r="J3106" i="335"/>
  <c r="H3106" i="335"/>
  <c r="J3105" i="335"/>
  <c r="H3105" i="335"/>
  <c r="J3104" i="335"/>
  <c r="H3104" i="335"/>
  <c r="J3103" i="335"/>
  <c r="H3103" i="335"/>
  <c r="J3102" i="335"/>
  <c r="H3102" i="335"/>
  <c r="J3101" i="335"/>
  <c r="H3101" i="335"/>
  <c r="J3100" i="335"/>
  <c r="H3100" i="335"/>
  <c r="J3099" i="335"/>
  <c r="H3099" i="335"/>
  <c r="J3098" i="335"/>
  <c r="H3098" i="335"/>
  <c r="J3097" i="335"/>
  <c r="H3097" i="335"/>
  <c r="J3096" i="335"/>
  <c r="H3096" i="335"/>
  <c r="J3095" i="335"/>
  <c r="H3095" i="335"/>
  <c r="J3094" i="335"/>
  <c r="H3094" i="335"/>
  <c r="J3093" i="335"/>
  <c r="H3093" i="335"/>
  <c r="J3092" i="335"/>
  <c r="H3092" i="335"/>
  <c r="J3091" i="335"/>
  <c r="H3091" i="335"/>
  <c r="J3090" i="335"/>
  <c r="H3090" i="335"/>
  <c r="J3089" i="335"/>
  <c r="H3089" i="335"/>
  <c r="J3088" i="335"/>
  <c r="H3088" i="335"/>
  <c r="J3087" i="335"/>
  <c r="H3087" i="335"/>
  <c r="J3086" i="335"/>
  <c r="H3086" i="335"/>
  <c r="J3085" i="335"/>
  <c r="H3085" i="335"/>
  <c r="J3084" i="335"/>
  <c r="H3084" i="335"/>
  <c r="J3083" i="335"/>
  <c r="H3083" i="335"/>
  <c r="J3082" i="335"/>
  <c r="H3082" i="335"/>
  <c r="J3081" i="335"/>
  <c r="H3081" i="335"/>
  <c r="J3080" i="335"/>
  <c r="H3080" i="335"/>
  <c r="J3079" i="335"/>
  <c r="H3079" i="335"/>
  <c r="J3078" i="335"/>
  <c r="H3078" i="335"/>
  <c r="J3077" i="335"/>
  <c r="H3077" i="335"/>
  <c r="J3076" i="335"/>
  <c r="H3076" i="335"/>
  <c r="J3075" i="335"/>
  <c r="H3075" i="335"/>
  <c r="J3074" i="335"/>
  <c r="H3074" i="335"/>
  <c r="J3073" i="335"/>
  <c r="H3073" i="335"/>
  <c r="J3072" i="335"/>
  <c r="H3072" i="335"/>
  <c r="J3071" i="335"/>
  <c r="H3071" i="335"/>
  <c r="J3070" i="335"/>
  <c r="H3070" i="335"/>
  <c r="J3069" i="335"/>
  <c r="H3069" i="335"/>
  <c r="J3068" i="335"/>
  <c r="H3068" i="335"/>
  <c r="J3067" i="335"/>
  <c r="H3067" i="335"/>
  <c r="J3066" i="335"/>
  <c r="H3066" i="335"/>
  <c r="J3065" i="335"/>
  <c r="H3065" i="335"/>
  <c r="J3064" i="335"/>
  <c r="H3064" i="335"/>
  <c r="J3063" i="335"/>
  <c r="H3063" i="335"/>
  <c r="J3062" i="335"/>
  <c r="H3062" i="335"/>
  <c r="J3061" i="335"/>
  <c r="H3061" i="335"/>
  <c r="J3060" i="335"/>
  <c r="H3060" i="335"/>
  <c r="J3059" i="335"/>
  <c r="H3059" i="335"/>
  <c r="J3058" i="335"/>
  <c r="H3058" i="335"/>
  <c r="J3057" i="335"/>
  <c r="H3057" i="335"/>
  <c r="J3056" i="335"/>
  <c r="H3056" i="335"/>
  <c r="J3055" i="335"/>
  <c r="H3055" i="335"/>
  <c r="J3054" i="335"/>
  <c r="H3054" i="335"/>
  <c r="J3053" i="335"/>
  <c r="H3053" i="335"/>
  <c r="J3052" i="335"/>
  <c r="H3052" i="335"/>
  <c r="J3051" i="335"/>
  <c r="H3051" i="335"/>
  <c r="J3050" i="335"/>
  <c r="H3050" i="335"/>
  <c r="J3049" i="335"/>
  <c r="H3049" i="335"/>
  <c r="J3048" i="335"/>
  <c r="H3048" i="335"/>
  <c r="J3047" i="335"/>
  <c r="H3047" i="335"/>
  <c r="J3046" i="335"/>
  <c r="H3046" i="335"/>
  <c r="J3045" i="335"/>
  <c r="H3045" i="335"/>
  <c r="J3044" i="335"/>
  <c r="H3044" i="335"/>
  <c r="J3043" i="335"/>
  <c r="H3043" i="335"/>
  <c r="J3042" i="335"/>
  <c r="H3042" i="335"/>
  <c r="J3041" i="335"/>
  <c r="H3041" i="335"/>
  <c r="J3040" i="335"/>
  <c r="H3040" i="335"/>
  <c r="J3039" i="335"/>
  <c r="H3039" i="335"/>
  <c r="J3038" i="335"/>
  <c r="H3038" i="335"/>
  <c r="J3037" i="335"/>
  <c r="H3037" i="335"/>
  <c r="J3036" i="335"/>
  <c r="H3036" i="335"/>
  <c r="J3035" i="335"/>
  <c r="H3035" i="335"/>
  <c r="J3034" i="335"/>
  <c r="H3034" i="335"/>
  <c r="J3033" i="335"/>
  <c r="H3033" i="335"/>
  <c r="J3032" i="335"/>
  <c r="H3032" i="335"/>
  <c r="J3031" i="335"/>
  <c r="H3031" i="335"/>
  <c r="J3030" i="335"/>
  <c r="H3030" i="335"/>
  <c r="J3029" i="335"/>
  <c r="H3029" i="335"/>
  <c r="J3028" i="335"/>
  <c r="H3028" i="335"/>
  <c r="J3027" i="335"/>
  <c r="H3027" i="335"/>
  <c r="J3026" i="335"/>
  <c r="H3026" i="335"/>
  <c r="J3025" i="335"/>
  <c r="H3025" i="335"/>
  <c r="J3024" i="335"/>
  <c r="H3024" i="335"/>
  <c r="J3023" i="335"/>
  <c r="H3023" i="335"/>
  <c r="J3022" i="335"/>
  <c r="H3022" i="335"/>
  <c r="J3021" i="335"/>
  <c r="H3021" i="335"/>
  <c r="J3020" i="335"/>
  <c r="H3020" i="335"/>
  <c r="J3019" i="335"/>
  <c r="H3019" i="335"/>
  <c r="J3018" i="335"/>
  <c r="H3018" i="335"/>
  <c r="J3017" i="335"/>
  <c r="H3017" i="335"/>
  <c r="J3016" i="335"/>
  <c r="H3016" i="335"/>
  <c r="J3015" i="335"/>
  <c r="H3015" i="335"/>
  <c r="J3014" i="335"/>
  <c r="H3014" i="335"/>
  <c r="J3013" i="335"/>
  <c r="H3013" i="335"/>
  <c r="J3012" i="335"/>
  <c r="H3012" i="335"/>
  <c r="J3011" i="335"/>
  <c r="H3011" i="335"/>
  <c r="J3010" i="335"/>
  <c r="H3010" i="335"/>
  <c r="J3009" i="335"/>
  <c r="H3009" i="335"/>
  <c r="J3008" i="335"/>
  <c r="H3008" i="335"/>
  <c r="J3007" i="335"/>
  <c r="H3007" i="335"/>
  <c r="J3006" i="335"/>
  <c r="H3006" i="335"/>
  <c r="J3005" i="335"/>
  <c r="H3005" i="335"/>
  <c r="J3004" i="335"/>
  <c r="H3004" i="335"/>
  <c r="J3003" i="335"/>
  <c r="H3003" i="335"/>
  <c r="J3002" i="335"/>
  <c r="H3002" i="335"/>
  <c r="J3001" i="335"/>
  <c r="H3001" i="335"/>
  <c r="J3000" i="335"/>
  <c r="H3000" i="335"/>
  <c r="J2999" i="335"/>
  <c r="H2999" i="335"/>
  <c r="J2998" i="335"/>
  <c r="H2998" i="335"/>
  <c r="J2997" i="335"/>
  <c r="H2997" i="335"/>
  <c r="J2996" i="335"/>
  <c r="H2996" i="335"/>
  <c r="J2995" i="335"/>
  <c r="H2995" i="335"/>
  <c r="J2994" i="335"/>
  <c r="H2994" i="335"/>
  <c r="J2993" i="335"/>
  <c r="H2993" i="335"/>
  <c r="J2992" i="335"/>
  <c r="H2992" i="335"/>
  <c r="J2991" i="335"/>
  <c r="H2991" i="335"/>
  <c r="J2990" i="335"/>
  <c r="H2990" i="335"/>
  <c r="J2989" i="335"/>
  <c r="H2989" i="335"/>
  <c r="J2988" i="335"/>
  <c r="H2988" i="335"/>
  <c r="J2987" i="335"/>
  <c r="H2987" i="335"/>
  <c r="J2986" i="335"/>
  <c r="H2986" i="335"/>
  <c r="J2985" i="335"/>
  <c r="H2985" i="335"/>
  <c r="J2984" i="335"/>
  <c r="H2984" i="335"/>
  <c r="J2983" i="335"/>
  <c r="H2983" i="335"/>
  <c r="J2982" i="335"/>
  <c r="H2982" i="335"/>
  <c r="J2981" i="335"/>
  <c r="H2981" i="335"/>
  <c r="J2980" i="335"/>
  <c r="H2980" i="335"/>
  <c r="J2979" i="335"/>
  <c r="H2979" i="335"/>
  <c r="J2978" i="335"/>
  <c r="H2978" i="335"/>
  <c r="J2977" i="335"/>
  <c r="H2977" i="335"/>
  <c r="J2976" i="335"/>
  <c r="H2976" i="335"/>
  <c r="J2975" i="335"/>
  <c r="H2975" i="335"/>
  <c r="J2974" i="335"/>
  <c r="H2974" i="335"/>
  <c r="J2973" i="335"/>
  <c r="H2973" i="335"/>
  <c r="J2972" i="335"/>
  <c r="H2972" i="335"/>
  <c r="J2971" i="335"/>
  <c r="H2971" i="335"/>
  <c r="J2970" i="335"/>
  <c r="H2970" i="335"/>
  <c r="J2969" i="335"/>
  <c r="H2969" i="335"/>
  <c r="J2968" i="335"/>
  <c r="H2968" i="335"/>
  <c r="J2967" i="335"/>
  <c r="H2967" i="335"/>
  <c r="J2966" i="335"/>
  <c r="H2966" i="335"/>
  <c r="J2965" i="335"/>
  <c r="H2965" i="335"/>
  <c r="J2964" i="335"/>
  <c r="H2964" i="335"/>
  <c r="J2963" i="335"/>
  <c r="H2963" i="335"/>
  <c r="J2962" i="335"/>
  <c r="H2962" i="335"/>
  <c r="J2961" i="335"/>
  <c r="H2961" i="335"/>
  <c r="J2960" i="335"/>
  <c r="H2960" i="335"/>
  <c r="J2959" i="335"/>
  <c r="H2959" i="335"/>
  <c r="J2958" i="335"/>
  <c r="H2958" i="335"/>
  <c r="J2954" i="335"/>
  <c r="H2954" i="335"/>
  <c r="J2953" i="335"/>
  <c r="H2953" i="335"/>
  <c r="J2952" i="335"/>
  <c r="H2952" i="335"/>
  <c r="J2951" i="335"/>
  <c r="H2951" i="335"/>
  <c r="J2950" i="335"/>
  <c r="H2950" i="335"/>
  <c r="J2949" i="335"/>
  <c r="H2949" i="335"/>
  <c r="J2948" i="335"/>
  <c r="H2948" i="335"/>
  <c r="J2947" i="335"/>
  <c r="H2947" i="335"/>
  <c r="J2946" i="335"/>
  <c r="H2946" i="335"/>
  <c r="J2945" i="335"/>
  <c r="H2945" i="335"/>
  <c r="J2944" i="335"/>
  <c r="H2944" i="335"/>
  <c r="J2943" i="335"/>
  <c r="H2943" i="335"/>
  <c r="J2942" i="335"/>
  <c r="H2942" i="335"/>
  <c r="J2941" i="335"/>
  <c r="H2941" i="335"/>
  <c r="J2940" i="335"/>
  <c r="H2940" i="335"/>
  <c r="J2939" i="335"/>
  <c r="H2939" i="335"/>
  <c r="J2938" i="335"/>
  <c r="H2938" i="335"/>
  <c r="J2937" i="335"/>
  <c r="H2937" i="335"/>
  <c r="J2936" i="335"/>
  <c r="H2936" i="335"/>
  <c r="J2935" i="335"/>
  <c r="H2935" i="335"/>
  <c r="J2934" i="335"/>
  <c r="H2934" i="335"/>
  <c r="J2933" i="335"/>
  <c r="H2933" i="335"/>
  <c r="J2932" i="335"/>
  <c r="H2932" i="335"/>
  <c r="J2931" i="335"/>
  <c r="H2931" i="335"/>
  <c r="J2930" i="335"/>
  <c r="H2930" i="335"/>
  <c r="J2929" i="335"/>
  <c r="H2929" i="335"/>
  <c r="J2928" i="335"/>
  <c r="H2928" i="335"/>
  <c r="J2927" i="335"/>
  <c r="H2927" i="335"/>
  <c r="J2926" i="335"/>
  <c r="H2926" i="335"/>
  <c r="J2925" i="335"/>
  <c r="H2925" i="335"/>
  <c r="J2924" i="335"/>
  <c r="H2924" i="335"/>
  <c r="J2923" i="335"/>
  <c r="H2923" i="335"/>
  <c r="J2922" i="335"/>
  <c r="H2922" i="335"/>
  <c r="J2921" i="335"/>
  <c r="H2921" i="335"/>
  <c r="J2920" i="335"/>
  <c r="H2920" i="335"/>
  <c r="J2919" i="335"/>
  <c r="H2919" i="335"/>
  <c r="J2918" i="335"/>
  <c r="H2918" i="335"/>
  <c r="J2917" i="335"/>
  <c r="H2917" i="335"/>
  <c r="J2916" i="335"/>
  <c r="H2916" i="335"/>
  <c r="J2915" i="335"/>
  <c r="H2915" i="335"/>
  <c r="J2914" i="335"/>
  <c r="H2914" i="335"/>
  <c r="J2913" i="335"/>
  <c r="H2913" i="335"/>
  <c r="J2912" i="335"/>
  <c r="H2912" i="335"/>
  <c r="J2911" i="335"/>
  <c r="H2911" i="335"/>
  <c r="J2910" i="335"/>
  <c r="H2910" i="335"/>
  <c r="J2909" i="335"/>
  <c r="H2909" i="335"/>
  <c r="J2908" i="335"/>
  <c r="H2908" i="335"/>
  <c r="J2907" i="335"/>
  <c r="H2907" i="335"/>
  <c r="J2906" i="335"/>
  <c r="H2906" i="335"/>
  <c r="J2905" i="335"/>
  <c r="H2905" i="335"/>
  <c r="J2904" i="335"/>
  <c r="H2904" i="335"/>
  <c r="J2903" i="335"/>
  <c r="H2903" i="335"/>
  <c r="J2902" i="335"/>
  <c r="H2902" i="335"/>
  <c r="J2901" i="335"/>
  <c r="H2901" i="335"/>
  <c r="J2900" i="335"/>
  <c r="H2900" i="335"/>
  <c r="J2899" i="335"/>
  <c r="H2899" i="335"/>
  <c r="J2898" i="335"/>
  <c r="H2898" i="335"/>
  <c r="J2897" i="335"/>
  <c r="H2897" i="335"/>
  <c r="J2896" i="335"/>
  <c r="H2896" i="335"/>
  <c r="J2895" i="335"/>
  <c r="H2895" i="335"/>
  <c r="J2894" i="335"/>
  <c r="H2894" i="335"/>
  <c r="J2893" i="335"/>
  <c r="H2893" i="335"/>
  <c r="J2892" i="335"/>
  <c r="H2892" i="335"/>
  <c r="J2891" i="335"/>
  <c r="H2891" i="335"/>
  <c r="J2890" i="335"/>
  <c r="H2890" i="335"/>
  <c r="J2889" i="335"/>
  <c r="H2889" i="335"/>
  <c r="J2888" i="335"/>
  <c r="H2888" i="335"/>
  <c r="J2887" i="335"/>
  <c r="H2887" i="335"/>
  <c r="J2886" i="335"/>
  <c r="H2886" i="335"/>
  <c r="J2885" i="335"/>
  <c r="H2885" i="335"/>
  <c r="J2884" i="335"/>
  <c r="H2884" i="335"/>
  <c r="J2883" i="335"/>
  <c r="H2883" i="335"/>
  <c r="J2882" i="335"/>
  <c r="H2882" i="335"/>
  <c r="J2881" i="335"/>
  <c r="H2881" i="335"/>
  <c r="J2880" i="335"/>
  <c r="H2880" i="335"/>
  <c r="J2879" i="335"/>
  <c r="H2879" i="335"/>
  <c r="J2878" i="335"/>
  <c r="H2878" i="335"/>
  <c r="J2877" i="335"/>
  <c r="H2877" i="335"/>
  <c r="J2876" i="335"/>
  <c r="H2876" i="335"/>
  <c r="J2875" i="335"/>
  <c r="H2875" i="335"/>
  <c r="J2874" i="335"/>
  <c r="H2874" i="335"/>
  <c r="J2873" i="335"/>
  <c r="H2873" i="335"/>
  <c r="J2872" i="335"/>
  <c r="H2872" i="335"/>
  <c r="J2871" i="335"/>
  <c r="H2871" i="335"/>
  <c r="J2870" i="335"/>
  <c r="H2870" i="335"/>
  <c r="J2869" i="335"/>
  <c r="H2869" i="335"/>
  <c r="J2868" i="335"/>
  <c r="H2868" i="335"/>
  <c r="J2867" i="335"/>
  <c r="H2867" i="335"/>
  <c r="J2866" i="335"/>
  <c r="H2866" i="335"/>
  <c r="J2865" i="335"/>
  <c r="H2865" i="335"/>
  <c r="J2864" i="335"/>
  <c r="H2864" i="335"/>
  <c r="J2863" i="335"/>
  <c r="H2863" i="335"/>
  <c r="J2862" i="335"/>
  <c r="H2862" i="335"/>
  <c r="J2861" i="335"/>
  <c r="H2861" i="335"/>
  <c r="J2860" i="335"/>
  <c r="H2860" i="335"/>
  <c r="J2859" i="335"/>
  <c r="H2859" i="335"/>
  <c r="J2858" i="335"/>
  <c r="H2858" i="335"/>
  <c r="J2857" i="335"/>
  <c r="H2857" i="335"/>
  <c r="J2856" i="335"/>
  <c r="H2856" i="335"/>
  <c r="J2855" i="335"/>
  <c r="H2855" i="335"/>
  <c r="J2854" i="335"/>
  <c r="H2854" i="335"/>
  <c r="J2853" i="335"/>
  <c r="H2853" i="335"/>
  <c r="J2852" i="335"/>
  <c r="H2852" i="335"/>
  <c r="J2851" i="335"/>
  <c r="H2851" i="335"/>
  <c r="J2850" i="335"/>
  <c r="H2850" i="335"/>
  <c r="J2849" i="335"/>
  <c r="H2849" i="335"/>
  <c r="J2848" i="335"/>
  <c r="H2848" i="335"/>
  <c r="J2847" i="335"/>
  <c r="H2847" i="335"/>
  <c r="J2846" i="335"/>
  <c r="H2846" i="335"/>
  <c r="J2845" i="335"/>
  <c r="H2845" i="335"/>
  <c r="J2844" i="335"/>
  <c r="H2844" i="335"/>
  <c r="J2843" i="335"/>
  <c r="H2843" i="335"/>
  <c r="J2842" i="335"/>
  <c r="H2842" i="335"/>
  <c r="J2841" i="335"/>
  <c r="H2841" i="335"/>
  <c r="J2840" i="335"/>
  <c r="H2840" i="335"/>
  <c r="J2839" i="335"/>
  <c r="H2839" i="335"/>
  <c r="J2838" i="335"/>
  <c r="H2838" i="335"/>
  <c r="J2837" i="335"/>
  <c r="H2837" i="335"/>
  <c r="J2836" i="335"/>
  <c r="H2836" i="335"/>
  <c r="J2835" i="335"/>
  <c r="H2835" i="335"/>
  <c r="J2834" i="335"/>
  <c r="H2834" i="335"/>
  <c r="J2833" i="335"/>
  <c r="H2833" i="335"/>
  <c r="J2832" i="335"/>
  <c r="H2832" i="335"/>
  <c r="J2831" i="335"/>
  <c r="H2831" i="335"/>
  <c r="J2830" i="335"/>
  <c r="H2830" i="335"/>
  <c r="J2829" i="335"/>
  <c r="H2829" i="335"/>
  <c r="J2828" i="335"/>
  <c r="H2828" i="335"/>
  <c r="J2827" i="335"/>
  <c r="H2827" i="335"/>
  <c r="J2826" i="335"/>
  <c r="H2826" i="335"/>
  <c r="J2825" i="335"/>
  <c r="H2825" i="335"/>
  <c r="J2824" i="335"/>
  <c r="H2824" i="335"/>
  <c r="J2823" i="335"/>
  <c r="H2823" i="335"/>
  <c r="J2822" i="335"/>
  <c r="H2822" i="335"/>
  <c r="J2821" i="335"/>
  <c r="H2821" i="335"/>
  <c r="J2820" i="335"/>
  <c r="H2820" i="335"/>
  <c r="J2819" i="335"/>
  <c r="H2819" i="335"/>
  <c r="J2818" i="335"/>
  <c r="H2818" i="335"/>
  <c r="J2817" i="335"/>
  <c r="H2817" i="335"/>
  <c r="J2816" i="335"/>
  <c r="H2816" i="335"/>
  <c r="J2815" i="335"/>
  <c r="H2815" i="335"/>
  <c r="J2814" i="335"/>
  <c r="H2814" i="335"/>
  <c r="J2813" i="335"/>
  <c r="H2813" i="335"/>
  <c r="J2812" i="335"/>
  <c r="H2812" i="335"/>
  <c r="J2811" i="335"/>
  <c r="H2811" i="335"/>
  <c r="J2810" i="335"/>
  <c r="H2810" i="335"/>
  <c r="J2809" i="335"/>
  <c r="H2809" i="335"/>
  <c r="J2808" i="335"/>
  <c r="H2808" i="335"/>
  <c r="J2807" i="335"/>
  <c r="H2807" i="335"/>
  <c r="J2806" i="335"/>
  <c r="H2806" i="335"/>
  <c r="J2805" i="335"/>
  <c r="H2805" i="335"/>
  <c r="J2804" i="335"/>
  <c r="H2804" i="335"/>
  <c r="J2803" i="335"/>
  <c r="H2803" i="335"/>
  <c r="J2802" i="335"/>
  <c r="H2802" i="335"/>
  <c r="J2801" i="335"/>
  <c r="H2801" i="335"/>
  <c r="J2800" i="335"/>
  <c r="H2800" i="335"/>
  <c r="J2799" i="335"/>
  <c r="H2799" i="335"/>
  <c r="J2798" i="335"/>
  <c r="H2798" i="335"/>
  <c r="J2797" i="335"/>
  <c r="H2797" i="335"/>
  <c r="J2796" i="335"/>
  <c r="H2796" i="335"/>
  <c r="J2795" i="335"/>
  <c r="H2795" i="335"/>
  <c r="J2794" i="335"/>
  <c r="H2794" i="335"/>
  <c r="J2793" i="335"/>
  <c r="H2793" i="335"/>
  <c r="J2792" i="335"/>
  <c r="H2792" i="335"/>
  <c r="J2791" i="335"/>
  <c r="H2791" i="335"/>
  <c r="J2790" i="335"/>
  <c r="H2790" i="335"/>
  <c r="J2789" i="335"/>
  <c r="H2789" i="335"/>
  <c r="J2788" i="335"/>
  <c r="H2788" i="335"/>
  <c r="J2787" i="335"/>
  <c r="H2787" i="335"/>
  <c r="J2786" i="335"/>
  <c r="H2786" i="335"/>
  <c r="J2785" i="335"/>
  <c r="H2785" i="335"/>
  <c r="J2784" i="335"/>
  <c r="H2784" i="335"/>
  <c r="J2783" i="335"/>
  <c r="H2783" i="335"/>
  <c r="J2782" i="335"/>
  <c r="H2782" i="335"/>
  <c r="J2781" i="335"/>
  <c r="H2781" i="335"/>
  <c r="J2780" i="335"/>
  <c r="H2780" i="335"/>
  <c r="J2779" i="335"/>
  <c r="H2779" i="335"/>
  <c r="J2778" i="335"/>
  <c r="H2778" i="335"/>
  <c r="J2777" i="335"/>
  <c r="H2777" i="335"/>
  <c r="J2776" i="335"/>
  <c r="H2776" i="335"/>
  <c r="J2775" i="335"/>
  <c r="H2775" i="335"/>
  <c r="J2774" i="335"/>
  <c r="H2774" i="335"/>
  <c r="J2773" i="335"/>
  <c r="H2773" i="335"/>
  <c r="J2772" i="335"/>
  <c r="H2772" i="335"/>
  <c r="J2771" i="335"/>
  <c r="H2771" i="335"/>
  <c r="J2770" i="335"/>
  <c r="H2770" i="335"/>
  <c r="J2769" i="335"/>
  <c r="H2769" i="335"/>
  <c r="J2768" i="335"/>
  <c r="H2768" i="335"/>
  <c r="J2767" i="335"/>
  <c r="H2767" i="335"/>
  <c r="J2766" i="335"/>
  <c r="H2766" i="335"/>
  <c r="J2765" i="335"/>
  <c r="H2765" i="335"/>
  <c r="J2764" i="335"/>
  <c r="H2764" i="335"/>
  <c r="J2763" i="335"/>
  <c r="H2763" i="335"/>
  <c r="J2762" i="335"/>
  <c r="H2762" i="335"/>
  <c r="J2761" i="335"/>
  <c r="H2761" i="335"/>
  <c r="J2760" i="335"/>
  <c r="H2760" i="335"/>
  <c r="J2759" i="335"/>
  <c r="H2759" i="335"/>
  <c r="J2758" i="335"/>
  <c r="H2758" i="335"/>
  <c r="J2757" i="335"/>
  <c r="H2757" i="335"/>
  <c r="J2756" i="335"/>
  <c r="H2756" i="335"/>
  <c r="J2755" i="335"/>
  <c r="H2755" i="335"/>
  <c r="J2754" i="335"/>
  <c r="H2754" i="335"/>
  <c r="J2753" i="335"/>
  <c r="H2753" i="335"/>
  <c r="J2752" i="335"/>
  <c r="H2752" i="335"/>
  <c r="J2751" i="335"/>
  <c r="H2751" i="335"/>
  <c r="J2750" i="335"/>
  <c r="H2750" i="335"/>
  <c r="J2749" i="335"/>
  <c r="H2749" i="335"/>
  <c r="J2748" i="335"/>
  <c r="H2748" i="335"/>
  <c r="J2747" i="335"/>
  <c r="H2747" i="335"/>
  <c r="J2746" i="335"/>
  <c r="H2746" i="335"/>
  <c r="J2745" i="335"/>
  <c r="H2745" i="335"/>
  <c r="J2744" i="335"/>
  <c r="H2744" i="335"/>
  <c r="J2743" i="335"/>
  <c r="H2743" i="335"/>
  <c r="J2742" i="335"/>
  <c r="H2742" i="335"/>
  <c r="J2741" i="335"/>
  <c r="H2741" i="335"/>
  <c r="J2740" i="335"/>
  <c r="H2740" i="335"/>
  <c r="J2739" i="335"/>
  <c r="H2739" i="335"/>
  <c r="J2738" i="335"/>
  <c r="H2738" i="335"/>
  <c r="J2737" i="335"/>
  <c r="H2737" i="335"/>
  <c r="J2736" i="335"/>
  <c r="H2736" i="335"/>
  <c r="J2735" i="335"/>
  <c r="H2735" i="335"/>
  <c r="J2734" i="335"/>
  <c r="H2734" i="335"/>
  <c r="J2733" i="335"/>
  <c r="H2733" i="335"/>
  <c r="J2732" i="335"/>
  <c r="H2732" i="335"/>
  <c r="J2731" i="335"/>
  <c r="H2731" i="335"/>
  <c r="J2730" i="335"/>
  <c r="H2730" i="335"/>
  <c r="J2729" i="335"/>
  <c r="H2729" i="335"/>
  <c r="J2728" i="335"/>
  <c r="H2728" i="335"/>
  <c r="J2727" i="335"/>
  <c r="H2727" i="335"/>
  <c r="J2726" i="335"/>
  <c r="H2726" i="335"/>
  <c r="J2725" i="335"/>
  <c r="H2725" i="335"/>
  <c r="J2724" i="335"/>
  <c r="H2724" i="335"/>
  <c r="J2723" i="335"/>
  <c r="H2723" i="335"/>
  <c r="J2722" i="335"/>
  <c r="H2722" i="335"/>
  <c r="J2721" i="335"/>
  <c r="H2721" i="335"/>
  <c r="J2720" i="335"/>
  <c r="H2720" i="335"/>
  <c r="J2719" i="335"/>
  <c r="H2719" i="335"/>
  <c r="J2718" i="335"/>
  <c r="H2718" i="335"/>
  <c r="J2717" i="335"/>
  <c r="H2717" i="335"/>
  <c r="J2716" i="335"/>
  <c r="H2716" i="335"/>
  <c r="J2715" i="335"/>
  <c r="H2715" i="335"/>
  <c r="J2714" i="335"/>
  <c r="H2714" i="335"/>
  <c r="J2713" i="335"/>
  <c r="H2713" i="335"/>
  <c r="J2712" i="335"/>
  <c r="H2712" i="335"/>
  <c r="J2711" i="335"/>
  <c r="H2711" i="335"/>
  <c r="J2710" i="335"/>
  <c r="H2710" i="335"/>
  <c r="J2709" i="335"/>
  <c r="H2709" i="335"/>
  <c r="J2708" i="335"/>
  <c r="H2708" i="335"/>
  <c r="J2707" i="335"/>
  <c r="H2707" i="335"/>
  <c r="J2706" i="335"/>
  <c r="H2706" i="335"/>
  <c r="J2705" i="335"/>
  <c r="H2705" i="335"/>
  <c r="J2701" i="335"/>
  <c r="H2701" i="335"/>
  <c r="J2700" i="335"/>
  <c r="H2700" i="335"/>
  <c r="J2699" i="335"/>
  <c r="H2699" i="335"/>
  <c r="J2698" i="335"/>
  <c r="H2698" i="335"/>
  <c r="J2697" i="335"/>
  <c r="H2697" i="335"/>
  <c r="J2696" i="335"/>
  <c r="H2696" i="335"/>
  <c r="J2695" i="335"/>
  <c r="H2695" i="335"/>
  <c r="J2694" i="335"/>
  <c r="H2694" i="335"/>
  <c r="J2693" i="335"/>
  <c r="H2693" i="335"/>
  <c r="J2692" i="335"/>
  <c r="H2692" i="335"/>
  <c r="J2691" i="335"/>
  <c r="H2691" i="335"/>
  <c r="J2690" i="335"/>
  <c r="H2690" i="335"/>
  <c r="J2689" i="335"/>
  <c r="H2689" i="335"/>
  <c r="J2688" i="335"/>
  <c r="H2688" i="335"/>
  <c r="J2687" i="335"/>
  <c r="H2687" i="335"/>
  <c r="J2686" i="335"/>
  <c r="H2686" i="335"/>
  <c r="J2685" i="335"/>
  <c r="H2685" i="335"/>
  <c r="J2684" i="335"/>
  <c r="H2684" i="335"/>
  <c r="J2683" i="335"/>
  <c r="H2683" i="335"/>
  <c r="J2682" i="335"/>
  <c r="H2682" i="335"/>
  <c r="J2681" i="335"/>
  <c r="H2681" i="335"/>
  <c r="J2680" i="335"/>
  <c r="H2680" i="335"/>
  <c r="J2679" i="335"/>
  <c r="H2679" i="335"/>
  <c r="J2678" i="335"/>
  <c r="H2678" i="335"/>
  <c r="J2677" i="335"/>
  <c r="H2677" i="335"/>
  <c r="J2676" i="335"/>
  <c r="H2676" i="335"/>
  <c r="J2675" i="335"/>
  <c r="H2675" i="335"/>
  <c r="J2674" i="335"/>
  <c r="H2674" i="335"/>
  <c r="J2673" i="335"/>
  <c r="H2673" i="335"/>
  <c r="J2672" i="335"/>
  <c r="H2672" i="335"/>
  <c r="J2671" i="335"/>
  <c r="H2671" i="335"/>
  <c r="J2670" i="335"/>
  <c r="H2670" i="335"/>
  <c r="J2669" i="335"/>
  <c r="H2669" i="335"/>
  <c r="J2668" i="335"/>
  <c r="H2668" i="335"/>
  <c r="J2667" i="335"/>
  <c r="H2667" i="335"/>
  <c r="J2666" i="335"/>
  <c r="H2666" i="335"/>
  <c r="J2665" i="335"/>
  <c r="H2665" i="335"/>
  <c r="J2664" i="335"/>
  <c r="H2664" i="335"/>
  <c r="J2663" i="335"/>
  <c r="H2663" i="335"/>
  <c r="J2662" i="335"/>
  <c r="H2662" i="335"/>
  <c r="J2661" i="335"/>
  <c r="H2661" i="335"/>
  <c r="J2660" i="335"/>
  <c r="H2660" i="335"/>
  <c r="J2659" i="335"/>
  <c r="H2659" i="335"/>
  <c r="J2658" i="335"/>
  <c r="H2658" i="335"/>
  <c r="J2657" i="335"/>
  <c r="H2657" i="335"/>
  <c r="J2656" i="335"/>
  <c r="H2656" i="335"/>
  <c r="J2655" i="335"/>
  <c r="H2655" i="335"/>
  <c r="J2654" i="335"/>
  <c r="H2654" i="335"/>
  <c r="J2653" i="335"/>
  <c r="H2653" i="335"/>
  <c r="J2652" i="335"/>
  <c r="H2652" i="335"/>
  <c r="J2651" i="335"/>
  <c r="H2651" i="335"/>
  <c r="J2650" i="335"/>
  <c r="H2650" i="335"/>
  <c r="J2649" i="335"/>
  <c r="H2649" i="335"/>
  <c r="J2648" i="335"/>
  <c r="H2648" i="335"/>
  <c r="J2647" i="335"/>
  <c r="H2647" i="335"/>
  <c r="J2646" i="335"/>
  <c r="H2646" i="335"/>
  <c r="J2645" i="335"/>
  <c r="H2645" i="335"/>
  <c r="J2644" i="335"/>
  <c r="H2644" i="335"/>
  <c r="J2643" i="335"/>
  <c r="H2643" i="335"/>
  <c r="J2642" i="335"/>
  <c r="H2642" i="335"/>
  <c r="J2641" i="335"/>
  <c r="H2641" i="335"/>
  <c r="J2640" i="335"/>
  <c r="H2640" i="335"/>
  <c r="J2639" i="335"/>
  <c r="H2639" i="335"/>
  <c r="J2638" i="335"/>
  <c r="H2638" i="335"/>
  <c r="J2637" i="335"/>
  <c r="H2637" i="335"/>
  <c r="J2636" i="335"/>
  <c r="H2636" i="335"/>
  <c r="J2635" i="335"/>
  <c r="H2635" i="335"/>
  <c r="J2634" i="335"/>
  <c r="H2634" i="335"/>
  <c r="J2633" i="335"/>
  <c r="H2633" i="335"/>
  <c r="J2632" i="335"/>
  <c r="H2632" i="335"/>
  <c r="J2631" i="335"/>
  <c r="H2631" i="335"/>
  <c r="J2630" i="335"/>
  <c r="H2630" i="335"/>
  <c r="J2629" i="335"/>
  <c r="H2629" i="335"/>
  <c r="J2628" i="335"/>
  <c r="H2628" i="335"/>
  <c r="J2627" i="335"/>
  <c r="H2627" i="335"/>
  <c r="J2626" i="335"/>
  <c r="H2626" i="335"/>
  <c r="J2625" i="335"/>
  <c r="H2625" i="335"/>
  <c r="J2624" i="335"/>
  <c r="H2624" i="335"/>
  <c r="J2623" i="335"/>
  <c r="H2623" i="335"/>
  <c r="J2622" i="335"/>
  <c r="H2622" i="335"/>
  <c r="J2621" i="335"/>
  <c r="H2621" i="335"/>
  <c r="J2620" i="335"/>
  <c r="H2620" i="335"/>
  <c r="J2619" i="335"/>
  <c r="H2619" i="335"/>
  <c r="J2618" i="335"/>
  <c r="H2618" i="335"/>
  <c r="J2617" i="335"/>
  <c r="H2617" i="335"/>
  <c r="J2616" i="335"/>
  <c r="H2616" i="335"/>
  <c r="J2615" i="335"/>
  <c r="H2615" i="335"/>
  <c r="J2614" i="335"/>
  <c r="H2614" i="335"/>
  <c r="J2613" i="335"/>
  <c r="H2613" i="335"/>
  <c r="J2612" i="335"/>
  <c r="H2612" i="335"/>
  <c r="J2611" i="335"/>
  <c r="H2611" i="335"/>
  <c r="J2610" i="335"/>
  <c r="H2610" i="335"/>
  <c r="J2609" i="335"/>
  <c r="H2609" i="335"/>
  <c r="J2608" i="335"/>
  <c r="H2608" i="335"/>
  <c r="J2607" i="335"/>
  <c r="H2607" i="335"/>
  <c r="J2606" i="335"/>
  <c r="H2606" i="335"/>
  <c r="J2605" i="335"/>
  <c r="H2605" i="335"/>
  <c r="J2604" i="335"/>
  <c r="H2604" i="335"/>
  <c r="J2603" i="335"/>
  <c r="H2603" i="335"/>
  <c r="J2602" i="335"/>
  <c r="H2602" i="335"/>
  <c r="J2601" i="335"/>
  <c r="H2601" i="335"/>
  <c r="J2600" i="335"/>
  <c r="H2600" i="335"/>
  <c r="J2599" i="335"/>
  <c r="H2599" i="335"/>
  <c r="J2598" i="335"/>
  <c r="H2598" i="335"/>
  <c r="J2597" i="335"/>
  <c r="H2597" i="335"/>
  <c r="J2596" i="335"/>
  <c r="H2596" i="335"/>
  <c r="J2595" i="335"/>
  <c r="H2595" i="335"/>
  <c r="J2594" i="335"/>
  <c r="H2594" i="335"/>
  <c r="J2593" i="335"/>
  <c r="H2593" i="335"/>
  <c r="J2592" i="335"/>
  <c r="H2592" i="335"/>
  <c r="J2591" i="335"/>
  <c r="H2591" i="335"/>
  <c r="J2590" i="335"/>
  <c r="H2590" i="335"/>
  <c r="J2589" i="335"/>
  <c r="H2589" i="335"/>
  <c r="J2588" i="335"/>
  <c r="H2588" i="335"/>
  <c r="J2587" i="335"/>
  <c r="H2587" i="335"/>
  <c r="J2586" i="335"/>
  <c r="H2586" i="335"/>
  <c r="J2585" i="335"/>
  <c r="H2585" i="335"/>
  <c r="J2584" i="335"/>
  <c r="H2584" i="335"/>
  <c r="J2583" i="335"/>
  <c r="H2583" i="335"/>
  <c r="J2582" i="335"/>
  <c r="H2582" i="335"/>
  <c r="J2581" i="335"/>
  <c r="H2581" i="335"/>
  <c r="J2580" i="335"/>
  <c r="H2580" i="335"/>
  <c r="J2579" i="335"/>
  <c r="H2579" i="335"/>
  <c r="J2578" i="335"/>
  <c r="H2578" i="335"/>
  <c r="J2577" i="335"/>
  <c r="H2577" i="335"/>
  <c r="J2576" i="335"/>
  <c r="H2576" i="335"/>
  <c r="J2575" i="335"/>
  <c r="H2575" i="335"/>
  <c r="J2574" i="335"/>
  <c r="H2574" i="335"/>
  <c r="J2573" i="335"/>
  <c r="H2573" i="335"/>
  <c r="J2572" i="335"/>
  <c r="H2572" i="335"/>
  <c r="J2571" i="335"/>
  <c r="H2571" i="335"/>
  <c r="J2570" i="335"/>
  <c r="H2570" i="335"/>
  <c r="J2569" i="335"/>
  <c r="H2569" i="335"/>
  <c r="J2568" i="335"/>
  <c r="H2568" i="335"/>
  <c r="J2567" i="335"/>
  <c r="H2567" i="335"/>
  <c r="J2566" i="335"/>
  <c r="H2566" i="335"/>
  <c r="J2565" i="335"/>
  <c r="H2565" i="335"/>
  <c r="J2564" i="335"/>
  <c r="H2564" i="335"/>
  <c r="J2563" i="335"/>
  <c r="H2563" i="335"/>
  <c r="J2562" i="335"/>
  <c r="H2562" i="335"/>
  <c r="J2561" i="335"/>
  <c r="H2561" i="335"/>
  <c r="J2560" i="335"/>
  <c r="H2560" i="335"/>
  <c r="J2559" i="335"/>
  <c r="H2559" i="335"/>
  <c r="J2558" i="335"/>
  <c r="H2558" i="335"/>
  <c r="J2557" i="335"/>
  <c r="H2557" i="335"/>
  <c r="J2556" i="335"/>
  <c r="H2556" i="335"/>
  <c r="J2555" i="335"/>
  <c r="H2555" i="335"/>
  <c r="J2554" i="335"/>
  <c r="H2554" i="335"/>
  <c r="J2553" i="335"/>
  <c r="H2553" i="335"/>
  <c r="J2552" i="335"/>
  <c r="H2552" i="335"/>
  <c r="J2551" i="335"/>
  <c r="H2551" i="335"/>
  <c r="J2550" i="335"/>
  <c r="H2550" i="335"/>
  <c r="J2549" i="335"/>
  <c r="H2549" i="335"/>
  <c r="J2548" i="335"/>
  <c r="H2548" i="335"/>
  <c r="J2547" i="335"/>
  <c r="H2547" i="335"/>
  <c r="J2546" i="335"/>
  <c r="H2546" i="335"/>
  <c r="J2545" i="335"/>
  <c r="H2545" i="335"/>
  <c r="J2544" i="335"/>
  <c r="H2544" i="335"/>
  <c r="J2543" i="335"/>
  <c r="H2543" i="335"/>
  <c r="J2542" i="335"/>
  <c r="H2542" i="335"/>
  <c r="J2541" i="335"/>
  <c r="H2541" i="335"/>
  <c r="J2540" i="335"/>
  <c r="H2540" i="335"/>
  <c r="J2539" i="335"/>
  <c r="H2539" i="335"/>
  <c r="J2538" i="335"/>
  <c r="H2538" i="335"/>
  <c r="J2537" i="335"/>
  <c r="H2537" i="335"/>
  <c r="J2536" i="335"/>
  <c r="H2536" i="335"/>
  <c r="J2535" i="335"/>
  <c r="H2535" i="335"/>
  <c r="J2534" i="335"/>
  <c r="H2534" i="335"/>
  <c r="J2533" i="335"/>
  <c r="H2533" i="335"/>
  <c r="J2532" i="335"/>
  <c r="H2532" i="335"/>
  <c r="J2531" i="335"/>
  <c r="H2531" i="335"/>
  <c r="J2530" i="335"/>
  <c r="H2530" i="335"/>
  <c r="J2529" i="335"/>
  <c r="H2529" i="335"/>
  <c r="J2528" i="335"/>
  <c r="H2528" i="335"/>
  <c r="J2527" i="335"/>
  <c r="H2527" i="335"/>
  <c r="J2526" i="335"/>
  <c r="H2526" i="335"/>
  <c r="J2525" i="335"/>
  <c r="H2525" i="335"/>
  <c r="J2524" i="335"/>
  <c r="H2524" i="335"/>
  <c r="J2523" i="335"/>
  <c r="H2523" i="335"/>
  <c r="J2522" i="335"/>
  <c r="H2522" i="335"/>
  <c r="J2521" i="335"/>
  <c r="H2521" i="335"/>
  <c r="J2520" i="335"/>
  <c r="H2520" i="335"/>
  <c r="J2519" i="335"/>
  <c r="H2519" i="335"/>
  <c r="J2518" i="335"/>
  <c r="H2518" i="335"/>
  <c r="J2517" i="335"/>
  <c r="H2517" i="335"/>
  <c r="J2516" i="335"/>
  <c r="H2516" i="335"/>
  <c r="J2515" i="335"/>
  <c r="H2515" i="335"/>
  <c r="J2514" i="335"/>
  <c r="H2514" i="335"/>
  <c r="J2513" i="335"/>
  <c r="H2513" i="335"/>
  <c r="J2512" i="335"/>
  <c r="H2512" i="335"/>
  <c r="J2511" i="335"/>
  <c r="H2511" i="335"/>
  <c r="J2510" i="335"/>
  <c r="H2510" i="335"/>
  <c r="J2509" i="335"/>
  <c r="H2509" i="335"/>
  <c r="J2508" i="335"/>
  <c r="H2508" i="335"/>
  <c r="J2507" i="335"/>
  <c r="H2507" i="335"/>
  <c r="J2506" i="335"/>
  <c r="H2506" i="335"/>
  <c r="J2505" i="335"/>
  <c r="H2505" i="335"/>
  <c r="J2504" i="335"/>
  <c r="H2504" i="335"/>
  <c r="J2503" i="335"/>
  <c r="H2503" i="335"/>
  <c r="J2502" i="335"/>
  <c r="H2502" i="335"/>
  <c r="J2501" i="335"/>
  <c r="H2501" i="335"/>
  <c r="J2500" i="335"/>
  <c r="H2500" i="335"/>
  <c r="J2499" i="335"/>
  <c r="H2499" i="335"/>
  <c r="J2498" i="335"/>
  <c r="H2498" i="335"/>
  <c r="J2497" i="335"/>
  <c r="H2497" i="335"/>
  <c r="J2496" i="335"/>
  <c r="H2496" i="335"/>
  <c r="J2495" i="335"/>
  <c r="H2495" i="335"/>
  <c r="J2494" i="335"/>
  <c r="H2494" i="335"/>
  <c r="J2493" i="335"/>
  <c r="H2493" i="335"/>
  <c r="J2492" i="335"/>
  <c r="H2492" i="335"/>
  <c r="J2491" i="335"/>
  <c r="H2491" i="335"/>
  <c r="J2490" i="335"/>
  <c r="H2490" i="335"/>
  <c r="J2489" i="335"/>
  <c r="H2489" i="335"/>
  <c r="J2488" i="335"/>
  <c r="H2488" i="335"/>
  <c r="J2487" i="335"/>
  <c r="H2487" i="335"/>
  <c r="J2486" i="335"/>
  <c r="H2486" i="335"/>
  <c r="J2485" i="335"/>
  <c r="H2485" i="335"/>
  <c r="J2484" i="335"/>
  <c r="H2484" i="335"/>
  <c r="J2483" i="335"/>
  <c r="H2483" i="335"/>
  <c r="J2482" i="335"/>
  <c r="H2482" i="335"/>
  <c r="J2481" i="335"/>
  <c r="H2481" i="335"/>
  <c r="J2480" i="335"/>
  <c r="H2480" i="335"/>
  <c r="J2479" i="335"/>
  <c r="H2479" i="335"/>
  <c r="J2478" i="335"/>
  <c r="H2478" i="335"/>
  <c r="J2477" i="335"/>
  <c r="H2477" i="335"/>
  <c r="J2476" i="335"/>
  <c r="H2476" i="335"/>
  <c r="J2475" i="335"/>
  <c r="H2475" i="335"/>
  <c r="J2474" i="335"/>
  <c r="H2474" i="335"/>
  <c r="J2473" i="335"/>
  <c r="H2473" i="335"/>
  <c r="J2472" i="335"/>
  <c r="H2472" i="335"/>
  <c r="J2471" i="335"/>
  <c r="H2471" i="335"/>
  <c r="J2470" i="335"/>
  <c r="H2470" i="335"/>
  <c r="J2469" i="335"/>
  <c r="H2469" i="335"/>
  <c r="J2468" i="335"/>
  <c r="H2468" i="335"/>
  <c r="J2467" i="335"/>
  <c r="H2467" i="335"/>
  <c r="J2466" i="335"/>
  <c r="H2466" i="335"/>
  <c r="J2465" i="335"/>
  <c r="H2465" i="335"/>
  <c r="J2464" i="335"/>
  <c r="H2464" i="335"/>
  <c r="J2463" i="335"/>
  <c r="H2463" i="335"/>
  <c r="J2462" i="335"/>
  <c r="H2462" i="335"/>
  <c r="J2461" i="335"/>
  <c r="H2461" i="335"/>
  <c r="J2460" i="335"/>
  <c r="H2460" i="335"/>
  <c r="J2459" i="335"/>
  <c r="H2459" i="335"/>
  <c r="J2458" i="335"/>
  <c r="H2458" i="335"/>
  <c r="J2457" i="335"/>
  <c r="H2457" i="335"/>
  <c r="J2456" i="335"/>
  <c r="H2456" i="335"/>
  <c r="J2455" i="335"/>
  <c r="H2455" i="335"/>
  <c r="J2454" i="335"/>
  <c r="H2454" i="335"/>
  <c r="J2453" i="335"/>
  <c r="H2453" i="335"/>
  <c r="J2452" i="335"/>
  <c r="H2452" i="335"/>
  <c r="J2436" i="335"/>
  <c r="J2435" i="335"/>
  <c r="J2434" i="335"/>
  <c r="J2433" i="335"/>
  <c r="J2432" i="335"/>
  <c r="J2431" i="335"/>
  <c r="J2430" i="335"/>
  <c r="J2429" i="335"/>
  <c r="J2428" i="335"/>
  <c r="J2427" i="335"/>
  <c r="J2426" i="335"/>
  <c r="J2425" i="335"/>
  <c r="J2424" i="335"/>
  <c r="J2423" i="335"/>
  <c r="J2422" i="335"/>
  <c r="J2421" i="335"/>
  <c r="J2420" i="335"/>
  <c r="J2419" i="335"/>
  <c r="J2418" i="335"/>
  <c r="J2417" i="335"/>
  <c r="J2416" i="335"/>
  <c r="J2415" i="335"/>
  <c r="J2414" i="335"/>
  <c r="J2413" i="335"/>
  <c r="J2412" i="335"/>
  <c r="J2411" i="335"/>
  <c r="J2410" i="335"/>
  <c r="J2409" i="335"/>
  <c r="J2408" i="335"/>
  <c r="J2407" i="335"/>
  <c r="AD2406" i="335"/>
  <c r="AC2406" i="335"/>
  <c r="J2406" i="335"/>
  <c r="AD2405" i="335"/>
  <c r="AC2405" i="335"/>
  <c r="J2405" i="335"/>
  <c r="AD2404" i="335"/>
  <c r="AC2404" i="335"/>
  <c r="J2404" i="335"/>
  <c r="AD2403" i="335"/>
  <c r="AC2403" i="335"/>
  <c r="J2403" i="335"/>
  <c r="AD2402" i="335"/>
  <c r="AC2402" i="335"/>
  <c r="J2402" i="335"/>
  <c r="AD2401" i="335"/>
  <c r="AC2401" i="335"/>
  <c r="J2401" i="335"/>
  <c r="AD2400" i="335"/>
  <c r="AC2400" i="335"/>
  <c r="J2400" i="335"/>
  <c r="AD2399" i="335"/>
  <c r="AC2399" i="335"/>
  <c r="J2399" i="335"/>
  <c r="J2398" i="335"/>
  <c r="J2397" i="335"/>
  <c r="J2396" i="335"/>
  <c r="J2395" i="335"/>
  <c r="J2394" i="335"/>
  <c r="J2393" i="335"/>
  <c r="J2392" i="335"/>
  <c r="L2390" i="335"/>
  <c r="B2370" i="335"/>
  <c r="B2368" i="335"/>
  <c r="C2367" i="335"/>
  <c r="B2367" i="335"/>
  <c r="B2365" i="335"/>
  <c r="B2364" i="335"/>
  <c r="B2363" i="335"/>
  <c r="B2362" i="335"/>
  <c r="B2361" i="335"/>
  <c r="B2360" i="335"/>
  <c r="B2359" i="335"/>
  <c r="B2358" i="335"/>
  <c r="B2357" i="335"/>
  <c r="B2354" i="335"/>
  <c r="J2347" i="335"/>
  <c r="H2347" i="335"/>
  <c r="J2346" i="335"/>
  <c r="H2346" i="335"/>
  <c r="J2345" i="335"/>
  <c r="H2345" i="335"/>
  <c r="J2344" i="335"/>
  <c r="H2344" i="335"/>
  <c r="J2343" i="335"/>
  <c r="H2343" i="335"/>
  <c r="J2342" i="335"/>
  <c r="H2342" i="335"/>
  <c r="J2341" i="335"/>
  <c r="H2341" i="335"/>
  <c r="J2340" i="335"/>
  <c r="H2340" i="335"/>
  <c r="J2339" i="335"/>
  <c r="H2339" i="335"/>
  <c r="J2338" i="335"/>
  <c r="H2338" i="335"/>
  <c r="J2337" i="335"/>
  <c r="H2337" i="335"/>
  <c r="J2336" i="335"/>
  <c r="H2336" i="335"/>
  <c r="J2335" i="335"/>
  <c r="H2335" i="335"/>
  <c r="J2334" i="335"/>
  <c r="H2334" i="335"/>
  <c r="J2333" i="335"/>
  <c r="H2333" i="335"/>
  <c r="J2332" i="335"/>
  <c r="H2332" i="335"/>
  <c r="J2331" i="335"/>
  <c r="H2331" i="335"/>
  <c r="J2330" i="335"/>
  <c r="H2330" i="335"/>
  <c r="J2329" i="335"/>
  <c r="H2329" i="335"/>
  <c r="J2328" i="335"/>
  <c r="H2328" i="335"/>
  <c r="J2327" i="335"/>
  <c r="H2327" i="335"/>
  <c r="J2326" i="335"/>
  <c r="H2326" i="335"/>
  <c r="J2325" i="335"/>
  <c r="H2325" i="335"/>
  <c r="J2324" i="335"/>
  <c r="H2324" i="335"/>
  <c r="J2323" i="335"/>
  <c r="H2323" i="335"/>
  <c r="J2322" i="335"/>
  <c r="H2322" i="335"/>
  <c r="J2321" i="335"/>
  <c r="H2321" i="335"/>
  <c r="J2320" i="335"/>
  <c r="H2320" i="335"/>
  <c r="J2319" i="335"/>
  <c r="H2319" i="335"/>
  <c r="J2318" i="335"/>
  <c r="H2318" i="335"/>
  <c r="J2317" i="335"/>
  <c r="H2317" i="335"/>
  <c r="J2316" i="335"/>
  <c r="H2316" i="335"/>
  <c r="J2315" i="335"/>
  <c r="H2315" i="335"/>
  <c r="J2314" i="335"/>
  <c r="H2314" i="335"/>
  <c r="J2313" i="335"/>
  <c r="H2313" i="335"/>
  <c r="J2312" i="335"/>
  <c r="H2312" i="335"/>
  <c r="J2311" i="335"/>
  <c r="H2311" i="335"/>
  <c r="J2310" i="335"/>
  <c r="H2310" i="335"/>
  <c r="J2309" i="335"/>
  <c r="H2309" i="335"/>
  <c r="J2308" i="335"/>
  <c r="H2308" i="335"/>
  <c r="J2307" i="335"/>
  <c r="H2307" i="335"/>
  <c r="J2306" i="335"/>
  <c r="H2306" i="335"/>
  <c r="J2305" i="335"/>
  <c r="H2305" i="335"/>
  <c r="J2304" i="335"/>
  <c r="H2304" i="335"/>
  <c r="J2303" i="335"/>
  <c r="H2303" i="335"/>
  <c r="J2302" i="335"/>
  <c r="H2302" i="335"/>
  <c r="J2301" i="335"/>
  <c r="H2301" i="335"/>
  <c r="J2300" i="335"/>
  <c r="H2300" i="335"/>
  <c r="J2299" i="335"/>
  <c r="H2299" i="335"/>
  <c r="J2298" i="335"/>
  <c r="H2298" i="335"/>
  <c r="J2297" i="335"/>
  <c r="H2297" i="335"/>
  <c r="J2296" i="335"/>
  <c r="H2296" i="335"/>
  <c r="J2295" i="335"/>
  <c r="H2295" i="335"/>
  <c r="J2294" i="335"/>
  <c r="H2294" i="335"/>
  <c r="J2293" i="335"/>
  <c r="H2293" i="335"/>
  <c r="J2292" i="335"/>
  <c r="H2292" i="335"/>
  <c r="J2291" i="335"/>
  <c r="H2291" i="335"/>
  <c r="J2290" i="335"/>
  <c r="H2290" i="335"/>
  <c r="J2289" i="335"/>
  <c r="H2289" i="335"/>
  <c r="J2288" i="335"/>
  <c r="H2288" i="335"/>
  <c r="J2287" i="335"/>
  <c r="H2287" i="335"/>
  <c r="J2286" i="335"/>
  <c r="H2286" i="335"/>
  <c r="J2285" i="335"/>
  <c r="H2285" i="335"/>
  <c r="J2284" i="335"/>
  <c r="H2284" i="335"/>
  <c r="J2283" i="335"/>
  <c r="H2283" i="335"/>
  <c r="J2282" i="335"/>
  <c r="H2282" i="335"/>
  <c r="J2281" i="335"/>
  <c r="H2281" i="335"/>
  <c r="J2280" i="335"/>
  <c r="H2280" i="335"/>
  <c r="J2279" i="335"/>
  <c r="H2279" i="335"/>
  <c r="J2278" i="335"/>
  <c r="H2278" i="335"/>
  <c r="J2277" i="335"/>
  <c r="H2277" i="335"/>
  <c r="J2276" i="335"/>
  <c r="H2276" i="335"/>
  <c r="J2275" i="335"/>
  <c r="H2275" i="335"/>
  <c r="J2274" i="335"/>
  <c r="H2274" i="335"/>
  <c r="J2273" i="335"/>
  <c r="H2273" i="335"/>
  <c r="J2272" i="335"/>
  <c r="H2272" i="335"/>
  <c r="J2271" i="335"/>
  <c r="H2271" i="335"/>
  <c r="J2270" i="335"/>
  <c r="H2270" i="335"/>
  <c r="J2269" i="335"/>
  <c r="H2269" i="335"/>
  <c r="J2268" i="335"/>
  <c r="H2268" i="335"/>
  <c r="J2267" i="335"/>
  <c r="H2267" i="335"/>
  <c r="J2266" i="335"/>
  <c r="H2266" i="335"/>
  <c r="J2265" i="335"/>
  <c r="H2265" i="335"/>
  <c r="J2264" i="335"/>
  <c r="H2264" i="335"/>
  <c r="J2263" i="335"/>
  <c r="H2263" i="335"/>
  <c r="J2262" i="335"/>
  <c r="H2262" i="335"/>
  <c r="J2261" i="335"/>
  <c r="H2261" i="335"/>
  <c r="J2260" i="335"/>
  <c r="H2260" i="335"/>
  <c r="J2259" i="335"/>
  <c r="H2259" i="335"/>
  <c r="J2258" i="335"/>
  <c r="H2258" i="335"/>
  <c r="J2257" i="335"/>
  <c r="H2257" i="335"/>
  <c r="J2256" i="335"/>
  <c r="H2256" i="335"/>
  <c r="J2255" i="335"/>
  <c r="H2255" i="335"/>
  <c r="J2254" i="335"/>
  <c r="H2254" i="335"/>
  <c r="J2253" i="335"/>
  <c r="H2253" i="335"/>
  <c r="J2252" i="335"/>
  <c r="H2252" i="335"/>
  <c r="J2251" i="335"/>
  <c r="H2251" i="335"/>
  <c r="J2250" i="335"/>
  <c r="H2250" i="335"/>
  <c r="J2249" i="335"/>
  <c r="H2249" i="335"/>
  <c r="J2248" i="335"/>
  <c r="H2248" i="335"/>
  <c r="J2247" i="335"/>
  <c r="H2247" i="335"/>
  <c r="J2246" i="335"/>
  <c r="H2246" i="335"/>
  <c r="J2245" i="335"/>
  <c r="H2245" i="335"/>
  <c r="J2244" i="335"/>
  <c r="H2244" i="335"/>
  <c r="J2243" i="335"/>
  <c r="H2243" i="335"/>
  <c r="J2242" i="335"/>
  <c r="H2242" i="335"/>
  <c r="J2241" i="335"/>
  <c r="H2241" i="335"/>
  <c r="J2240" i="335"/>
  <c r="H2240" i="335"/>
  <c r="J2239" i="335"/>
  <c r="H2239" i="335"/>
  <c r="J2238" i="335"/>
  <c r="H2238" i="335"/>
  <c r="J2237" i="335"/>
  <c r="H2237" i="335"/>
  <c r="J2236" i="335"/>
  <c r="H2236" i="335"/>
  <c r="J2235" i="335"/>
  <c r="H2235" i="335"/>
  <c r="J2234" i="335"/>
  <c r="H2234" i="335"/>
  <c r="J2233" i="335"/>
  <c r="H2233" i="335"/>
  <c r="J2232" i="335"/>
  <c r="H2232" i="335"/>
  <c r="J2231" i="335"/>
  <c r="H2231" i="335"/>
  <c r="J2230" i="335"/>
  <c r="H2230" i="335"/>
  <c r="J2229" i="335"/>
  <c r="H2229" i="335"/>
  <c r="J2228" i="335"/>
  <c r="H2228" i="335"/>
  <c r="J2227" i="335"/>
  <c r="H2227" i="335"/>
  <c r="J2226" i="335"/>
  <c r="H2226" i="335"/>
  <c r="J2225" i="335"/>
  <c r="H2225" i="335"/>
  <c r="J2224" i="335"/>
  <c r="H2224" i="335"/>
  <c r="J2223" i="335"/>
  <c r="H2223" i="335"/>
  <c r="J2222" i="335"/>
  <c r="H2222" i="335"/>
  <c r="J2221" i="335"/>
  <c r="H2221" i="335"/>
  <c r="J2220" i="335"/>
  <c r="H2220" i="335"/>
  <c r="J2219" i="335"/>
  <c r="H2219" i="335"/>
  <c r="J2218" i="335"/>
  <c r="H2218" i="335"/>
  <c r="J2217" i="335"/>
  <c r="H2217" i="335"/>
  <c r="J2216" i="335"/>
  <c r="H2216" i="335"/>
  <c r="J2215" i="335"/>
  <c r="H2215" i="335"/>
  <c r="J2214" i="335"/>
  <c r="H2214" i="335"/>
  <c r="J2213" i="335"/>
  <c r="H2213" i="335"/>
  <c r="J2212" i="335"/>
  <c r="H2212" i="335"/>
  <c r="J2211" i="335"/>
  <c r="H2211" i="335"/>
  <c r="J2210" i="335"/>
  <c r="H2210" i="335"/>
  <c r="J2209" i="335"/>
  <c r="H2209" i="335"/>
  <c r="J2208" i="335"/>
  <c r="H2208" i="335"/>
  <c r="J2207" i="335"/>
  <c r="H2207" i="335"/>
  <c r="J2206" i="335"/>
  <c r="H2206" i="335"/>
  <c r="J2205" i="335"/>
  <c r="H2205" i="335"/>
  <c r="J2204" i="335"/>
  <c r="H2204" i="335"/>
  <c r="J2203" i="335"/>
  <c r="H2203" i="335"/>
  <c r="J2202" i="335"/>
  <c r="H2202" i="335"/>
  <c r="J2201" i="335"/>
  <c r="H2201" i="335"/>
  <c r="J2200" i="335"/>
  <c r="H2200" i="335"/>
  <c r="J2199" i="335"/>
  <c r="H2199" i="335"/>
  <c r="J2198" i="335"/>
  <c r="H2198" i="335"/>
  <c r="J2197" i="335"/>
  <c r="H2197" i="335"/>
  <c r="J2196" i="335"/>
  <c r="H2196" i="335"/>
  <c r="J2195" i="335"/>
  <c r="H2195" i="335"/>
  <c r="J2194" i="335"/>
  <c r="H2194" i="335"/>
  <c r="J2193" i="335"/>
  <c r="H2193" i="335"/>
  <c r="J2192" i="335"/>
  <c r="H2192" i="335"/>
  <c r="J2191" i="335"/>
  <c r="H2191" i="335"/>
  <c r="J2190" i="335"/>
  <c r="H2190" i="335"/>
  <c r="J2189" i="335"/>
  <c r="H2189" i="335"/>
  <c r="J2188" i="335"/>
  <c r="H2188" i="335"/>
  <c r="J2187" i="335"/>
  <c r="H2187" i="335"/>
  <c r="J2186" i="335"/>
  <c r="H2186" i="335"/>
  <c r="J2185" i="335"/>
  <c r="H2185" i="335"/>
  <c r="J2184" i="335"/>
  <c r="H2184" i="335"/>
  <c r="J2183" i="335"/>
  <c r="H2183" i="335"/>
  <c r="J2182" i="335"/>
  <c r="H2182" i="335"/>
  <c r="J2181" i="335"/>
  <c r="H2181" i="335"/>
  <c r="J2180" i="335"/>
  <c r="H2180" i="335"/>
  <c r="J2179" i="335"/>
  <c r="H2179" i="335"/>
  <c r="J2178" i="335"/>
  <c r="H2178" i="335"/>
  <c r="J2177" i="335"/>
  <c r="H2177" i="335"/>
  <c r="J2176" i="335"/>
  <c r="H2176" i="335"/>
  <c r="J2175" i="335"/>
  <c r="H2175" i="335"/>
  <c r="J2174" i="335"/>
  <c r="H2174" i="335"/>
  <c r="J2173" i="335"/>
  <c r="H2173" i="335"/>
  <c r="J2172" i="335"/>
  <c r="H2172" i="335"/>
  <c r="J2171" i="335"/>
  <c r="H2171" i="335"/>
  <c r="J2170" i="335"/>
  <c r="H2170" i="335"/>
  <c r="J2169" i="335"/>
  <c r="H2169" i="335"/>
  <c r="J2168" i="335"/>
  <c r="H2168" i="335"/>
  <c r="J2167" i="335"/>
  <c r="H2167" i="335"/>
  <c r="J2166" i="335"/>
  <c r="H2166" i="335"/>
  <c r="J2165" i="335"/>
  <c r="H2165" i="335"/>
  <c r="J2164" i="335"/>
  <c r="H2164" i="335"/>
  <c r="J2163" i="335"/>
  <c r="H2163" i="335"/>
  <c r="J2162" i="335"/>
  <c r="H2162" i="335"/>
  <c r="J2161" i="335"/>
  <c r="H2161" i="335"/>
  <c r="J2160" i="335"/>
  <c r="H2160" i="335"/>
  <c r="J2159" i="335"/>
  <c r="H2159" i="335"/>
  <c r="J2158" i="335"/>
  <c r="H2158" i="335"/>
  <c r="J2157" i="335"/>
  <c r="H2157" i="335"/>
  <c r="J2156" i="335"/>
  <c r="H2156" i="335"/>
  <c r="J2155" i="335"/>
  <c r="H2155" i="335"/>
  <c r="J2154" i="335"/>
  <c r="H2154" i="335"/>
  <c r="J2153" i="335"/>
  <c r="H2153" i="335"/>
  <c r="J2152" i="335"/>
  <c r="H2152" i="335"/>
  <c r="J2151" i="335"/>
  <c r="H2151" i="335"/>
  <c r="J2150" i="335"/>
  <c r="H2150" i="335"/>
  <c r="J2149" i="335"/>
  <c r="H2149" i="335"/>
  <c r="J2148" i="335"/>
  <c r="H2148" i="335"/>
  <c r="J2147" i="335"/>
  <c r="H2147" i="335"/>
  <c r="J2146" i="335"/>
  <c r="H2146" i="335"/>
  <c r="J2145" i="335"/>
  <c r="H2145" i="335"/>
  <c r="J2144" i="335"/>
  <c r="H2144" i="335"/>
  <c r="J2143" i="335"/>
  <c r="H2143" i="335"/>
  <c r="J2142" i="335"/>
  <c r="H2142" i="335"/>
  <c r="J2141" i="335"/>
  <c r="H2141" i="335"/>
  <c r="J2140" i="335"/>
  <c r="H2140" i="335"/>
  <c r="J2139" i="335"/>
  <c r="H2139" i="335"/>
  <c r="J2138" i="335"/>
  <c r="H2138" i="335"/>
  <c r="J2137" i="335"/>
  <c r="H2137" i="335"/>
  <c r="J2136" i="335"/>
  <c r="H2136" i="335"/>
  <c r="J2135" i="335"/>
  <c r="H2135" i="335"/>
  <c r="J2134" i="335"/>
  <c r="H2134" i="335"/>
  <c r="J2133" i="335"/>
  <c r="H2133" i="335"/>
  <c r="J2132" i="335"/>
  <c r="H2132" i="335"/>
  <c r="J2131" i="335"/>
  <c r="H2131" i="335"/>
  <c r="J2130" i="335"/>
  <c r="H2130" i="335"/>
  <c r="J2129" i="335"/>
  <c r="H2129" i="335"/>
  <c r="J2128" i="335"/>
  <c r="H2128" i="335"/>
  <c r="J2127" i="335"/>
  <c r="H2127" i="335"/>
  <c r="J2126" i="335"/>
  <c r="H2126" i="335"/>
  <c r="J2125" i="335"/>
  <c r="H2125" i="335"/>
  <c r="J2124" i="335"/>
  <c r="H2124" i="335"/>
  <c r="J2123" i="335"/>
  <c r="H2123" i="335"/>
  <c r="J2122" i="335"/>
  <c r="H2122" i="335"/>
  <c r="J2121" i="335"/>
  <c r="H2121" i="335"/>
  <c r="J2120" i="335"/>
  <c r="H2120" i="335"/>
  <c r="J2119" i="335"/>
  <c r="H2119" i="335"/>
  <c r="J2118" i="335"/>
  <c r="H2118" i="335"/>
  <c r="J2117" i="335"/>
  <c r="H2117" i="335"/>
  <c r="J2116" i="335"/>
  <c r="H2116" i="335"/>
  <c r="J2115" i="335"/>
  <c r="H2115" i="335"/>
  <c r="J2114" i="335"/>
  <c r="H2114" i="335"/>
  <c r="J2113" i="335"/>
  <c r="H2113" i="335"/>
  <c r="J2112" i="335"/>
  <c r="H2112" i="335"/>
  <c r="J2111" i="335"/>
  <c r="H2111" i="335"/>
  <c r="J2110" i="335"/>
  <c r="H2110" i="335"/>
  <c r="J2109" i="335"/>
  <c r="H2109" i="335"/>
  <c r="J2108" i="335"/>
  <c r="H2108" i="335"/>
  <c r="J2107" i="335"/>
  <c r="H2107" i="335"/>
  <c r="J2106" i="335"/>
  <c r="H2106" i="335"/>
  <c r="J2105" i="335"/>
  <c r="H2105" i="335"/>
  <c r="J2104" i="335"/>
  <c r="H2104" i="335"/>
  <c r="J2103" i="335"/>
  <c r="H2103" i="335"/>
  <c r="J2102" i="335"/>
  <c r="H2102" i="335"/>
  <c r="J2101" i="335"/>
  <c r="H2101" i="335"/>
  <c r="J2100" i="335"/>
  <c r="H2100" i="335"/>
  <c r="J2099" i="335"/>
  <c r="H2099" i="335"/>
  <c r="J2098" i="335"/>
  <c r="H2098" i="335"/>
  <c r="J2097" i="335"/>
  <c r="H2097" i="335"/>
  <c r="J2096" i="335"/>
  <c r="H2096" i="335"/>
  <c r="J2095" i="335"/>
  <c r="H2095" i="335"/>
  <c r="J2094" i="335"/>
  <c r="H2094" i="335"/>
  <c r="J2093" i="335"/>
  <c r="H2093" i="335"/>
  <c r="J2092" i="335"/>
  <c r="H2092" i="335"/>
  <c r="J2091" i="335"/>
  <c r="H2091" i="335"/>
  <c r="J2090" i="335"/>
  <c r="H2090" i="335"/>
  <c r="J2089" i="335"/>
  <c r="H2089" i="335"/>
  <c r="J2088" i="335"/>
  <c r="H2088" i="335"/>
  <c r="J2087" i="335"/>
  <c r="H2087" i="335"/>
  <c r="J2086" i="335"/>
  <c r="H2086" i="335"/>
  <c r="J2085" i="335"/>
  <c r="H2085" i="335"/>
  <c r="J2084" i="335"/>
  <c r="H2084" i="335"/>
  <c r="J2083" i="335"/>
  <c r="H2083" i="335"/>
  <c r="J2082" i="335"/>
  <c r="H2082" i="335"/>
  <c r="J2081" i="335"/>
  <c r="H2081" i="335"/>
  <c r="J2080" i="335"/>
  <c r="H2080" i="335"/>
  <c r="J2079" i="335"/>
  <c r="H2079" i="335"/>
  <c r="J2078" i="335"/>
  <c r="H2078" i="335"/>
  <c r="J2077" i="335"/>
  <c r="H2077" i="335"/>
  <c r="J2076" i="335"/>
  <c r="H2076" i="335"/>
  <c r="J2075" i="335"/>
  <c r="H2075" i="335"/>
  <c r="J2074" i="335"/>
  <c r="H2074" i="335"/>
  <c r="J2073" i="335"/>
  <c r="H2073" i="335"/>
  <c r="J2072" i="335"/>
  <c r="H2072" i="335"/>
  <c r="J2071" i="335"/>
  <c r="H2071" i="335"/>
  <c r="J2070" i="335"/>
  <c r="H2070" i="335"/>
  <c r="J2069" i="335"/>
  <c r="H2069" i="335"/>
  <c r="J2068" i="335"/>
  <c r="H2068" i="335"/>
  <c r="J2067" i="335"/>
  <c r="H2067" i="335"/>
  <c r="J2066" i="335"/>
  <c r="H2066" i="335"/>
  <c r="J2065" i="335"/>
  <c r="H2065" i="335"/>
  <c r="J2064" i="335"/>
  <c r="H2064" i="335"/>
  <c r="J2063" i="335"/>
  <c r="H2063" i="335"/>
  <c r="J2062" i="335"/>
  <c r="H2062" i="335"/>
  <c r="J2061" i="335"/>
  <c r="H2061" i="335"/>
  <c r="J2060" i="335"/>
  <c r="H2060" i="335"/>
  <c r="J2059" i="335"/>
  <c r="H2059" i="335"/>
  <c r="J2058" i="335"/>
  <c r="H2058" i="335"/>
  <c r="J2057" i="335"/>
  <c r="H2057" i="335"/>
  <c r="J2056" i="335"/>
  <c r="H2056" i="335"/>
  <c r="J2055" i="335"/>
  <c r="H2055" i="335"/>
  <c r="J2054" i="335"/>
  <c r="H2054" i="335"/>
  <c r="J2053" i="335"/>
  <c r="H2053" i="335"/>
  <c r="J2052" i="335"/>
  <c r="H2052" i="335"/>
  <c r="J2051" i="335"/>
  <c r="H2051" i="335"/>
  <c r="J2050" i="335"/>
  <c r="H2050" i="335"/>
  <c r="J2049" i="335"/>
  <c r="H2049" i="335"/>
  <c r="J2048" i="335"/>
  <c r="H2048" i="335"/>
  <c r="J2047" i="335"/>
  <c r="H2047" i="335"/>
  <c r="J2046" i="335"/>
  <c r="H2046" i="335"/>
  <c r="J2045" i="335"/>
  <c r="H2045" i="335"/>
  <c r="J2044" i="335"/>
  <c r="H2044" i="335"/>
  <c r="J2043" i="335"/>
  <c r="H2043" i="335"/>
  <c r="J2042" i="335"/>
  <c r="H2042" i="335"/>
  <c r="J2041" i="335"/>
  <c r="H2041" i="335"/>
  <c r="J2040" i="335"/>
  <c r="H2040" i="335"/>
  <c r="J2039" i="335"/>
  <c r="H2039" i="335"/>
  <c r="J2038" i="335"/>
  <c r="H2038" i="335"/>
  <c r="J2037" i="335"/>
  <c r="H2037" i="335"/>
  <c r="J2036" i="335"/>
  <c r="H2036" i="335"/>
  <c r="J2035" i="335"/>
  <c r="H2035" i="335"/>
  <c r="J2034" i="335"/>
  <c r="H2034" i="335"/>
  <c r="J2033" i="335"/>
  <c r="H2033" i="335"/>
  <c r="J2032" i="335"/>
  <c r="H2032" i="335"/>
  <c r="J2031" i="335"/>
  <c r="H2031" i="335"/>
  <c r="J2030" i="335"/>
  <c r="H2030" i="335"/>
  <c r="J2029" i="335"/>
  <c r="H2029" i="335"/>
  <c r="J2028" i="335"/>
  <c r="H2028" i="335"/>
  <c r="J2027" i="335"/>
  <c r="H2027" i="335"/>
  <c r="J2026" i="335"/>
  <c r="H2026" i="335"/>
  <c r="J2025" i="335"/>
  <c r="H2025" i="335"/>
  <c r="J2024" i="335"/>
  <c r="H2024" i="335"/>
  <c r="J2023" i="335"/>
  <c r="H2023" i="335"/>
  <c r="J2022" i="335"/>
  <c r="H2022" i="335"/>
  <c r="J2021" i="335"/>
  <c r="H2021" i="335"/>
  <c r="J2020" i="335"/>
  <c r="H2020" i="335"/>
  <c r="J2019" i="335"/>
  <c r="H2019" i="335"/>
  <c r="J2018" i="335"/>
  <c r="H2018" i="335"/>
  <c r="J2017" i="335"/>
  <c r="H2017" i="335"/>
  <c r="J2016" i="335"/>
  <c r="H2016" i="335"/>
  <c r="J2015" i="335"/>
  <c r="H2015" i="335"/>
  <c r="J2014" i="335"/>
  <c r="H2014" i="335"/>
  <c r="J2013" i="335"/>
  <c r="H2013" i="335"/>
  <c r="J2012" i="335"/>
  <c r="H2012" i="335"/>
  <c r="J2011" i="335"/>
  <c r="H2011" i="335"/>
  <c r="J2010" i="335"/>
  <c r="H2010" i="335"/>
  <c r="J2009" i="335"/>
  <c r="H2009" i="335"/>
  <c r="J2008" i="335"/>
  <c r="H2008" i="335"/>
  <c r="J2007" i="335"/>
  <c r="H2007" i="335"/>
  <c r="J2006" i="335"/>
  <c r="H2006" i="335"/>
  <c r="J2005" i="335"/>
  <c r="H2005" i="335"/>
  <c r="J2004" i="335"/>
  <c r="H2004" i="335"/>
  <c r="J2003" i="335"/>
  <c r="H2003" i="335"/>
  <c r="J2002" i="335"/>
  <c r="H2002" i="335"/>
  <c r="J2001" i="335"/>
  <c r="H2001" i="335"/>
  <c r="J2000" i="335"/>
  <c r="H2000" i="335"/>
  <c r="J1999" i="335"/>
  <c r="H1999" i="335"/>
  <c r="J1998" i="335"/>
  <c r="H1998" i="335"/>
  <c r="J1997" i="335"/>
  <c r="H1997" i="335"/>
  <c r="J1996" i="335"/>
  <c r="H1996" i="335"/>
  <c r="J1995" i="335"/>
  <c r="H1995" i="335"/>
  <c r="J1994" i="335"/>
  <c r="H1994" i="335"/>
  <c r="J1993" i="335"/>
  <c r="H1993" i="335"/>
  <c r="J1992" i="335"/>
  <c r="H1992" i="335"/>
  <c r="J1991" i="335"/>
  <c r="H1991" i="335"/>
  <c r="J1990" i="335"/>
  <c r="H1990" i="335"/>
  <c r="J1989" i="335"/>
  <c r="H1989" i="335"/>
  <c r="J1988" i="335"/>
  <c r="H1988" i="335"/>
  <c r="J1987" i="335"/>
  <c r="H1987" i="335"/>
  <c r="J1986" i="335"/>
  <c r="H1986" i="335"/>
  <c r="J1985" i="335"/>
  <c r="H1985" i="335"/>
  <c r="J1984" i="335"/>
  <c r="H1984" i="335"/>
  <c r="J1983" i="335"/>
  <c r="H1983" i="335"/>
  <c r="J1982" i="335"/>
  <c r="H1982" i="335"/>
  <c r="J1981" i="335"/>
  <c r="H1981" i="335"/>
  <c r="J1980" i="335"/>
  <c r="H1980" i="335"/>
  <c r="J1979" i="335"/>
  <c r="H1979" i="335"/>
  <c r="J1978" i="335"/>
  <c r="H1978" i="335"/>
  <c r="J1977" i="335"/>
  <c r="H1977" i="335"/>
  <c r="J1976" i="335"/>
  <c r="H1976" i="335"/>
  <c r="J1975" i="335"/>
  <c r="H1975" i="335"/>
  <c r="J1974" i="335"/>
  <c r="H1974" i="335"/>
  <c r="J1973" i="335"/>
  <c r="H1973" i="335"/>
  <c r="J1972" i="335"/>
  <c r="H1972" i="335"/>
  <c r="J1971" i="335"/>
  <c r="H1971" i="335"/>
  <c r="H1970" i="335"/>
  <c r="J1970" i="335" s="1"/>
  <c r="H1969" i="335"/>
  <c r="J1969" i="335" s="1"/>
  <c r="H1968" i="335"/>
  <c r="J1968" i="335" s="1"/>
  <c r="H1967" i="335"/>
  <c r="J1967" i="335" s="1"/>
  <c r="H1966" i="335"/>
  <c r="J1966" i="335" s="1"/>
  <c r="H1965" i="335"/>
  <c r="J1965" i="335" s="1"/>
  <c r="H1964" i="335"/>
  <c r="J1964" i="335" s="1"/>
  <c r="H1963" i="335"/>
  <c r="J1963" i="335" s="1"/>
  <c r="H1962" i="335"/>
  <c r="J1962" i="335" s="1"/>
  <c r="H1961" i="335"/>
  <c r="J1961" i="335" s="1"/>
  <c r="H1960" i="335"/>
  <c r="J1960" i="335" s="1"/>
  <c r="H1959" i="335"/>
  <c r="J1959" i="335" s="1"/>
  <c r="H1958" i="335"/>
  <c r="J1958" i="335" s="1"/>
  <c r="H1957" i="335"/>
  <c r="J1957" i="335" s="1"/>
  <c r="H1956" i="335"/>
  <c r="J1956" i="335" s="1"/>
  <c r="H1955" i="335"/>
  <c r="J1955" i="335" s="1"/>
  <c r="H1954" i="335"/>
  <c r="J1954" i="335" s="1"/>
  <c r="H1953" i="335"/>
  <c r="J1953" i="335" s="1"/>
  <c r="H1952" i="335"/>
  <c r="J1952" i="335" s="1"/>
  <c r="H1951" i="335"/>
  <c r="J1951" i="335" s="1"/>
  <c r="H1950" i="335"/>
  <c r="J1950" i="335" s="1"/>
  <c r="H1949" i="335"/>
  <c r="J1949" i="335" s="1"/>
  <c r="H1948" i="335"/>
  <c r="G1947" i="335"/>
  <c r="F1947" i="335"/>
  <c r="J1944" i="335"/>
  <c r="H1944" i="335"/>
  <c r="J1943" i="335"/>
  <c r="H1943" i="335"/>
  <c r="J1942" i="335"/>
  <c r="H1942" i="335"/>
  <c r="J1941" i="335"/>
  <c r="H1941" i="335"/>
  <c r="J1940" i="335"/>
  <c r="H1940" i="335"/>
  <c r="J1939" i="335"/>
  <c r="H1939" i="335"/>
  <c r="J1938" i="335"/>
  <c r="H1938" i="335"/>
  <c r="J1937" i="335"/>
  <c r="H1937" i="335"/>
  <c r="J1936" i="335"/>
  <c r="H1936" i="335"/>
  <c r="J1935" i="335"/>
  <c r="H1935" i="335"/>
  <c r="J1934" i="335"/>
  <c r="H1934" i="335"/>
  <c r="J1933" i="335"/>
  <c r="H1933" i="335"/>
  <c r="J1932" i="335"/>
  <c r="H1932" i="335"/>
  <c r="J1931" i="335"/>
  <c r="H1931" i="335"/>
  <c r="J1930" i="335"/>
  <c r="H1930" i="335"/>
  <c r="J1929" i="335"/>
  <c r="H1929" i="335"/>
  <c r="J1928" i="335"/>
  <c r="H1928" i="335"/>
  <c r="J1927" i="335"/>
  <c r="H1927" i="335"/>
  <c r="J1926" i="335"/>
  <c r="H1926" i="335"/>
  <c r="J1925" i="335"/>
  <c r="H1925" i="335"/>
  <c r="J1924" i="335"/>
  <c r="H1924" i="335"/>
  <c r="J1923" i="335"/>
  <c r="H1923" i="335"/>
  <c r="J1922" i="335"/>
  <c r="H1922" i="335"/>
  <c r="J1921" i="335"/>
  <c r="H1921" i="335"/>
  <c r="J1920" i="335"/>
  <c r="H1920" i="335"/>
  <c r="J1919" i="335"/>
  <c r="H1919" i="335"/>
  <c r="J1918" i="335"/>
  <c r="H1918" i="335"/>
  <c r="J1917" i="335"/>
  <c r="H1917" i="335"/>
  <c r="J1916" i="335"/>
  <c r="H1916" i="335"/>
  <c r="J1915" i="335"/>
  <c r="H1915" i="335"/>
  <c r="J1914" i="335"/>
  <c r="H1914" i="335"/>
  <c r="J1913" i="335"/>
  <c r="H1913" i="335"/>
  <c r="J1912" i="335"/>
  <c r="H1912" i="335"/>
  <c r="J1911" i="335"/>
  <c r="H1911" i="335"/>
  <c r="J1910" i="335"/>
  <c r="H1910" i="335"/>
  <c r="J1909" i="335"/>
  <c r="H1909" i="335"/>
  <c r="J1908" i="335"/>
  <c r="H1908" i="335"/>
  <c r="J1907" i="335"/>
  <c r="H1907" i="335"/>
  <c r="J1906" i="335"/>
  <c r="H1906" i="335"/>
  <c r="J1905" i="335"/>
  <c r="H1905" i="335"/>
  <c r="J1904" i="335"/>
  <c r="H1904" i="335"/>
  <c r="J1903" i="335"/>
  <c r="H1903" i="335"/>
  <c r="J1902" i="335"/>
  <c r="H1902" i="335"/>
  <c r="J1901" i="335"/>
  <c r="H1901" i="335"/>
  <c r="J1900" i="335"/>
  <c r="H1900" i="335"/>
  <c r="J1899" i="335"/>
  <c r="H1899" i="335"/>
  <c r="J1898" i="335"/>
  <c r="H1898" i="335"/>
  <c r="J1897" i="335"/>
  <c r="H1897" i="335"/>
  <c r="J1896" i="335"/>
  <c r="H1896" i="335"/>
  <c r="J1895" i="335"/>
  <c r="H1895" i="335"/>
  <c r="J1894" i="335"/>
  <c r="H1894" i="335"/>
  <c r="J1893" i="335"/>
  <c r="H1893" i="335"/>
  <c r="J1892" i="335"/>
  <c r="H1892" i="335"/>
  <c r="J1891" i="335"/>
  <c r="H1891" i="335"/>
  <c r="J1890" i="335"/>
  <c r="H1890" i="335"/>
  <c r="J1889" i="335"/>
  <c r="H1889" i="335"/>
  <c r="J1888" i="335"/>
  <c r="H1888" i="335"/>
  <c r="J1887" i="335"/>
  <c r="H1887" i="335"/>
  <c r="J1886" i="335"/>
  <c r="H1886" i="335"/>
  <c r="J1885" i="335"/>
  <c r="H1885" i="335"/>
  <c r="J1884" i="335"/>
  <c r="H1884" i="335"/>
  <c r="J1883" i="335"/>
  <c r="H1883" i="335"/>
  <c r="J1882" i="335"/>
  <c r="H1882" i="335"/>
  <c r="J1881" i="335"/>
  <c r="H1881" i="335"/>
  <c r="J1880" i="335"/>
  <c r="H1880" i="335"/>
  <c r="J1879" i="335"/>
  <c r="H1879" i="335"/>
  <c r="J1878" i="335"/>
  <c r="H1878" i="335"/>
  <c r="J1877" i="335"/>
  <c r="H1877" i="335"/>
  <c r="J1876" i="335"/>
  <c r="H1876" i="335"/>
  <c r="J1875" i="335"/>
  <c r="H1875" i="335"/>
  <c r="J1874" i="335"/>
  <c r="H1874" i="335"/>
  <c r="J1873" i="335"/>
  <c r="H1873" i="335"/>
  <c r="J1872" i="335"/>
  <c r="H1872" i="335"/>
  <c r="J1871" i="335"/>
  <c r="H1871" i="335"/>
  <c r="J1870" i="335"/>
  <c r="H1870" i="335"/>
  <c r="J1869" i="335"/>
  <c r="H1869" i="335"/>
  <c r="J1868" i="335"/>
  <c r="H1868" i="335"/>
  <c r="J1867" i="335"/>
  <c r="H1867" i="335"/>
  <c r="J1866" i="335"/>
  <c r="H1866" i="335"/>
  <c r="J1865" i="335"/>
  <c r="H1865" i="335"/>
  <c r="J1864" i="335"/>
  <c r="H1864" i="335"/>
  <c r="J1863" i="335"/>
  <c r="H1863" i="335"/>
  <c r="J1862" i="335"/>
  <c r="H1862" i="335"/>
  <c r="J1861" i="335"/>
  <c r="H1861" i="335"/>
  <c r="J1860" i="335"/>
  <c r="H1860" i="335"/>
  <c r="J1859" i="335"/>
  <c r="H1859" i="335"/>
  <c r="J1858" i="335"/>
  <c r="H1858" i="335"/>
  <c r="J1857" i="335"/>
  <c r="H1857" i="335"/>
  <c r="J1856" i="335"/>
  <c r="H1856" i="335"/>
  <c r="J1855" i="335"/>
  <c r="H1855" i="335"/>
  <c r="J1854" i="335"/>
  <c r="H1854" i="335"/>
  <c r="J1853" i="335"/>
  <c r="H1853" i="335"/>
  <c r="J1852" i="335"/>
  <c r="H1852" i="335"/>
  <c r="J1851" i="335"/>
  <c r="H1851" i="335"/>
  <c r="J1850" i="335"/>
  <c r="H1850" i="335"/>
  <c r="J1849" i="335"/>
  <c r="H1849" i="335"/>
  <c r="J1848" i="335"/>
  <c r="H1848" i="335"/>
  <c r="J1847" i="335"/>
  <c r="H1847" i="335"/>
  <c r="J1846" i="335"/>
  <c r="H1846" i="335"/>
  <c r="J1845" i="335"/>
  <c r="H1845" i="335"/>
  <c r="J1844" i="335"/>
  <c r="H1844" i="335"/>
  <c r="J1843" i="335"/>
  <c r="H1843" i="335"/>
  <c r="J1842" i="335"/>
  <c r="H1842" i="335"/>
  <c r="J1841" i="335"/>
  <c r="H1841" i="335"/>
  <c r="J1840" i="335"/>
  <c r="H1840" i="335"/>
  <c r="J1839" i="335"/>
  <c r="H1839" i="335"/>
  <c r="J1838" i="335"/>
  <c r="H1838" i="335"/>
  <c r="J1837" i="335"/>
  <c r="H1837" i="335"/>
  <c r="J1836" i="335"/>
  <c r="H1836" i="335"/>
  <c r="J1835" i="335"/>
  <c r="H1835" i="335"/>
  <c r="J1834" i="335"/>
  <c r="H1834" i="335"/>
  <c r="J1833" i="335"/>
  <c r="H1833" i="335"/>
  <c r="J1832" i="335"/>
  <c r="H1832" i="335"/>
  <c r="J1831" i="335"/>
  <c r="H1831" i="335"/>
  <c r="J1830" i="335"/>
  <c r="H1830" i="335"/>
  <c r="J1829" i="335"/>
  <c r="H1829" i="335"/>
  <c r="J1828" i="335"/>
  <c r="H1828" i="335"/>
  <c r="J1827" i="335"/>
  <c r="H1827" i="335"/>
  <c r="J1826" i="335"/>
  <c r="H1826" i="335"/>
  <c r="J1825" i="335"/>
  <c r="H1825" i="335"/>
  <c r="J1824" i="335"/>
  <c r="H1824" i="335"/>
  <c r="J1823" i="335"/>
  <c r="H1823" i="335"/>
  <c r="J1822" i="335"/>
  <c r="H1822" i="335"/>
  <c r="J1821" i="335"/>
  <c r="H1821" i="335"/>
  <c r="J1820" i="335"/>
  <c r="H1820" i="335"/>
  <c r="J1819" i="335"/>
  <c r="H1819" i="335"/>
  <c r="J1818" i="335"/>
  <c r="H1818" i="335"/>
  <c r="J1817" i="335"/>
  <c r="H1817" i="335"/>
  <c r="J1816" i="335"/>
  <c r="H1816" i="335"/>
  <c r="J1815" i="335"/>
  <c r="H1815" i="335"/>
  <c r="J1814" i="335"/>
  <c r="H1814" i="335"/>
  <c r="J1813" i="335"/>
  <c r="H1813" i="335"/>
  <c r="J1812" i="335"/>
  <c r="H1812" i="335"/>
  <c r="J1811" i="335"/>
  <c r="H1811" i="335"/>
  <c r="J1810" i="335"/>
  <c r="H1810" i="335"/>
  <c r="J1809" i="335"/>
  <c r="H1809" i="335"/>
  <c r="J1808" i="335"/>
  <c r="H1808" i="335"/>
  <c r="J1807" i="335"/>
  <c r="H1807" i="335"/>
  <c r="J1806" i="335"/>
  <c r="H1806" i="335"/>
  <c r="J1805" i="335"/>
  <c r="H1805" i="335"/>
  <c r="J1804" i="335"/>
  <c r="H1804" i="335"/>
  <c r="J1803" i="335"/>
  <c r="H1803" i="335"/>
  <c r="J1802" i="335"/>
  <c r="H1802" i="335"/>
  <c r="J1801" i="335"/>
  <c r="H1801" i="335"/>
  <c r="J1800" i="335"/>
  <c r="H1800" i="335"/>
  <c r="J1799" i="335"/>
  <c r="H1799" i="335"/>
  <c r="J1798" i="335"/>
  <c r="H1798" i="335"/>
  <c r="J1797" i="335"/>
  <c r="H1797" i="335"/>
  <c r="J1796" i="335"/>
  <c r="H1796" i="335"/>
  <c r="J1795" i="335"/>
  <c r="H1795" i="335"/>
  <c r="J1794" i="335"/>
  <c r="H1794" i="335"/>
  <c r="J1793" i="335"/>
  <c r="H1793" i="335"/>
  <c r="J1792" i="335"/>
  <c r="H1792" i="335"/>
  <c r="J1791" i="335"/>
  <c r="H1791" i="335"/>
  <c r="J1790" i="335"/>
  <c r="H1790" i="335"/>
  <c r="J1789" i="335"/>
  <c r="H1789" i="335"/>
  <c r="J1788" i="335"/>
  <c r="H1788" i="335"/>
  <c r="J1787" i="335"/>
  <c r="H1787" i="335"/>
  <c r="J1786" i="335"/>
  <c r="H1786" i="335"/>
  <c r="J1785" i="335"/>
  <c r="H1785" i="335"/>
  <c r="J1784" i="335"/>
  <c r="H1784" i="335"/>
  <c r="J1783" i="335"/>
  <c r="H1783" i="335"/>
  <c r="J1782" i="335"/>
  <c r="H1782" i="335"/>
  <c r="J1781" i="335"/>
  <c r="H1781" i="335"/>
  <c r="J1780" i="335"/>
  <c r="H1780" i="335"/>
  <c r="J1779" i="335"/>
  <c r="H1779" i="335"/>
  <c r="J1778" i="335"/>
  <c r="H1778" i="335"/>
  <c r="J1777" i="335"/>
  <c r="H1777" i="335"/>
  <c r="J1776" i="335"/>
  <c r="H1776" i="335"/>
  <c r="J1775" i="335"/>
  <c r="H1775" i="335"/>
  <c r="J1774" i="335"/>
  <c r="H1774" i="335"/>
  <c r="J1773" i="335"/>
  <c r="H1773" i="335"/>
  <c r="J1772" i="335"/>
  <c r="H1772" i="335"/>
  <c r="J1771" i="335"/>
  <c r="H1771" i="335"/>
  <c r="J1770" i="335"/>
  <c r="H1770" i="335"/>
  <c r="J1769" i="335"/>
  <c r="H1769" i="335"/>
  <c r="J1768" i="335"/>
  <c r="H1768" i="335"/>
  <c r="J1767" i="335"/>
  <c r="H1767" i="335"/>
  <c r="J1766" i="335"/>
  <c r="H1766" i="335"/>
  <c r="J1765" i="335"/>
  <c r="H1765" i="335"/>
  <c r="J1764" i="335"/>
  <c r="H1764" i="335"/>
  <c r="J1763" i="335"/>
  <c r="H1763" i="335"/>
  <c r="J1762" i="335"/>
  <c r="H1762" i="335"/>
  <c r="J1761" i="335"/>
  <c r="H1761" i="335"/>
  <c r="J1760" i="335"/>
  <c r="H1760" i="335"/>
  <c r="J1759" i="335"/>
  <c r="H1759" i="335"/>
  <c r="J1758" i="335"/>
  <c r="H1758" i="335"/>
  <c r="J1757" i="335"/>
  <c r="H1757" i="335"/>
  <c r="J1756" i="335"/>
  <c r="H1756" i="335"/>
  <c r="J1755" i="335"/>
  <c r="H1755" i="335"/>
  <c r="J1754" i="335"/>
  <c r="H1754" i="335"/>
  <c r="J1753" i="335"/>
  <c r="H1753" i="335"/>
  <c r="J1752" i="335"/>
  <c r="H1752" i="335"/>
  <c r="J1751" i="335"/>
  <c r="H1751" i="335"/>
  <c r="J1750" i="335"/>
  <c r="H1750" i="335"/>
  <c r="J1749" i="335"/>
  <c r="H1749" i="335"/>
  <c r="J1748" i="335"/>
  <c r="H1748" i="335"/>
  <c r="J1747" i="335"/>
  <c r="H1747" i="335"/>
  <c r="J1746" i="335"/>
  <c r="H1746" i="335"/>
  <c r="J1745" i="335"/>
  <c r="H1745" i="335"/>
  <c r="J1744" i="335"/>
  <c r="H1744" i="335"/>
  <c r="J1743" i="335"/>
  <c r="H1743" i="335"/>
  <c r="J1742" i="335"/>
  <c r="H1742" i="335"/>
  <c r="J1741" i="335"/>
  <c r="H1741" i="335"/>
  <c r="J1740" i="335"/>
  <c r="H1740" i="335"/>
  <c r="J1739" i="335"/>
  <c r="H1739" i="335"/>
  <c r="J1738" i="335"/>
  <c r="H1738" i="335"/>
  <c r="J1737" i="335"/>
  <c r="H1737" i="335"/>
  <c r="J1736" i="335"/>
  <c r="H1736" i="335"/>
  <c r="J1735" i="335"/>
  <c r="H1735" i="335"/>
  <c r="J1734" i="335"/>
  <c r="H1734" i="335"/>
  <c r="J1733" i="335"/>
  <c r="H1733" i="335"/>
  <c r="J1732" i="335"/>
  <c r="H1732" i="335"/>
  <c r="J1731" i="335"/>
  <c r="H1731" i="335"/>
  <c r="J1730" i="335"/>
  <c r="H1730" i="335"/>
  <c r="J1729" i="335"/>
  <c r="H1729" i="335"/>
  <c r="J1728" i="335"/>
  <c r="H1728" i="335"/>
  <c r="J1727" i="335"/>
  <c r="H1727" i="335"/>
  <c r="J1726" i="335"/>
  <c r="H1726" i="335"/>
  <c r="J1725" i="335"/>
  <c r="H1725" i="335"/>
  <c r="J1724" i="335"/>
  <c r="H1724" i="335"/>
  <c r="J1723" i="335"/>
  <c r="H1723" i="335"/>
  <c r="J1722" i="335"/>
  <c r="H1722" i="335"/>
  <c r="J1721" i="335"/>
  <c r="H1721" i="335"/>
  <c r="J1720" i="335"/>
  <c r="H1720" i="335"/>
  <c r="J1719" i="335"/>
  <c r="H1719" i="335"/>
  <c r="J1718" i="335"/>
  <c r="H1718" i="335"/>
  <c r="J1717" i="335"/>
  <c r="H1717" i="335"/>
  <c r="J1716" i="335"/>
  <c r="H1716" i="335"/>
  <c r="J1715" i="335"/>
  <c r="H1715" i="335"/>
  <c r="J1714" i="335"/>
  <c r="H1714" i="335"/>
  <c r="J1713" i="335"/>
  <c r="H1713" i="335"/>
  <c r="J1712" i="335"/>
  <c r="H1712" i="335"/>
  <c r="J1711" i="335"/>
  <c r="H1711" i="335"/>
  <c r="J1710" i="335"/>
  <c r="H1710" i="335"/>
  <c r="J1709" i="335"/>
  <c r="H1709" i="335"/>
  <c r="J1708" i="335"/>
  <c r="H1708" i="335"/>
  <c r="J1707" i="335"/>
  <c r="H1707" i="335"/>
  <c r="J1706" i="335"/>
  <c r="H1706" i="335"/>
  <c r="H1705" i="335"/>
  <c r="J1705" i="335" s="1"/>
  <c r="H1704" i="335"/>
  <c r="J1704" i="335" s="1"/>
  <c r="H1703" i="335"/>
  <c r="J1703" i="335" s="1"/>
  <c r="H1702" i="335"/>
  <c r="J1702" i="335" s="1"/>
  <c r="H1701" i="335"/>
  <c r="J1701" i="335" s="1"/>
  <c r="H1700" i="335"/>
  <c r="J1700" i="335" s="1"/>
  <c r="H1699" i="335"/>
  <c r="J1699" i="335" s="1"/>
  <c r="H1698" i="335"/>
  <c r="J1698" i="335" s="1"/>
  <c r="H1697" i="335"/>
  <c r="H1696" i="335"/>
  <c r="J1696" i="335" s="1"/>
  <c r="H1695" i="335"/>
  <c r="J1695" i="335" s="1"/>
  <c r="G1694" i="335"/>
  <c r="F1694" i="335"/>
  <c r="J1691" i="335"/>
  <c r="H1691" i="335"/>
  <c r="J1690" i="335"/>
  <c r="H1690" i="335"/>
  <c r="J1689" i="335"/>
  <c r="H1689" i="335"/>
  <c r="J1688" i="335"/>
  <c r="H1688" i="335"/>
  <c r="J1687" i="335"/>
  <c r="H1687" i="335"/>
  <c r="J1686" i="335"/>
  <c r="H1686" i="335"/>
  <c r="J1685" i="335"/>
  <c r="H1685" i="335"/>
  <c r="J1684" i="335"/>
  <c r="H1684" i="335"/>
  <c r="J1683" i="335"/>
  <c r="H1683" i="335"/>
  <c r="J1682" i="335"/>
  <c r="H1682" i="335"/>
  <c r="J1681" i="335"/>
  <c r="H1681" i="335"/>
  <c r="J1680" i="335"/>
  <c r="H1680" i="335"/>
  <c r="J1679" i="335"/>
  <c r="H1679" i="335"/>
  <c r="J1678" i="335"/>
  <c r="H1678" i="335"/>
  <c r="J1677" i="335"/>
  <c r="H1677" i="335"/>
  <c r="J1676" i="335"/>
  <c r="H1676" i="335"/>
  <c r="J1675" i="335"/>
  <c r="H1675" i="335"/>
  <c r="J1674" i="335"/>
  <c r="H1674" i="335"/>
  <c r="J1673" i="335"/>
  <c r="H1673" i="335"/>
  <c r="J1672" i="335"/>
  <c r="H1672" i="335"/>
  <c r="J1671" i="335"/>
  <c r="H1671" i="335"/>
  <c r="J1670" i="335"/>
  <c r="H1670" i="335"/>
  <c r="J1669" i="335"/>
  <c r="H1669" i="335"/>
  <c r="J1668" i="335"/>
  <c r="H1668" i="335"/>
  <c r="J1667" i="335"/>
  <c r="H1667" i="335"/>
  <c r="J1666" i="335"/>
  <c r="H1666" i="335"/>
  <c r="J1665" i="335"/>
  <c r="H1665" i="335"/>
  <c r="J1664" i="335"/>
  <c r="H1664" i="335"/>
  <c r="J1663" i="335"/>
  <c r="H1663" i="335"/>
  <c r="J1662" i="335"/>
  <c r="H1662" i="335"/>
  <c r="J1661" i="335"/>
  <c r="H1661" i="335"/>
  <c r="J1660" i="335"/>
  <c r="H1660" i="335"/>
  <c r="J1659" i="335"/>
  <c r="H1659" i="335"/>
  <c r="J1658" i="335"/>
  <c r="H1658" i="335"/>
  <c r="J1657" i="335"/>
  <c r="H1657" i="335"/>
  <c r="J1656" i="335"/>
  <c r="H1656" i="335"/>
  <c r="J1655" i="335"/>
  <c r="H1655" i="335"/>
  <c r="J1654" i="335"/>
  <c r="H1654" i="335"/>
  <c r="J1653" i="335"/>
  <c r="H1653" i="335"/>
  <c r="J1652" i="335"/>
  <c r="H1652" i="335"/>
  <c r="J1651" i="335"/>
  <c r="H1651" i="335"/>
  <c r="J1650" i="335"/>
  <c r="H1650" i="335"/>
  <c r="J1649" i="335"/>
  <c r="H1649" i="335"/>
  <c r="J1648" i="335"/>
  <c r="H1648" i="335"/>
  <c r="J1647" i="335"/>
  <c r="H1647" i="335"/>
  <c r="J1646" i="335"/>
  <c r="H1646" i="335"/>
  <c r="J1645" i="335"/>
  <c r="H1645" i="335"/>
  <c r="J1644" i="335"/>
  <c r="H1644" i="335"/>
  <c r="J1643" i="335"/>
  <c r="H1643" i="335"/>
  <c r="J1642" i="335"/>
  <c r="H1642" i="335"/>
  <c r="J1641" i="335"/>
  <c r="H1641" i="335"/>
  <c r="J1640" i="335"/>
  <c r="H1640" i="335"/>
  <c r="J1639" i="335"/>
  <c r="H1639" i="335"/>
  <c r="J1638" i="335"/>
  <c r="H1638" i="335"/>
  <c r="J1637" i="335"/>
  <c r="H1637" i="335"/>
  <c r="J1636" i="335"/>
  <c r="H1636" i="335"/>
  <c r="J1635" i="335"/>
  <c r="H1635" i="335"/>
  <c r="J1634" i="335"/>
  <c r="H1634" i="335"/>
  <c r="J1633" i="335"/>
  <c r="H1633" i="335"/>
  <c r="J1632" i="335"/>
  <c r="H1632" i="335"/>
  <c r="J1631" i="335"/>
  <c r="H1631" i="335"/>
  <c r="J1630" i="335"/>
  <c r="H1630" i="335"/>
  <c r="J1629" i="335"/>
  <c r="H1629" i="335"/>
  <c r="J1628" i="335"/>
  <c r="H1628" i="335"/>
  <c r="J1627" i="335"/>
  <c r="H1627" i="335"/>
  <c r="J1626" i="335"/>
  <c r="H1626" i="335"/>
  <c r="J1625" i="335"/>
  <c r="H1625" i="335"/>
  <c r="J1624" i="335"/>
  <c r="H1624" i="335"/>
  <c r="J1623" i="335"/>
  <c r="H1623" i="335"/>
  <c r="J1622" i="335"/>
  <c r="H1622" i="335"/>
  <c r="J1621" i="335"/>
  <c r="H1621" i="335"/>
  <c r="J1620" i="335"/>
  <c r="H1620" i="335"/>
  <c r="J1619" i="335"/>
  <c r="H1619" i="335"/>
  <c r="J1618" i="335"/>
  <c r="H1618" i="335"/>
  <c r="J1617" i="335"/>
  <c r="H1617" i="335"/>
  <c r="J1616" i="335"/>
  <c r="H1616" i="335"/>
  <c r="J1615" i="335"/>
  <c r="H1615" i="335"/>
  <c r="J1614" i="335"/>
  <c r="H1614" i="335"/>
  <c r="J1613" i="335"/>
  <c r="H1613" i="335"/>
  <c r="J1612" i="335"/>
  <c r="H1612" i="335"/>
  <c r="J1611" i="335"/>
  <c r="H1611" i="335"/>
  <c r="J1610" i="335"/>
  <c r="H1610" i="335"/>
  <c r="J1609" i="335"/>
  <c r="H1609" i="335"/>
  <c r="J1608" i="335"/>
  <c r="H1608" i="335"/>
  <c r="J1607" i="335"/>
  <c r="H1607" i="335"/>
  <c r="J1606" i="335"/>
  <c r="H1606" i="335"/>
  <c r="J1605" i="335"/>
  <c r="H1605" i="335"/>
  <c r="J1604" i="335"/>
  <c r="H1604" i="335"/>
  <c r="J1603" i="335"/>
  <c r="H1603" i="335"/>
  <c r="J1602" i="335"/>
  <c r="H1602" i="335"/>
  <c r="J1601" i="335"/>
  <c r="H1601" i="335"/>
  <c r="J1600" i="335"/>
  <c r="H1600" i="335"/>
  <c r="J1599" i="335"/>
  <c r="H1599" i="335"/>
  <c r="J1598" i="335"/>
  <c r="H1598" i="335"/>
  <c r="J1597" i="335"/>
  <c r="H1597" i="335"/>
  <c r="J1596" i="335"/>
  <c r="H1596" i="335"/>
  <c r="J1595" i="335"/>
  <c r="H1595" i="335"/>
  <c r="J1594" i="335"/>
  <c r="H1594" i="335"/>
  <c r="J1593" i="335"/>
  <c r="H1593" i="335"/>
  <c r="J1592" i="335"/>
  <c r="H1592" i="335"/>
  <c r="J1591" i="335"/>
  <c r="H1591" i="335"/>
  <c r="J1590" i="335"/>
  <c r="H1590" i="335"/>
  <c r="J1589" i="335"/>
  <c r="H1589" i="335"/>
  <c r="J1588" i="335"/>
  <c r="H1588" i="335"/>
  <c r="J1587" i="335"/>
  <c r="H1587" i="335"/>
  <c r="J1586" i="335"/>
  <c r="H1586" i="335"/>
  <c r="J1585" i="335"/>
  <c r="H1585" i="335"/>
  <c r="J1584" i="335"/>
  <c r="H1584" i="335"/>
  <c r="J1583" i="335"/>
  <c r="H1583" i="335"/>
  <c r="J1582" i="335"/>
  <c r="H1582" i="335"/>
  <c r="J1581" i="335"/>
  <c r="H1581" i="335"/>
  <c r="J1580" i="335"/>
  <c r="H1580" i="335"/>
  <c r="J1579" i="335"/>
  <c r="H1579" i="335"/>
  <c r="J1578" i="335"/>
  <c r="H1578" i="335"/>
  <c r="J1577" i="335"/>
  <c r="H1577" i="335"/>
  <c r="J1576" i="335"/>
  <c r="H1576" i="335"/>
  <c r="J1575" i="335"/>
  <c r="H1575" i="335"/>
  <c r="J1574" i="335"/>
  <c r="H1574" i="335"/>
  <c r="J1573" i="335"/>
  <c r="H1573" i="335"/>
  <c r="J1572" i="335"/>
  <c r="H1572" i="335"/>
  <c r="J1571" i="335"/>
  <c r="H1571" i="335"/>
  <c r="J1570" i="335"/>
  <c r="H1570" i="335"/>
  <c r="J1569" i="335"/>
  <c r="H1569" i="335"/>
  <c r="J1568" i="335"/>
  <c r="H1568" i="335"/>
  <c r="J1567" i="335"/>
  <c r="H1567" i="335"/>
  <c r="J1566" i="335"/>
  <c r="H1566" i="335"/>
  <c r="J1565" i="335"/>
  <c r="H1565" i="335"/>
  <c r="J1564" i="335"/>
  <c r="H1564" i="335"/>
  <c r="J1563" i="335"/>
  <c r="H1563" i="335"/>
  <c r="J1562" i="335"/>
  <c r="H1562" i="335"/>
  <c r="J1561" i="335"/>
  <c r="H1561" i="335"/>
  <c r="J1560" i="335"/>
  <c r="H1560" i="335"/>
  <c r="J1559" i="335"/>
  <c r="H1559" i="335"/>
  <c r="J1558" i="335"/>
  <c r="H1558" i="335"/>
  <c r="J1557" i="335"/>
  <c r="H1557" i="335"/>
  <c r="J1556" i="335"/>
  <c r="H1556" i="335"/>
  <c r="J1555" i="335"/>
  <c r="H1555" i="335"/>
  <c r="J1554" i="335"/>
  <c r="H1554" i="335"/>
  <c r="J1553" i="335"/>
  <c r="H1553" i="335"/>
  <c r="J1552" i="335"/>
  <c r="H1552" i="335"/>
  <c r="J1551" i="335"/>
  <c r="H1551" i="335"/>
  <c r="J1550" i="335"/>
  <c r="H1550" i="335"/>
  <c r="J1549" i="335"/>
  <c r="H1549" i="335"/>
  <c r="J1548" i="335"/>
  <c r="H1548" i="335"/>
  <c r="J1547" i="335"/>
  <c r="H1547" i="335"/>
  <c r="J1546" i="335"/>
  <c r="H1546" i="335"/>
  <c r="J1545" i="335"/>
  <c r="H1545" i="335"/>
  <c r="J1544" i="335"/>
  <c r="H1544" i="335"/>
  <c r="J1543" i="335"/>
  <c r="H1543" i="335"/>
  <c r="J1542" i="335"/>
  <c r="H1542" i="335"/>
  <c r="J1541" i="335"/>
  <c r="H1541" i="335"/>
  <c r="J1540" i="335"/>
  <c r="H1540" i="335"/>
  <c r="J1539" i="335"/>
  <c r="H1539" i="335"/>
  <c r="J1538" i="335"/>
  <c r="H1538" i="335"/>
  <c r="J1537" i="335"/>
  <c r="H1537" i="335"/>
  <c r="J1536" i="335"/>
  <c r="H1536" i="335"/>
  <c r="J1535" i="335"/>
  <c r="H1535" i="335"/>
  <c r="J1534" i="335"/>
  <c r="H1534" i="335"/>
  <c r="J1533" i="335"/>
  <c r="H1533" i="335"/>
  <c r="J1532" i="335"/>
  <c r="H1532" i="335"/>
  <c r="J1531" i="335"/>
  <c r="H1531" i="335"/>
  <c r="J1530" i="335"/>
  <c r="H1530" i="335"/>
  <c r="J1529" i="335"/>
  <c r="H1529" i="335"/>
  <c r="J1528" i="335"/>
  <c r="H1528" i="335"/>
  <c r="J1527" i="335"/>
  <c r="H1527" i="335"/>
  <c r="J1526" i="335"/>
  <c r="H1526" i="335"/>
  <c r="J1525" i="335"/>
  <c r="H1525" i="335"/>
  <c r="J1524" i="335"/>
  <c r="H1524" i="335"/>
  <c r="J1523" i="335"/>
  <c r="H1523" i="335"/>
  <c r="J1522" i="335"/>
  <c r="H1522" i="335"/>
  <c r="J1521" i="335"/>
  <c r="H1521" i="335"/>
  <c r="J1520" i="335"/>
  <c r="H1520" i="335"/>
  <c r="J1519" i="335"/>
  <c r="H1519" i="335"/>
  <c r="J1518" i="335"/>
  <c r="H1518" i="335"/>
  <c r="J1517" i="335"/>
  <c r="H1517" i="335"/>
  <c r="J1516" i="335"/>
  <c r="H1516" i="335"/>
  <c r="J1515" i="335"/>
  <c r="H1515" i="335"/>
  <c r="J1514" i="335"/>
  <c r="H1514" i="335"/>
  <c r="J1513" i="335"/>
  <c r="H1513" i="335"/>
  <c r="J1512" i="335"/>
  <c r="H1512" i="335"/>
  <c r="J1511" i="335"/>
  <c r="H1511" i="335"/>
  <c r="J1510" i="335"/>
  <c r="H1510" i="335"/>
  <c r="J1509" i="335"/>
  <c r="H1509" i="335"/>
  <c r="J1508" i="335"/>
  <c r="H1508" i="335"/>
  <c r="J1507" i="335"/>
  <c r="H1507" i="335"/>
  <c r="J1506" i="335"/>
  <c r="H1506" i="335"/>
  <c r="J1505" i="335"/>
  <c r="H1505" i="335"/>
  <c r="J1504" i="335"/>
  <c r="H1504" i="335"/>
  <c r="J1503" i="335"/>
  <c r="H1503" i="335"/>
  <c r="J1502" i="335"/>
  <c r="H1502" i="335"/>
  <c r="J1501" i="335"/>
  <c r="H1501" i="335"/>
  <c r="J1500" i="335"/>
  <c r="H1500" i="335"/>
  <c r="J1499" i="335"/>
  <c r="H1499" i="335"/>
  <c r="J1498" i="335"/>
  <c r="H1498" i="335"/>
  <c r="J1497" i="335"/>
  <c r="H1497" i="335"/>
  <c r="J1496" i="335"/>
  <c r="H1496" i="335"/>
  <c r="J1495" i="335"/>
  <c r="H1495" i="335"/>
  <c r="J1494" i="335"/>
  <c r="H1494" i="335"/>
  <c r="J1493" i="335"/>
  <c r="H1493" i="335"/>
  <c r="J1492" i="335"/>
  <c r="H1492" i="335"/>
  <c r="J1491" i="335"/>
  <c r="H1491" i="335"/>
  <c r="J1490" i="335"/>
  <c r="H1490" i="335"/>
  <c r="J1489" i="335"/>
  <c r="H1489" i="335"/>
  <c r="J1488" i="335"/>
  <c r="H1488" i="335"/>
  <c r="J1487" i="335"/>
  <c r="H1487" i="335"/>
  <c r="J1486" i="335"/>
  <c r="H1486" i="335"/>
  <c r="J1485" i="335"/>
  <c r="H1485" i="335"/>
  <c r="J1484" i="335"/>
  <c r="H1484" i="335"/>
  <c r="J1483" i="335"/>
  <c r="H1483" i="335"/>
  <c r="J1482" i="335"/>
  <c r="H1482" i="335"/>
  <c r="J1481" i="335"/>
  <c r="H1481" i="335"/>
  <c r="J1480" i="335"/>
  <c r="H1480" i="335"/>
  <c r="J1479" i="335"/>
  <c r="H1479" i="335"/>
  <c r="J1478" i="335"/>
  <c r="H1478" i="335"/>
  <c r="J1477" i="335"/>
  <c r="H1477" i="335"/>
  <c r="J1476" i="335"/>
  <c r="H1476" i="335"/>
  <c r="J1475" i="335"/>
  <c r="H1475" i="335"/>
  <c r="J1474" i="335"/>
  <c r="H1474" i="335"/>
  <c r="J1473" i="335"/>
  <c r="H1473" i="335"/>
  <c r="J1472" i="335"/>
  <c r="H1472" i="335"/>
  <c r="J1471" i="335"/>
  <c r="H1471" i="335"/>
  <c r="J1470" i="335"/>
  <c r="H1470" i="335"/>
  <c r="J1469" i="335"/>
  <c r="H1469" i="335"/>
  <c r="J1468" i="335"/>
  <c r="H1468" i="335"/>
  <c r="J1467" i="335"/>
  <c r="H1467" i="335"/>
  <c r="J1466" i="335"/>
  <c r="H1466" i="335"/>
  <c r="J1465" i="335"/>
  <c r="H1465" i="335"/>
  <c r="J1464" i="335"/>
  <c r="H1464" i="335"/>
  <c r="J1463" i="335"/>
  <c r="H1463" i="335"/>
  <c r="J1462" i="335"/>
  <c r="H1462" i="335"/>
  <c r="J1461" i="335"/>
  <c r="H1461" i="335"/>
  <c r="J1460" i="335"/>
  <c r="H1460" i="335"/>
  <c r="J1459" i="335"/>
  <c r="H1459" i="335"/>
  <c r="J1458" i="335"/>
  <c r="H1458" i="335"/>
  <c r="J1457" i="335"/>
  <c r="H1457" i="335"/>
  <c r="J1456" i="335"/>
  <c r="H1456" i="335"/>
  <c r="J1455" i="335"/>
  <c r="H1455" i="335"/>
  <c r="H1454" i="335"/>
  <c r="J1454" i="335" s="1"/>
  <c r="H1453" i="335"/>
  <c r="J1453" i="335" s="1"/>
  <c r="H1452" i="335"/>
  <c r="J1452" i="335" s="1"/>
  <c r="H1451" i="335"/>
  <c r="J1451" i="335" s="1"/>
  <c r="H1450" i="335"/>
  <c r="J1450" i="335" s="1"/>
  <c r="H1449" i="335"/>
  <c r="J1449" i="335" s="1"/>
  <c r="H1448" i="335"/>
  <c r="J1448" i="335" s="1"/>
  <c r="H1447" i="335"/>
  <c r="J1447" i="335" s="1"/>
  <c r="H1446" i="335"/>
  <c r="J1446" i="335" s="1"/>
  <c r="H1445" i="335"/>
  <c r="J1445" i="335" s="1"/>
  <c r="H1444" i="335"/>
  <c r="J1444" i="335" s="1"/>
  <c r="H1443" i="335"/>
  <c r="J1443" i="335" s="1"/>
  <c r="H1442" i="335"/>
  <c r="J1442" i="335" s="1"/>
  <c r="G1441" i="335"/>
  <c r="F1441" i="335"/>
  <c r="J1438" i="335"/>
  <c r="H1438" i="335"/>
  <c r="J1437" i="335"/>
  <c r="H1437" i="335"/>
  <c r="J1436" i="335"/>
  <c r="H1436" i="335"/>
  <c r="J1435" i="335"/>
  <c r="H1435" i="335"/>
  <c r="J1434" i="335"/>
  <c r="H1434" i="335"/>
  <c r="J1433" i="335"/>
  <c r="H1433" i="335"/>
  <c r="J1432" i="335"/>
  <c r="H1432" i="335"/>
  <c r="J1431" i="335"/>
  <c r="H1431" i="335"/>
  <c r="J1430" i="335"/>
  <c r="H1430" i="335"/>
  <c r="J1429" i="335"/>
  <c r="H1429" i="335"/>
  <c r="J1428" i="335"/>
  <c r="H1428" i="335"/>
  <c r="J1427" i="335"/>
  <c r="H1427" i="335"/>
  <c r="J1426" i="335"/>
  <c r="H1426" i="335"/>
  <c r="J1425" i="335"/>
  <c r="H1425" i="335"/>
  <c r="J1424" i="335"/>
  <c r="H1424" i="335"/>
  <c r="J1423" i="335"/>
  <c r="H1423" i="335"/>
  <c r="J1422" i="335"/>
  <c r="H1422" i="335"/>
  <c r="J1421" i="335"/>
  <c r="H1421" i="335"/>
  <c r="J1420" i="335"/>
  <c r="H1420" i="335"/>
  <c r="J1419" i="335"/>
  <c r="H1419" i="335"/>
  <c r="J1418" i="335"/>
  <c r="H1418" i="335"/>
  <c r="J1417" i="335"/>
  <c r="H1417" i="335"/>
  <c r="J1416" i="335"/>
  <c r="H1416" i="335"/>
  <c r="J1415" i="335"/>
  <c r="H1415" i="335"/>
  <c r="J1414" i="335"/>
  <c r="H1414" i="335"/>
  <c r="J1413" i="335"/>
  <c r="H1413" i="335"/>
  <c r="J1412" i="335"/>
  <c r="H1412" i="335"/>
  <c r="J1411" i="335"/>
  <c r="H1411" i="335"/>
  <c r="J1410" i="335"/>
  <c r="H1410" i="335"/>
  <c r="J1409" i="335"/>
  <c r="H1409" i="335"/>
  <c r="J1408" i="335"/>
  <c r="H1408" i="335"/>
  <c r="J1407" i="335"/>
  <c r="H1407" i="335"/>
  <c r="J1406" i="335"/>
  <c r="H1406" i="335"/>
  <c r="J1405" i="335"/>
  <c r="H1405" i="335"/>
  <c r="J1404" i="335"/>
  <c r="H1404" i="335"/>
  <c r="J1403" i="335"/>
  <c r="H1403" i="335"/>
  <c r="J1402" i="335"/>
  <c r="H1402" i="335"/>
  <c r="J1401" i="335"/>
  <c r="H1401" i="335"/>
  <c r="J1400" i="335"/>
  <c r="H1400" i="335"/>
  <c r="J1399" i="335"/>
  <c r="H1399" i="335"/>
  <c r="J1398" i="335"/>
  <c r="H1398" i="335"/>
  <c r="J1397" i="335"/>
  <c r="H1397" i="335"/>
  <c r="J1396" i="335"/>
  <c r="H1396" i="335"/>
  <c r="J1395" i="335"/>
  <c r="H1395" i="335"/>
  <c r="J1394" i="335"/>
  <c r="H1394" i="335"/>
  <c r="J1393" i="335"/>
  <c r="H1393" i="335"/>
  <c r="J1392" i="335"/>
  <c r="H1392" i="335"/>
  <c r="J1391" i="335"/>
  <c r="H1391" i="335"/>
  <c r="J1390" i="335"/>
  <c r="H1390" i="335"/>
  <c r="J1389" i="335"/>
  <c r="H1389" i="335"/>
  <c r="J1388" i="335"/>
  <c r="H1388" i="335"/>
  <c r="J1387" i="335"/>
  <c r="H1387" i="335"/>
  <c r="J1386" i="335"/>
  <c r="H1386" i="335"/>
  <c r="J1385" i="335"/>
  <c r="H1385" i="335"/>
  <c r="J1384" i="335"/>
  <c r="H1384" i="335"/>
  <c r="J1383" i="335"/>
  <c r="H1383" i="335"/>
  <c r="J1382" i="335"/>
  <c r="H1382" i="335"/>
  <c r="J1381" i="335"/>
  <c r="H1381" i="335"/>
  <c r="J1380" i="335"/>
  <c r="H1380" i="335"/>
  <c r="J1379" i="335"/>
  <c r="H1379" i="335"/>
  <c r="J1378" i="335"/>
  <c r="H1378" i="335"/>
  <c r="J1377" i="335"/>
  <c r="H1377" i="335"/>
  <c r="J1376" i="335"/>
  <c r="H1376" i="335"/>
  <c r="J1375" i="335"/>
  <c r="H1375" i="335"/>
  <c r="J1374" i="335"/>
  <c r="H1374" i="335"/>
  <c r="J1373" i="335"/>
  <c r="H1373" i="335"/>
  <c r="J1372" i="335"/>
  <c r="H1372" i="335"/>
  <c r="J1371" i="335"/>
  <c r="H1371" i="335"/>
  <c r="J1370" i="335"/>
  <c r="H1370" i="335"/>
  <c r="J1369" i="335"/>
  <c r="H1369" i="335"/>
  <c r="J1368" i="335"/>
  <c r="H1368" i="335"/>
  <c r="J1367" i="335"/>
  <c r="H1367" i="335"/>
  <c r="J1366" i="335"/>
  <c r="H1366" i="335"/>
  <c r="J1365" i="335"/>
  <c r="H1365" i="335"/>
  <c r="J1364" i="335"/>
  <c r="H1364" i="335"/>
  <c r="J1363" i="335"/>
  <c r="H1363" i="335"/>
  <c r="J1362" i="335"/>
  <c r="H1362" i="335"/>
  <c r="J1361" i="335"/>
  <c r="H1361" i="335"/>
  <c r="J1360" i="335"/>
  <c r="H1360" i="335"/>
  <c r="J1359" i="335"/>
  <c r="H1359" i="335"/>
  <c r="J1358" i="335"/>
  <c r="H1358" i="335"/>
  <c r="J1357" i="335"/>
  <c r="H1357" i="335"/>
  <c r="J1356" i="335"/>
  <c r="H1356" i="335"/>
  <c r="J1355" i="335"/>
  <c r="H1355" i="335"/>
  <c r="J1354" i="335"/>
  <c r="H1354" i="335"/>
  <c r="J1353" i="335"/>
  <c r="H1353" i="335"/>
  <c r="J1352" i="335"/>
  <c r="H1352" i="335"/>
  <c r="J1351" i="335"/>
  <c r="H1351" i="335"/>
  <c r="J1350" i="335"/>
  <c r="H1350" i="335"/>
  <c r="J1349" i="335"/>
  <c r="H1349" i="335"/>
  <c r="J1348" i="335"/>
  <c r="H1348" i="335"/>
  <c r="J1347" i="335"/>
  <c r="H1347" i="335"/>
  <c r="J1346" i="335"/>
  <c r="H1346" i="335"/>
  <c r="J1345" i="335"/>
  <c r="H1345" i="335"/>
  <c r="J1344" i="335"/>
  <c r="H1344" i="335"/>
  <c r="J1343" i="335"/>
  <c r="H1343" i="335"/>
  <c r="J1342" i="335"/>
  <c r="H1342" i="335"/>
  <c r="J1341" i="335"/>
  <c r="H1341" i="335"/>
  <c r="J1340" i="335"/>
  <c r="H1340" i="335"/>
  <c r="J1339" i="335"/>
  <c r="H1339" i="335"/>
  <c r="J1338" i="335"/>
  <c r="H1338" i="335"/>
  <c r="J1337" i="335"/>
  <c r="H1337" i="335"/>
  <c r="J1336" i="335"/>
  <c r="H1336" i="335"/>
  <c r="J1335" i="335"/>
  <c r="H1335" i="335"/>
  <c r="J1334" i="335"/>
  <c r="H1334" i="335"/>
  <c r="J1333" i="335"/>
  <c r="H1333" i="335"/>
  <c r="J1332" i="335"/>
  <c r="H1332" i="335"/>
  <c r="J1331" i="335"/>
  <c r="H1331" i="335"/>
  <c r="J1330" i="335"/>
  <c r="H1330" i="335"/>
  <c r="J1329" i="335"/>
  <c r="H1329" i="335"/>
  <c r="J1328" i="335"/>
  <c r="H1328" i="335"/>
  <c r="J1327" i="335"/>
  <c r="H1327" i="335"/>
  <c r="J1326" i="335"/>
  <c r="H1326" i="335"/>
  <c r="J1325" i="335"/>
  <c r="H1325" i="335"/>
  <c r="J1324" i="335"/>
  <c r="H1324" i="335"/>
  <c r="J1323" i="335"/>
  <c r="H1323" i="335"/>
  <c r="J1322" i="335"/>
  <c r="H1322" i="335"/>
  <c r="J1321" i="335"/>
  <c r="H1321" i="335"/>
  <c r="J1320" i="335"/>
  <c r="H1320" i="335"/>
  <c r="J1319" i="335"/>
  <c r="H1319" i="335"/>
  <c r="J1318" i="335"/>
  <c r="H1318" i="335"/>
  <c r="J1317" i="335"/>
  <c r="H1317" i="335"/>
  <c r="J1316" i="335"/>
  <c r="H1316" i="335"/>
  <c r="J1315" i="335"/>
  <c r="H1315" i="335"/>
  <c r="J1314" i="335"/>
  <c r="H1314" i="335"/>
  <c r="J1313" i="335"/>
  <c r="H1313" i="335"/>
  <c r="J1312" i="335"/>
  <c r="H1312" i="335"/>
  <c r="J1311" i="335"/>
  <c r="H1311" i="335"/>
  <c r="J1310" i="335"/>
  <c r="H1310" i="335"/>
  <c r="J1309" i="335"/>
  <c r="H1309" i="335"/>
  <c r="J1308" i="335"/>
  <c r="H1308" i="335"/>
  <c r="J1307" i="335"/>
  <c r="H1307" i="335"/>
  <c r="J1306" i="335"/>
  <c r="H1306" i="335"/>
  <c r="J1305" i="335"/>
  <c r="H1305" i="335"/>
  <c r="J1304" i="335"/>
  <c r="H1304" i="335"/>
  <c r="J1303" i="335"/>
  <c r="H1303" i="335"/>
  <c r="J1302" i="335"/>
  <c r="H1302" i="335"/>
  <c r="J1301" i="335"/>
  <c r="H1301" i="335"/>
  <c r="J1300" i="335"/>
  <c r="H1300" i="335"/>
  <c r="J1299" i="335"/>
  <c r="H1299" i="335"/>
  <c r="J1298" i="335"/>
  <c r="H1298" i="335"/>
  <c r="J1297" i="335"/>
  <c r="H1297" i="335"/>
  <c r="J1296" i="335"/>
  <c r="H1296" i="335"/>
  <c r="J1295" i="335"/>
  <c r="H1295" i="335"/>
  <c r="J1294" i="335"/>
  <c r="H1294" i="335"/>
  <c r="J1293" i="335"/>
  <c r="H1293" i="335"/>
  <c r="J1292" i="335"/>
  <c r="H1292" i="335"/>
  <c r="J1291" i="335"/>
  <c r="H1291" i="335"/>
  <c r="J1290" i="335"/>
  <c r="H1290" i="335"/>
  <c r="J1289" i="335"/>
  <c r="H1289" i="335"/>
  <c r="J1288" i="335"/>
  <c r="H1288" i="335"/>
  <c r="J1287" i="335"/>
  <c r="H1287" i="335"/>
  <c r="J1286" i="335"/>
  <c r="H1286" i="335"/>
  <c r="J1285" i="335"/>
  <c r="H1285" i="335"/>
  <c r="J1284" i="335"/>
  <c r="H1284" i="335"/>
  <c r="J1283" i="335"/>
  <c r="H1283" i="335"/>
  <c r="J1282" i="335"/>
  <c r="H1282" i="335"/>
  <c r="J1281" i="335"/>
  <c r="H1281" i="335"/>
  <c r="J1280" i="335"/>
  <c r="H1280" i="335"/>
  <c r="J1279" i="335"/>
  <c r="H1279" i="335"/>
  <c r="J1278" i="335"/>
  <c r="H1278" i="335"/>
  <c r="J1277" i="335"/>
  <c r="H1277" i="335"/>
  <c r="J1276" i="335"/>
  <c r="H1276" i="335"/>
  <c r="J1275" i="335"/>
  <c r="H1275" i="335"/>
  <c r="J1274" i="335"/>
  <c r="H1274" i="335"/>
  <c r="J1273" i="335"/>
  <c r="H1273" i="335"/>
  <c r="J1272" i="335"/>
  <c r="H1272" i="335"/>
  <c r="J1271" i="335"/>
  <c r="H1271" i="335"/>
  <c r="J1270" i="335"/>
  <c r="H1270" i="335"/>
  <c r="J1269" i="335"/>
  <c r="H1269" i="335"/>
  <c r="J1268" i="335"/>
  <c r="H1268" i="335"/>
  <c r="J1267" i="335"/>
  <c r="H1267" i="335"/>
  <c r="J1266" i="335"/>
  <c r="H1266" i="335"/>
  <c r="J1265" i="335"/>
  <c r="H1265" i="335"/>
  <c r="J1264" i="335"/>
  <c r="H1264" i="335"/>
  <c r="J1263" i="335"/>
  <c r="H1263" i="335"/>
  <c r="J1262" i="335"/>
  <c r="H1262" i="335"/>
  <c r="J1261" i="335"/>
  <c r="H1261" i="335"/>
  <c r="J1260" i="335"/>
  <c r="H1260" i="335"/>
  <c r="J1259" i="335"/>
  <c r="H1259" i="335"/>
  <c r="J1258" i="335"/>
  <c r="H1258" i="335"/>
  <c r="J1257" i="335"/>
  <c r="H1257" i="335"/>
  <c r="J1256" i="335"/>
  <c r="H1256" i="335"/>
  <c r="J1255" i="335"/>
  <c r="H1255" i="335"/>
  <c r="J1254" i="335"/>
  <c r="H1254" i="335"/>
  <c r="J1253" i="335"/>
  <c r="H1253" i="335"/>
  <c r="J1252" i="335"/>
  <c r="H1252" i="335"/>
  <c r="J1251" i="335"/>
  <c r="H1251" i="335"/>
  <c r="J1250" i="335"/>
  <c r="H1250" i="335"/>
  <c r="J1249" i="335"/>
  <c r="H1249" i="335"/>
  <c r="J1248" i="335"/>
  <c r="H1248" i="335"/>
  <c r="J1247" i="335"/>
  <c r="H1247" i="335"/>
  <c r="J1246" i="335"/>
  <c r="H1246" i="335"/>
  <c r="J1245" i="335"/>
  <c r="H1245" i="335"/>
  <c r="J1244" i="335"/>
  <c r="H1244" i="335"/>
  <c r="J1243" i="335"/>
  <c r="H1243" i="335"/>
  <c r="J1242" i="335"/>
  <c r="H1242" i="335"/>
  <c r="J1241" i="335"/>
  <c r="H1241" i="335"/>
  <c r="J1240" i="335"/>
  <c r="H1240" i="335"/>
  <c r="J1239" i="335"/>
  <c r="H1239" i="335"/>
  <c r="J1238" i="335"/>
  <c r="H1238" i="335"/>
  <c r="J1237" i="335"/>
  <c r="H1237" i="335"/>
  <c r="J1236" i="335"/>
  <c r="H1236" i="335"/>
  <c r="J1235" i="335"/>
  <c r="H1235" i="335"/>
  <c r="J1234" i="335"/>
  <c r="H1234" i="335"/>
  <c r="J1233" i="335"/>
  <c r="H1233" i="335"/>
  <c r="J1232" i="335"/>
  <c r="H1232" i="335"/>
  <c r="J1231" i="335"/>
  <c r="H1231" i="335"/>
  <c r="J1230" i="335"/>
  <c r="H1230" i="335"/>
  <c r="J1229" i="335"/>
  <c r="H1229" i="335"/>
  <c r="J1228" i="335"/>
  <c r="H1228" i="335"/>
  <c r="J1227" i="335"/>
  <c r="H1227" i="335"/>
  <c r="J1226" i="335"/>
  <c r="H1226" i="335"/>
  <c r="J1225" i="335"/>
  <c r="H1225" i="335"/>
  <c r="J1224" i="335"/>
  <c r="H1224" i="335"/>
  <c r="J1223" i="335"/>
  <c r="H1223" i="335"/>
  <c r="J1222" i="335"/>
  <c r="H1222" i="335"/>
  <c r="J1221" i="335"/>
  <c r="H1221" i="335"/>
  <c r="J1220" i="335"/>
  <c r="H1220" i="335"/>
  <c r="J1219" i="335"/>
  <c r="H1219" i="335"/>
  <c r="J1218" i="335"/>
  <c r="H1218" i="335"/>
  <c r="J1217" i="335"/>
  <c r="H1217" i="335"/>
  <c r="J1216" i="335"/>
  <c r="H1216" i="335"/>
  <c r="J1215" i="335"/>
  <c r="H1215" i="335"/>
  <c r="J1214" i="335"/>
  <c r="H1214" i="335"/>
  <c r="J1213" i="335"/>
  <c r="H1213" i="335"/>
  <c r="J1212" i="335"/>
  <c r="H1212" i="335"/>
  <c r="J1211" i="335"/>
  <c r="H1211" i="335"/>
  <c r="J1210" i="335"/>
  <c r="H1210" i="335"/>
  <c r="H1209" i="335"/>
  <c r="J1209" i="335" s="1"/>
  <c r="H1208" i="335"/>
  <c r="J1208" i="335" s="1"/>
  <c r="J1207" i="335"/>
  <c r="H1207" i="335"/>
  <c r="H1206" i="335"/>
  <c r="J1206" i="335" s="1"/>
  <c r="H1205" i="335"/>
  <c r="J1205" i="335" s="1"/>
  <c r="J1204" i="335"/>
  <c r="H1204" i="335"/>
  <c r="H1203" i="335"/>
  <c r="J1203" i="335" s="1"/>
  <c r="H1202" i="335"/>
  <c r="J1202" i="335" s="1"/>
  <c r="H1201" i="335"/>
  <c r="J1201" i="335" s="1"/>
  <c r="H1200" i="335"/>
  <c r="J1200" i="335" s="1"/>
  <c r="H1199" i="335"/>
  <c r="J1199" i="335" s="1"/>
  <c r="J1198" i="335"/>
  <c r="H1198" i="335"/>
  <c r="H1197" i="335"/>
  <c r="J1197" i="335" s="1"/>
  <c r="H1196" i="335"/>
  <c r="J1196" i="335" s="1"/>
  <c r="J1195" i="335"/>
  <c r="H1195" i="335"/>
  <c r="H1194" i="335"/>
  <c r="J1194" i="335" s="1"/>
  <c r="H1193" i="335"/>
  <c r="J1193" i="335" s="1"/>
  <c r="H1192" i="335"/>
  <c r="J1192" i="335" s="1"/>
  <c r="H1191" i="335"/>
  <c r="J1191" i="335" s="1"/>
  <c r="H1190" i="335"/>
  <c r="J1190" i="335" s="1"/>
  <c r="H1189" i="335"/>
  <c r="J1189" i="335" s="1"/>
  <c r="G1188" i="335"/>
  <c r="F1188" i="335"/>
  <c r="J1185" i="335"/>
  <c r="H1185" i="335"/>
  <c r="J1184" i="335"/>
  <c r="H1184" i="335"/>
  <c r="J1183" i="335"/>
  <c r="H1183" i="335"/>
  <c r="J1182" i="335"/>
  <c r="H1182" i="335"/>
  <c r="J1181" i="335"/>
  <c r="H1181" i="335"/>
  <c r="J1180" i="335"/>
  <c r="H1180" i="335"/>
  <c r="J1179" i="335"/>
  <c r="H1179" i="335"/>
  <c r="J1178" i="335"/>
  <c r="H1178" i="335"/>
  <c r="J1177" i="335"/>
  <c r="H1177" i="335"/>
  <c r="J1176" i="335"/>
  <c r="H1176" i="335"/>
  <c r="J1175" i="335"/>
  <c r="H1175" i="335"/>
  <c r="J1174" i="335"/>
  <c r="H1174" i="335"/>
  <c r="J1173" i="335"/>
  <c r="H1173" i="335"/>
  <c r="J1172" i="335"/>
  <c r="H1172" i="335"/>
  <c r="J1171" i="335"/>
  <c r="H1171" i="335"/>
  <c r="J1170" i="335"/>
  <c r="H1170" i="335"/>
  <c r="J1169" i="335"/>
  <c r="H1169" i="335"/>
  <c r="J1168" i="335"/>
  <c r="H1168" i="335"/>
  <c r="J1167" i="335"/>
  <c r="H1167" i="335"/>
  <c r="J1166" i="335"/>
  <c r="H1166" i="335"/>
  <c r="J1165" i="335"/>
  <c r="H1165" i="335"/>
  <c r="J1164" i="335"/>
  <c r="H1164" i="335"/>
  <c r="J1163" i="335"/>
  <c r="H1163" i="335"/>
  <c r="J1162" i="335"/>
  <c r="H1162" i="335"/>
  <c r="J1161" i="335"/>
  <c r="H1161" i="335"/>
  <c r="J1160" i="335"/>
  <c r="H1160" i="335"/>
  <c r="J1159" i="335"/>
  <c r="H1159" i="335"/>
  <c r="J1158" i="335"/>
  <c r="H1158" i="335"/>
  <c r="J1157" i="335"/>
  <c r="H1157" i="335"/>
  <c r="J1156" i="335"/>
  <c r="H1156" i="335"/>
  <c r="J1155" i="335"/>
  <c r="H1155" i="335"/>
  <c r="J1154" i="335"/>
  <c r="H1154" i="335"/>
  <c r="J1153" i="335"/>
  <c r="H1153" i="335"/>
  <c r="J1152" i="335"/>
  <c r="H1152" i="335"/>
  <c r="J1151" i="335"/>
  <c r="H1151" i="335"/>
  <c r="J1150" i="335"/>
  <c r="H1150" i="335"/>
  <c r="J1149" i="335"/>
  <c r="H1149" i="335"/>
  <c r="J1148" i="335"/>
  <c r="H1148" i="335"/>
  <c r="J1147" i="335"/>
  <c r="H1147" i="335"/>
  <c r="J1146" i="335"/>
  <c r="H1146" i="335"/>
  <c r="J1145" i="335"/>
  <c r="H1145" i="335"/>
  <c r="J1144" i="335"/>
  <c r="H1144" i="335"/>
  <c r="J1143" i="335"/>
  <c r="H1143" i="335"/>
  <c r="J1142" i="335"/>
  <c r="H1142" i="335"/>
  <c r="J1141" i="335"/>
  <c r="H1141" i="335"/>
  <c r="J1140" i="335"/>
  <c r="H1140" i="335"/>
  <c r="J1139" i="335"/>
  <c r="H1139" i="335"/>
  <c r="J1138" i="335"/>
  <c r="H1138" i="335"/>
  <c r="J1137" i="335"/>
  <c r="H1137" i="335"/>
  <c r="J1136" i="335"/>
  <c r="H1136" i="335"/>
  <c r="J1135" i="335"/>
  <c r="H1135" i="335"/>
  <c r="J1134" i="335"/>
  <c r="H1134" i="335"/>
  <c r="J1133" i="335"/>
  <c r="H1133" i="335"/>
  <c r="J1132" i="335"/>
  <c r="H1132" i="335"/>
  <c r="J1131" i="335"/>
  <c r="H1131" i="335"/>
  <c r="J1130" i="335"/>
  <c r="H1130" i="335"/>
  <c r="J1129" i="335"/>
  <c r="H1129" i="335"/>
  <c r="J1128" i="335"/>
  <c r="H1128" i="335"/>
  <c r="J1127" i="335"/>
  <c r="H1127" i="335"/>
  <c r="J1126" i="335"/>
  <c r="H1126" i="335"/>
  <c r="J1125" i="335"/>
  <c r="H1125" i="335"/>
  <c r="J1124" i="335"/>
  <c r="H1124" i="335"/>
  <c r="J1123" i="335"/>
  <c r="H1123" i="335"/>
  <c r="J1122" i="335"/>
  <c r="H1122" i="335"/>
  <c r="J1121" i="335"/>
  <c r="H1121" i="335"/>
  <c r="J1120" i="335"/>
  <c r="H1120" i="335"/>
  <c r="J1119" i="335"/>
  <c r="H1119" i="335"/>
  <c r="J1118" i="335"/>
  <c r="H1118" i="335"/>
  <c r="J1117" i="335"/>
  <c r="H1117" i="335"/>
  <c r="J1116" i="335"/>
  <c r="H1116" i="335"/>
  <c r="J1115" i="335"/>
  <c r="H1115" i="335"/>
  <c r="J1114" i="335"/>
  <c r="H1114" i="335"/>
  <c r="J1113" i="335"/>
  <c r="H1113" i="335"/>
  <c r="J1112" i="335"/>
  <c r="H1112" i="335"/>
  <c r="J1111" i="335"/>
  <c r="H1111" i="335"/>
  <c r="J1110" i="335"/>
  <c r="H1110" i="335"/>
  <c r="J1109" i="335"/>
  <c r="H1109" i="335"/>
  <c r="J1108" i="335"/>
  <c r="H1108" i="335"/>
  <c r="J1107" i="335"/>
  <c r="H1107" i="335"/>
  <c r="J1106" i="335"/>
  <c r="H1106" i="335"/>
  <c r="J1105" i="335"/>
  <c r="H1105" i="335"/>
  <c r="J1104" i="335"/>
  <c r="H1104" i="335"/>
  <c r="J1103" i="335"/>
  <c r="H1103" i="335"/>
  <c r="J1102" i="335"/>
  <c r="H1102" i="335"/>
  <c r="J1101" i="335"/>
  <c r="H1101" i="335"/>
  <c r="J1100" i="335"/>
  <c r="H1100" i="335"/>
  <c r="J1099" i="335"/>
  <c r="H1099" i="335"/>
  <c r="J1098" i="335"/>
  <c r="H1098" i="335"/>
  <c r="J1097" i="335"/>
  <c r="H1097" i="335"/>
  <c r="J1096" i="335"/>
  <c r="H1096" i="335"/>
  <c r="J1095" i="335"/>
  <c r="H1095" i="335"/>
  <c r="J1094" i="335"/>
  <c r="H1094" i="335"/>
  <c r="J1093" i="335"/>
  <c r="H1093" i="335"/>
  <c r="J1092" i="335"/>
  <c r="H1092" i="335"/>
  <c r="J1091" i="335"/>
  <c r="H1091" i="335"/>
  <c r="J1090" i="335"/>
  <c r="H1090" i="335"/>
  <c r="J1089" i="335"/>
  <c r="H1089" i="335"/>
  <c r="J1088" i="335"/>
  <c r="H1088" i="335"/>
  <c r="J1087" i="335"/>
  <c r="H1087" i="335"/>
  <c r="J1086" i="335"/>
  <c r="H1086" i="335"/>
  <c r="J1085" i="335"/>
  <c r="H1085" i="335"/>
  <c r="J1084" i="335"/>
  <c r="H1084" i="335"/>
  <c r="J1083" i="335"/>
  <c r="H1083" i="335"/>
  <c r="J1082" i="335"/>
  <c r="H1082" i="335"/>
  <c r="J1081" i="335"/>
  <c r="H1081" i="335"/>
  <c r="J1080" i="335"/>
  <c r="H1080" i="335"/>
  <c r="J1079" i="335"/>
  <c r="H1079" i="335"/>
  <c r="J1078" i="335"/>
  <c r="H1078" i="335"/>
  <c r="J1077" i="335"/>
  <c r="H1077" i="335"/>
  <c r="J1076" i="335"/>
  <c r="H1076" i="335"/>
  <c r="J1075" i="335"/>
  <c r="H1075" i="335"/>
  <c r="J1074" i="335"/>
  <c r="H1074" i="335"/>
  <c r="J1073" i="335"/>
  <c r="H1073" i="335"/>
  <c r="J1072" i="335"/>
  <c r="H1072" i="335"/>
  <c r="J1071" i="335"/>
  <c r="H1071" i="335"/>
  <c r="J1070" i="335"/>
  <c r="H1070" i="335"/>
  <c r="J1069" i="335"/>
  <c r="H1069" i="335"/>
  <c r="J1068" i="335"/>
  <c r="H1068" i="335"/>
  <c r="J1067" i="335"/>
  <c r="H1067" i="335"/>
  <c r="J1066" i="335"/>
  <c r="H1066" i="335"/>
  <c r="J1065" i="335"/>
  <c r="H1065" i="335"/>
  <c r="J1064" i="335"/>
  <c r="H1064" i="335"/>
  <c r="J1063" i="335"/>
  <c r="H1063" i="335"/>
  <c r="J1062" i="335"/>
  <c r="H1062" i="335"/>
  <c r="J1061" i="335"/>
  <c r="H1061" i="335"/>
  <c r="J1060" i="335"/>
  <c r="H1060" i="335"/>
  <c r="J1059" i="335"/>
  <c r="H1059" i="335"/>
  <c r="J1058" i="335"/>
  <c r="H1058" i="335"/>
  <c r="J1057" i="335"/>
  <c r="H1057" i="335"/>
  <c r="J1056" i="335"/>
  <c r="H1056" i="335"/>
  <c r="J1055" i="335"/>
  <c r="H1055" i="335"/>
  <c r="J1054" i="335"/>
  <c r="H1054" i="335"/>
  <c r="J1053" i="335"/>
  <c r="H1053" i="335"/>
  <c r="J1052" i="335"/>
  <c r="H1052" i="335"/>
  <c r="J1051" i="335"/>
  <c r="H1051" i="335"/>
  <c r="J1050" i="335"/>
  <c r="H1050" i="335"/>
  <c r="J1049" i="335"/>
  <c r="H1049" i="335"/>
  <c r="J1048" i="335"/>
  <c r="H1048" i="335"/>
  <c r="J1047" i="335"/>
  <c r="H1047" i="335"/>
  <c r="J1046" i="335"/>
  <c r="H1046" i="335"/>
  <c r="J1045" i="335"/>
  <c r="H1045" i="335"/>
  <c r="J1044" i="335"/>
  <c r="H1044" i="335"/>
  <c r="J1043" i="335"/>
  <c r="H1043" i="335"/>
  <c r="J1042" i="335"/>
  <c r="H1042" i="335"/>
  <c r="J1041" i="335"/>
  <c r="H1041" i="335"/>
  <c r="J1040" i="335"/>
  <c r="H1040" i="335"/>
  <c r="J1039" i="335"/>
  <c r="H1039" i="335"/>
  <c r="J1038" i="335"/>
  <c r="H1038" i="335"/>
  <c r="J1037" i="335"/>
  <c r="H1037" i="335"/>
  <c r="J1036" i="335"/>
  <c r="H1036" i="335"/>
  <c r="J1035" i="335"/>
  <c r="H1035" i="335"/>
  <c r="J1034" i="335"/>
  <c r="H1034" i="335"/>
  <c r="J1033" i="335"/>
  <c r="H1033" i="335"/>
  <c r="J1032" i="335"/>
  <c r="H1032" i="335"/>
  <c r="J1031" i="335"/>
  <c r="H1031" i="335"/>
  <c r="J1030" i="335"/>
  <c r="H1030" i="335"/>
  <c r="J1029" i="335"/>
  <c r="H1029" i="335"/>
  <c r="J1028" i="335"/>
  <c r="H1028" i="335"/>
  <c r="J1027" i="335"/>
  <c r="H1027" i="335"/>
  <c r="J1026" i="335"/>
  <c r="H1026" i="335"/>
  <c r="J1025" i="335"/>
  <c r="H1025" i="335"/>
  <c r="J1024" i="335"/>
  <c r="H1024" i="335"/>
  <c r="J1023" i="335"/>
  <c r="H1023" i="335"/>
  <c r="J1022" i="335"/>
  <c r="H1022" i="335"/>
  <c r="J1021" i="335"/>
  <c r="H1021" i="335"/>
  <c r="J1020" i="335"/>
  <c r="H1020" i="335"/>
  <c r="J1019" i="335"/>
  <c r="H1019" i="335"/>
  <c r="J1018" i="335"/>
  <c r="H1018" i="335"/>
  <c r="J1017" i="335"/>
  <c r="H1017" i="335"/>
  <c r="J1016" i="335"/>
  <c r="H1016" i="335"/>
  <c r="J1015" i="335"/>
  <c r="H1015" i="335"/>
  <c r="J1014" i="335"/>
  <c r="H1014" i="335"/>
  <c r="J1013" i="335"/>
  <c r="H1013" i="335"/>
  <c r="J1012" i="335"/>
  <c r="H1012" i="335"/>
  <c r="J1011" i="335"/>
  <c r="H1011" i="335"/>
  <c r="J1010" i="335"/>
  <c r="H1010" i="335"/>
  <c r="J1009" i="335"/>
  <c r="H1009" i="335"/>
  <c r="J1008" i="335"/>
  <c r="H1008" i="335"/>
  <c r="J1007" i="335"/>
  <c r="H1007" i="335"/>
  <c r="J1006" i="335"/>
  <c r="H1006" i="335"/>
  <c r="J1005" i="335"/>
  <c r="H1005" i="335"/>
  <c r="J1004" i="335"/>
  <c r="H1004" i="335"/>
  <c r="J1003" i="335"/>
  <c r="H1003" i="335"/>
  <c r="J1002" i="335"/>
  <c r="H1002" i="335"/>
  <c r="J1001" i="335"/>
  <c r="H1001" i="335"/>
  <c r="J1000" i="335"/>
  <c r="H1000" i="335"/>
  <c r="J999" i="335"/>
  <c r="H999" i="335"/>
  <c r="J998" i="335"/>
  <c r="H998" i="335"/>
  <c r="J997" i="335"/>
  <c r="H997" i="335"/>
  <c r="J996" i="335"/>
  <c r="H996" i="335"/>
  <c r="J995" i="335"/>
  <c r="H995" i="335"/>
  <c r="J994" i="335"/>
  <c r="H994" i="335"/>
  <c r="J993" i="335"/>
  <c r="H993" i="335"/>
  <c r="J992" i="335"/>
  <c r="H992" i="335"/>
  <c r="J991" i="335"/>
  <c r="H991" i="335"/>
  <c r="J990" i="335"/>
  <c r="H990" i="335"/>
  <c r="J989" i="335"/>
  <c r="H989" i="335"/>
  <c r="J988" i="335"/>
  <c r="H988" i="335"/>
  <c r="J987" i="335"/>
  <c r="H987" i="335"/>
  <c r="J986" i="335"/>
  <c r="H986" i="335"/>
  <c r="J985" i="335"/>
  <c r="H985" i="335"/>
  <c r="J984" i="335"/>
  <c r="H984" i="335"/>
  <c r="J983" i="335"/>
  <c r="H983" i="335"/>
  <c r="J982" i="335"/>
  <c r="H982" i="335"/>
  <c r="J981" i="335"/>
  <c r="H981" i="335"/>
  <c r="J980" i="335"/>
  <c r="H980" i="335"/>
  <c r="J979" i="335"/>
  <c r="H979" i="335"/>
  <c r="J978" i="335"/>
  <c r="H978" i="335"/>
  <c r="J977" i="335"/>
  <c r="H977" i="335"/>
  <c r="J976" i="335"/>
  <c r="H976" i="335"/>
  <c r="J975" i="335"/>
  <c r="H975" i="335"/>
  <c r="J974" i="335"/>
  <c r="H974" i="335"/>
  <c r="J973" i="335"/>
  <c r="H973" i="335"/>
  <c r="J972" i="335"/>
  <c r="H972" i="335"/>
  <c r="J971" i="335"/>
  <c r="H971" i="335"/>
  <c r="J970" i="335"/>
  <c r="H970" i="335"/>
  <c r="J969" i="335"/>
  <c r="H969" i="335"/>
  <c r="J968" i="335"/>
  <c r="H968" i="335"/>
  <c r="J967" i="335"/>
  <c r="H967" i="335"/>
  <c r="J966" i="335"/>
  <c r="H966" i="335"/>
  <c r="J965" i="335"/>
  <c r="H965" i="335"/>
  <c r="J964" i="335"/>
  <c r="H964" i="335"/>
  <c r="J963" i="335"/>
  <c r="H963" i="335"/>
  <c r="J962" i="335"/>
  <c r="H962" i="335"/>
  <c r="J961" i="335"/>
  <c r="H961" i="335"/>
  <c r="J960" i="335"/>
  <c r="H960" i="335"/>
  <c r="J959" i="335"/>
  <c r="H959" i="335"/>
  <c r="J958" i="335"/>
  <c r="H958" i="335"/>
  <c r="H957" i="335"/>
  <c r="J957" i="335" s="1"/>
  <c r="H956" i="335"/>
  <c r="J956" i="335" s="1"/>
  <c r="H955" i="335"/>
  <c r="J955" i="335" s="1"/>
  <c r="H954" i="335"/>
  <c r="J954" i="335" s="1"/>
  <c r="H953" i="335"/>
  <c r="J953" i="335" s="1"/>
  <c r="H952" i="335"/>
  <c r="J952" i="335" s="1"/>
  <c r="H951" i="335"/>
  <c r="J951" i="335" s="1"/>
  <c r="H950" i="335"/>
  <c r="J950" i="335" s="1"/>
  <c r="H949" i="335"/>
  <c r="J949" i="335" s="1"/>
  <c r="J948" i="335"/>
  <c r="H948" i="335"/>
  <c r="H947" i="335"/>
  <c r="J947" i="335" s="1"/>
  <c r="H946" i="335"/>
  <c r="J946" i="335" s="1"/>
  <c r="H945" i="335"/>
  <c r="J945" i="335" s="1"/>
  <c r="H944" i="335"/>
  <c r="J944" i="335" s="1"/>
  <c r="J943" i="335"/>
  <c r="H943" i="335"/>
  <c r="H942" i="335"/>
  <c r="J942" i="335" s="1"/>
  <c r="H941" i="335"/>
  <c r="J941" i="335" s="1"/>
  <c r="H940" i="335"/>
  <c r="J940" i="335" s="1"/>
  <c r="H939" i="335"/>
  <c r="J939" i="335" s="1"/>
  <c r="H938" i="335"/>
  <c r="J938" i="335" s="1"/>
  <c r="H937" i="335"/>
  <c r="J937" i="335" s="1"/>
  <c r="H936" i="335"/>
  <c r="J936" i="335" s="1"/>
  <c r="G935" i="335"/>
  <c r="F935" i="335"/>
  <c r="J932" i="335"/>
  <c r="H932" i="335"/>
  <c r="J931" i="335"/>
  <c r="H931" i="335"/>
  <c r="J930" i="335"/>
  <c r="H930" i="335"/>
  <c r="J929" i="335"/>
  <c r="H929" i="335"/>
  <c r="J928" i="335"/>
  <c r="H928" i="335"/>
  <c r="J927" i="335"/>
  <c r="H927" i="335"/>
  <c r="J926" i="335"/>
  <c r="H926" i="335"/>
  <c r="J925" i="335"/>
  <c r="H925" i="335"/>
  <c r="J924" i="335"/>
  <c r="H924" i="335"/>
  <c r="J923" i="335"/>
  <c r="H923" i="335"/>
  <c r="J922" i="335"/>
  <c r="H922" i="335"/>
  <c r="J921" i="335"/>
  <c r="H921" i="335"/>
  <c r="J920" i="335"/>
  <c r="H920" i="335"/>
  <c r="J919" i="335"/>
  <c r="H919" i="335"/>
  <c r="J918" i="335"/>
  <c r="H918" i="335"/>
  <c r="J917" i="335"/>
  <c r="H917" i="335"/>
  <c r="J916" i="335"/>
  <c r="H916" i="335"/>
  <c r="J915" i="335"/>
  <c r="H915" i="335"/>
  <c r="J914" i="335"/>
  <c r="H914" i="335"/>
  <c r="J913" i="335"/>
  <c r="H913" i="335"/>
  <c r="J912" i="335"/>
  <c r="H912" i="335"/>
  <c r="J911" i="335"/>
  <c r="H911" i="335"/>
  <c r="J910" i="335"/>
  <c r="H910" i="335"/>
  <c r="J909" i="335"/>
  <c r="H909" i="335"/>
  <c r="J908" i="335"/>
  <c r="H908" i="335"/>
  <c r="J907" i="335"/>
  <c r="H907" i="335"/>
  <c r="J906" i="335"/>
  <c r="H906" i="335"/>
  <c r="J905" i="335"/>
  <c r="H905" i="335"/>
  <c r="J904" i="335"/>
  <c r="H904" i="335"/>
  <c r="J903" i="335"/>
  <c r="H903" i="335"/>
  <c r="J902" i="335"/>
  <c r="H902" i="335"/>
  <c r="J901" i="335"/>
  <c r="H901" i="335"/>
  <c r="J900" i="335"/>
  <c r="H900" i="335"/>
  <c r="J899" i="335"/>
  <c r="H899" i="335"/>
  <c r="J898" i="335"/>
  <c r="H898" i="335"/>
  <c r="J897" i="335"/>
  <c r="H897" i="335"/>
  <c r="J896" i="335"/>
  <c r="H896" i="335"/>
  <c r="J895" i="335"/>
  <c r="H895" i="335"/>
  <c r="J894" i="335"/>
  <c r="H894" i="335"/>
  <c r="J893" i="335"/>
  <c r="H893" i="335"/>
  <c r="J892" i="335"/>
  <c r="H892" i="335"/>
  <c r="J891" i="335"/>
  <c r="H891" i="335"/>
  <c r="J890" i="335"/>
  <c r="H890" i="335"/>
  <c r="J889" i="335"/>
  <c r="H889" i="335"/>
  <c r="J888" i="335"/>
  <c r="H888" i="335"/>
  <c r="J887" i="335"/>
  <c r="H887" i="335"/>
  <c r="J886" i="335"/>
  <c r="H886" i="335"/>
  <c r="J885" i="335"/>
  <c r="H885" i="335"/>
  <c r="J884" i="335"/>
  <c r="H884" i="335"/>
  <c r="J883" i="335"/>
  <c r="H883" i="335"/>
  <c r="J882" i="335"/>
  <c r="H882" i="335"/>
  <c r="J881" i="335"/>
  <c r="H881" i="335"/>
  <c r="J880" i="335"/>
  <c r="H880" i="335"/>
  <c r="J879" i="335"/>
  <c r="H879" i="335"/>
  <c r="J878" i="335"/>
  <c r="H878" i="335"/>
  <c r="J877" i="335"/>
  <c r="H877" i="335"/>
  <c r="J876" i="335"/>
  <c r="H876" i="335"/>
  <c r="J875" i="335"/>
  <c r="H875" i="335"/>
  <c r="J874" i="335"/>
  <c r="H874" i="335"/>
  <c r="J873" i="335"/>
  <c r="H873" i="335"/>
  <c r="J872" i="335"/>
  <c r="H872" i="335"/>
  <c r="J871" i="335"/>
  <c r="H871" i="335"/>
  <c r="J870" i="335"/>
  <c r="H870" i="335"/>
  <c r="J869" i="335"/>
  <c r="H869" i="335"/>
  <c r="J868" i="335"/>
  <c r="H868" i="335"/>
  <c r="J867" i="335"/>
  <c r="H867" i="335"/>
  <c r="J866" i="335"/>
  <c r="H866" i="335"/>
  <c r="J865" i="335"/>
  <c r="H865" i="335"/>
  <c r="J864" i="335"/>
  <c r="H864" i="335"/>
  <c r="J863" i="335"/>
  <c r="H863" i="335"/>
  <c r="J862" i="335"/>
  <c r="H862" i="335"/>
  <c r="J861" i="335"/>
  <c r="H861" i="335"/>
  <c r="J860" i="335"/>
  <c r="H860" i="335"/>
  <c r="J859" i="335"/>
  <c r="H859" i="335"/>
  <c r="J858" i="335"/>
  <c r="H858" i="335"/>
  <c r="J857" i="335"/>
  <c r="H857" i="335"/>
  <c r="J856" i="335"/>
  <c r="H856" i="335"/>
  <c r="J855" i="335"/>
  <c r="H855" i="335"/>
  <c r="J854" i="335"/>
  <c r="H854" i="335"/>
  <c r="J853" i="335"/>
  <c r="H853" i="335"/>
  <c r="J852" i="335"/>
  <c r="H852" i="335"/>
  <c r="J851" i="335"/>
  <c r="H851" i="335"/>
  <c r="J850" i="335"/>
  <c r="H850" i="335"/>
  <c r="J849" i="335"/>
  <c r="H849" i="335"/>
  <c r="J848" i="335"/>
  <c r="H848" i="335"/>
  <c r="J847" i="335"/>
  <c r="H847" i="335"/>
  <c r="J846" i="335"/>
  <c r="H846" i="335"/>
  <c r="J845" i="335"/>
  <c r="H845" i="335"/>
  <c r="J844" i="335"/>
  <c r="H844" i="335"/>
  <c r="J843" i="335"/>
  <c r="H843" i="335"/>
  <c r="J842" i="335"/>
  <c r="H842" i="335"/>
  <c r="J841" i="335"/>
  <c r="H841" i="335"/>
  <c r="J840" i="335"/>
  <c r="H840" i="335"/>
  <c r="J839" i="335"/>
  <c r="H839" i="335"/>
  <c r="J838" i="335"/>
  <c r="H838" i="335"/>
  <c r="J837" i="335"/>
  <c r="H837" i="335"/>
  <c r="J836" i="335"/>
  <c r="H836" i="335"/>
  <c r="J835" i="335"/>
  <c r="H835" i="335"/>
  <c r="J834" i="335"/>
  <c r="H834" i="335"/>
  <c r="J833" i="335"/>
  <c r="H833" i="335"/>
  <c r="J832" i="335"/>
  <c r="H832" i="335"/>
  <c r="J831" i="335"/>
  <c r="H831" i="335"/>
  <c r="J830" i="335"/>
  <c r="H830" i="335"/>
  <c r="J829" i="335"/>
  <c r="H829" i="335"/>
  <c r="J828" i="335"/>
  <c r="H828" i="335"/>
  <c r="J827" i="335"/>
  <c r="H827" i="335"/>
  <c r="J826" i="335"/>
  <c r="H826" i="335"/>
  <c r="J825" i="335"/>
  <c r="H825" i="335"/>
  <c r="J824" i="335"/>
  <c r="H824" i="335"/>
  <c r="J823" i="335"/>
  <c r="H823" i="335"/>
  <c r="J822" i="335"/>
  <c r="H822" i="335"/>
  <c r="J821" i="335"/>
  <c r="H821" i="335"/>
  <c r="J820" i="335"/>
  <c r="H820" i="335"/>
  <c r="J819" i="335"/>
  <c r="H819" i="335"/>
  <c r="J818" i="335"/>
  <c r="H818" i="335"/>
  <c r="J817" i="335"/>
  <c r="H817" i="335"/>
  <c r="J816" i="335"/>
  <c r="H816" i="335"/>
  <c r="J815" i="335"/>
  <c r="H815" i="335"/>
  <c r="J814" i="335"/>
  <c r="H814" i="335"/>
  <c r="J813" i="335"/>
  <c r="H813" i="335"/>
  <c r="J812" i="335"/>
  <c r="H812" i="335"/>
  <c r="J811" i="335"/>
  <c r="H811" i="335"/>
  <c r="J810" i="335"/>
  <c r="H810" i="335"/>
  <c r="J809" i="335"/>
  <c r="H809" i="335"/>
  <c r="J808" i="335"/>
  <c r="H808" i="335"/>
  <c r="J807" i="335"/>
  <c r="H807" i="335"/>
  <c r="J806" i="335"/>
  <c r="H806" i="335"/>
  <c r="J805" i="335"/>
  <c r="H805" i="335"/>
  <c r="J804" i="335"/>
  <c r="H804" i="335"/>
  <c r="J803" i="335"/>
  <c r="H803" i="335"/>
  <c r="J802" i="335"/>
  <c r="H802" i="335"/>
  <c r="J801" i="335"/>
  <c r="H801" i="335"/>
  <c r="J800" i="335"/>
  <c r="H800" i="335"/>
  <c r="J799" i="335"/>
  <c r="H799" i="335"/>
  <c r="J798" i="335"/>
  <c r="H798" i="335"/>
  <c r="J797" i="335"/>
  <c r="H797" i="335"/>
  <c r="J796" i="335"/>
  <c r="H796" i="335"/>
  <c r="J795" i="335"/>
  <c r="H795" i="335"/>
  <c r="J794" i="335"/>
  <c r="H794" i="335"/>
  <c r="J793" i="335"/>
  <c r="H793" i="335"/>
  <c r="J792" i="335"/>
  <c r="H792" i="335"/>
  <c r="J791" i="335"/>
  <c r="H791" i="335"/>
  <c r="J790" i="335"/>
  <c r="H790" i="335"/>
  <c r="J789" i="335"/>
  <c r="H789" i="335"/>
  <c r="J788" i="335"/>
  <c r="H788" i="335"/>
  <c r="J787" i="335"/>
  <c r="H787" i="335"/>
  <c r="J786" i="335"/>
  <c r="H786" i="335"/>
  <c r="J785" i="335"/>
  <c r="H785" i="335"/>
  <c r="J784" i="335"/>
  <c r="H784" i="335"/>
  <c r="J783" i="335"/>
  <c r="H783" i="335"/>
  <c r="J782" i="335"/>
  <c r="H782" i="335"/>
  <c r="J781" i="335"/>
  <c r="H781" i="335"/>
  <c r="J780" i="335"/>
  <c r="H780" i="335"/>
  <c r="J779" i="335"/>
  <c r="H779" i="335"/>
  <c r="J778" i="335"/>
  <c r="H778" i="335"/>
  <c r="J777" i="335"/>
  <c r="H777" i="335"/>
  <c r="J776" i="335"/>
  <c r="H776" i="335"/>
  <c r="J775" i="335"/>
  <c r="H775" i="335"/>
  <c r="J774" i="335"/>
  <c r="H774" i="335"/>
  <c r="J773" i="335"/>
  <c r="H773" i="335"/>
  <c r="J772" i="335"/>
  <c r="H772" i="335"/>
  <c r="J771" i="335"/>
  <c r="H771" i="335"/>
  <c r="J770" i="335"/>
  <c r="H770" i="335"/>
  <c r="J769" i="335"/>
  <c r="H769" i="335"/>
  <c r="J768" i="335"/>
  <c r="H768" i="335"/>
  <c r="J767" i="335"/>
  <c r="H767" i="335"/>
  <c r="J766" i="335"/>
  <c r="H766" i="335"/>
  <c r="J765" i="335"/>
  <c r="H765" i="335"/>
  <c r="J764" i="335"/>
  <c r="H764" i="335"/>
  <c r="J763" i="335"/>
  <c r="H763" i="335"/>
  <c r="J762" i="335"/>
  <c r="H762" i="335"/>
  <c r="J761" i="335"/>
  <c r="H761" i="335"/>
  <c r="J760" i="335"/>
  <c r="H760" i="335"/>
  <c r="J759" i="335"/>
  <c r="H759" i="335"/>
  <c r="J758" i="335"/>
  <c r="H758" i="335"/>
  <c r="J757" i="335"/>
  <c r="H757" i="335"/>
  <c r="J756" i="335"/>
  <c r="H756" i="335"/>
  <c r="J755" i="335"/>
  <c r="H755" i="335"/>
  <c r="J754" i="335"/>
  <c r="H754" i="335"/>
  <c r="J753" i="335"/>
  <c r="H753" i="335"/>
  <c r="J752" i="335"/>
  <c r="H752" i="335"/>
  <c r="J751" i="335"/>
  <c r="H751" i="335"/>
  <c r="J750" i="335"/>
  <c r="H750" i="335"/>
  <c r="J749" i="335"/>
  <c r="H749" i="335"/>
  <c r="J748" i="335"/>
  <c r="H748" i="335"/>
  <c r="J747" i="335"/>
  <c r="H747" i="335"/>
  <c r="J746" i="335"/>
  <c r="H746" i="335"/>
  <c r="J745" i="335"/>
  <c r="H745" i="335"/>
  <c r="J744" i="335"/>
  <c r="H744" i="335"/>
  <c r="J743" i="335"/>
  <c r="H743" i="335"/>
  <c r="J742" i="335"/>
  <c r="H742" i="335"/>
  <c r="J741" i="335"/>
  <c r="H741" i="335"/>
  <c r="J740" i="335"/>
  <c r="H740" i="335"/>
  <c r="J739" i="335"/>
  <c r="H739" i="335"/>
  <c r="J738" i="335"/>
  <c r="H738" i="335"/>
  <c r="J737" i="335"/>
  <c r="H737" i="335"/>
  <c r="J736" i="335"/>
  <c r="H736" i="335"/>
  <c r="J735" i="335"/>
  <c r="H735" i="335"/>
  <c r="J734" i="335"/>
  <c r="H734" i="335"/>
  <c r="J733" i="335"/>
  <c r="H733" i="335"/>
  <c r="J732" i="335"/>
  <c r="H732" i="335"/>
  <c r="J731" i="335"/>
  <c r="H731" i="335"/>
  <c r="J730" i="335"/>
  <c r="H730" i="335"/>
  <c r="J729" i="335"/>
  <c r="H729" i="335"/>
  <c r="J728" i="335"/>
  <c r="H728" i="335"/>
  <c r="J727" i="335"/>
  <c r="H727" i="335"/>
  <c r="J726" i="335"/>
  <c r="H726" i="335"/>
  <c r="J725" i="335"/>
  <c r="H725" i="335"/>
  <c r="J724" i="335"/>
  <c r="H724" i="335"/>
  <c r="J723" i="335"/>
  <c r="H723" i="335"/>
  <c r="J722" i="335"/>
  <c r="H722" i="335"/>
  <c r="J721" i="335"/>
  <c r="H721" i="335"/>
  <c r="J720" i="335"/>
  <c r="H720" i="335"/>
  <c r="J719" i="335"/>
  <c r="H719" i="335"/>
  <c r="J718" i="335"/>
  <c r="H718" i="335"/>
  <c r="J717" i="335"/>
  <c r="H717" i="335"/>
  <c r="J716" i="335"/>
  <c r="H716" i="335"/>
  <c r="J715" i="335"/>
  <c r="H715" i="335"/>
  <c r="J714" i="335"/>
  <c r="H714" i="335"/>
  <c r="J713" i="335"/>
  <c r="H713" i="335"/>
  <c r="J712" i="335"/>
  <c r="H712" i="335"/>
  <c r="J711" i="335"/>
  <c r="H711" i="335"/>
  <c r="J710" i="335"/>
  <c r="H710" i="335"/>
  <c r="J709" i="335"/>
  <c r="H709" i="335"/>
  <c r="J708" i="335"/>
  <c r="H708" i="335"/>
  <c r="J707" i="335"/>
  <c r="H707" i="335"/>
  <c r="J706" i="335"/>
  <c r="H706" i="335"/>
  <c r="J705" i="335"/>
  <c r="H705" i="335"/>
  <c r="J704" i="335"/>
  <c r="H704" i="335"/>
  <c r="J703" i="335"/>
  <c r="H703" i="335"/>
  <c r="J702" i="335"/>
  <c r="H702" i="335"/>
  <c r="J701" i="335"/>
  <c r="H701" i="335"/>
  <c r="J700" i="335"/>
  <c r="H700" i="335"/>
  <c r="J699" i="335"/>
  <c r="H699" i="335"/>
  <c r="J698" i="335"/>
  <c r="H698" i="335"/>
  <c r="J697" i="335"/>
  <c r="H697" i="335"/>
  <c r="H696" i="335"/>
  <c r="J696" i="335" s="1"/>
  <c r="H695" i="335"/>
  <c r="J695" i="335" s="1"/>
  <c r="H694" i="335"/>
  <c r="J694" i="335" s="1"/>
  <c r="H693" i="335"/>
  <c r="J693" i="335" s="1"/>
  <c r="J692" i="335"/>
  <c r="H692" i="335"/>
  <c r="H691" i="335"/>
  <c r="J691" i="335" s="1"/>
  <c r="H690" i="335"/>
  <c r="J690" i="335" s="1"/>
  <c r="H689" i="335"/>
  <c r="J689" i="335" s="1"/>
  <c r="H688" i="335"/>
  <c r="J688" i="335" s="1"/>
  <c r="J687" i="335"/>
  <c r="H687" i="335"/>
  <c r="H686" i="335"/>
  <c r="J686" i="335" s="1"/>
  <c r="H685" i="335"/>
  <c r="J685" i="335" s="1"/>
  <c r="H684" i="335"/>
  <c r="J684" i="335" s="1"/>
  <c r="H683" i="335"/>
  <c r="J683" i="335" s="1"/>
  <c r="G682" i="335"/>
  <c r="F682" i="335"/>
  <c r="J679" i="335"/>
  <c r="H679" i="335"/>
  <c r="J678" i="335"/>
  <c r="H678" i="335"/>
  <c r="J677" i="335"/>
  <c r="H677" i="335"/>
  <c r="J676" i="335"/>
  <c r="H676" i="335"/>
  <c r="J675" i="335"/>
  <c r="H675" i="335"/>
  <c r="J674" i="335"/>
  <c r="H674" i="335"/>
  <c r="J673" i="335"/>
  <c r="H673" i="335"/>
  <c r="J672" i="335"/>
  <c r="H672" i="335"/>
  <c r="J671" i="335"/>
  <c r="H671" i="335"/>
  <c r="J670" i="335"/>
  <c r="H670" i="335"/>
  <c r="J669" i="335"/>
  <c r="H669" i="335"/>
  <c r="J668" i="335"/>
  <c r="H668" i="335"/>
  <c r="J667" i="335"/>
  <c r="H667" i="335"/>
  <c r="J666" i="335"/>
  <c r="H666" i="335"/>
  <c r="J665" i="335"/>
  <c r="H665" i="335"/>
  <c r="J664" i="335"/>
  <c r="H664" i="335"/>
  <c r="J663" i="335"/>
  <c r="H663" i="335"/>
  <c r="J662" i="335"/>
  <c r="H662" i="335"/>
  <c r="J661" i="335"/>
  <c r="H661" i="335"/>
  <c r="J660" i="335"/>
  <c r="H660" i="335"/>
  <c r="J659" i="335"/>
  <c r="H659" i="335"/>
  <c r="J658" i="335"/>
  <c r="H658" i="335"/>
  <c r="J657" i="335"/>
  <c r="H657" i="335"/>
  <c r="J656" i="335"/>
  <c r="H656" i="335"/>
  <c r="J655" i="335"/>
  <c r="H655" i="335"/>
  <c r="J654" i="335"/>
  <c r="H654" i="335"/>
  <c r="J653" i="335"/>
  <c r="H653" i="335"/>
  <c r="J652" i="335"/>
  <c r="H652" i="335"/>
  <c r="J651" i="335"/>
  <c r="H651" i="335"/>
  <c r="J650" i="335"/>
  <c r="H650" i="335"/>
  <c r="J649" i="335"/>
  <c r="H649" i="335"/>
  <c r="J648" i="335"/>
  <c r="H648" i="335"/>
  <c r="J647" i="335"/>
  <c r="H647" i="335"/>
  <c r="J646" i="335"/>
  <c r="H646" i="335"/>
  <c r="J645" i="335"/>
  <c r="H645" i="335"/>
  <c r="J644" i="335"/>
  <c r="H644" i="335"/>
  <c r="J643" i="335"/>
  <c r="H643" i="335"/>
  <c r="J642" i="335"/>
  <c r="H642" i="335"/>
  <c r="J641" i="335"/>
  <c r="H641" i="335"/>
  <c r="J640" i="335"/>
  <c r="H640" i="335"/>
  <c r="J639" i="335"/>
  <c r="H639" i="335"/>
  <c r="J638" i="335"/>
  <c r="H638" i="335"/>
  <c r="J637" i="335"/>
  <c r="H637" i="335"/>
  <c r="J636" i="335"/>
  <c r="H636" i="335"/>
  <c r="J635" i="335"/>
  <c r="H635" i="335"/>
  <c r="J634" i="335"/>
  <c r="H634" i="335"/>
  <c r="J633" i="335"/>
  <c r="H633" i="335"/>
  <c r="J632" i="335"/>
  <c r="H632" i="335"/>
  <c r="J631" i="335"/>
  <c r="H631" i="335"/>
  <c r="J630" i="335"/>
  <c r="H630" i="335"/>
  <c r="J629" i="335"/>
  <c r="H629" i="335"/>
  <c r="J628" i="335"/>
  <c r="H628" i="335"/>
  <c r="J627" i="335"/>
  <c r="H627" i="335"/>
  <c r="J626" i="335"/>
  <c r="H626" i="335"/>
  <c r="J625" i="335"/>
  <c r="H625" i="335"/>
  <c r="J624" i="335"/>
  <c r="H624" i="335"/>
  <c r="J623" i="335"/>
  <c r="H623" i="335"/>
  <c r="J622" i="335"/>
  <c r="H622" i="335"/>
  <c r="J621" i="335"/>
  <c r="H621" i="335"/>
  <c r="J620" i="335"/>
  <c r="H620" i="335"/>
  <c r="J619" i="335"/>
  <c r="H619" i="335"/>
  <c r="J618" i="335"/>
  <c r="H618" i="335"/>
  <c r="J617" i="335"/>
  <c r="H617" i="335"/>
  <c r="J616" i="335"/>
  <c r="H616" i="335"/>
  <c r="J615" i="335"/>
  <c r="H615" i="335"/>
  <c r="J614" i="335"/>
  <c r="H614" i="335"/>
  <c r="J613" i="335"/>
  <c r="H613" i="335"/>
  <c r="J612" i="335"/>
  <c r="H612" i="335"/>
  <c r="J611" i="335"/>
  <c r="H611" i="335"/>
  <c r="J610" i="335"/>
  <c r="H610" i="335"/>
  <c r="J609" i="335"/>
  <c r="H609" i="335"/>
  <c r="J608" i="335"/>
  <c r="H608" i="335"/>
  <c r="J607" i="335"/>
  <c r="H607" i="335"/>
  <c r="J606" i="335"/>
  <c r="H606" i="335"/>
  <c r="J605" i="335"/>
  <c r="H605" i="335"/>
  <c r="J604" i="335"/>
  <c r="H604" i="335"/>
  <c r="J603" i="335"/>
  <c r="H603" i="335"/>
  <c r="J602" i="335"/>
  <c r="H602" i="335"/>
  <c r="J601" i="335"/>
  <c r="H601" i="335"/>
  <c r="J600" i="335"/>
  <c r="H600" i="335"/>
  <c r="J599" i="335"/>
  <c r="H599" i="335"/>
  <c r="J598" i="335"/>
  <c r="H598" i="335"/>
  <c r="J597" i="335"/>
  <c r="H597" i="335"/>
  <c r="J596" i="335"/>
  <c r="H596" i="335"/>
  <c r="J595" i="335"/>
  <c r="H595" i="335"/>
  <c r="J594" i="335"/>
  <c r="H594" i="335"/>
  <c r="J593" i="335"/>
  <c r="H593" i="335"/>
  <c r="J592" i="335"/>
  <c r="H592" i="335"/>
  <c r="J591" i="335"/>
  <c r="H591" i="335"/>
  <c r="J590" i="335"/>
  <c r="H590" i="335"/>
  <c r="J589" i="335"/>
  <c r="H589" i="335"/>
  <c r="J588" i="335"/>
  <c r="H588" i="335"/>
  <c r="J587" i="335"/>
  <c r="H587" i="335"/>
  <c r="J586" i="335"/>
  <c r="H586" i="335"/>
  <c r="J585" i="335"/>
  <c r="H585" i="335"/>
  <c r="J584" i="335"/>
  <c r="H584" i="335"/>
  <c r="J583" i="335"/>
  <c r="H583" i="335"/>
  <c r="J582" i="335"/>
  <c r="H582" i="335"/>
  <c r="J581" i="335"/>
  <c r="H581" i="335"/>
  <c r="J580" i="335"/>
  <c r="H580" i="335"/>
  <c r="J579" i="335"/>
  <c r="H579" i="335"/>
  <c r="J578" i="335"/>
  <c r="H578" i="335"/>
  <c r="J577" i="335"/>
  <c r="H577" i="335"/>
  <c r="J576" i="335"/>
  <c r="H576" i="335"/>
  <c r="J575" i="335"/>
  <c r="H575" i="335"/>
  <c r="J574" i="335"/>
  <c r="H574" i="335"/>
  <c r="J573" i="335"/>
  <c r="H573" i="335"/>
  <c r="J572" i="335"/>
  <c r="H572" i="335"/>
  <c r="J571" i="335"/>
  <c r="H571" i="335"/>
  <c r="J570" i="335"/>
  <c r="H570" i="335"/>
  <c r="J569" i="335"/>
  <c r="H569" i="335"/>
  <c r="J568" i="335"/>
  <c r="H568" i="335"/>
  <c r="J567" i="335"/>
  <c r="H567" i="335"/>
  <c r="J566" i="335"/>
  <c r="H566" i="335"/>
  <c r="J565" i="335"/>
  <c r="H565" i="335"/>
  <c r="J564" i="335"/>
  <c r="H564" i="335"/>
  <c r="J563" i="335"/>
  <c r="H563" i="335"/>
  <c r="J562" i="335"/>
  <c r="H562" i="335"/>
  <c r="J561" i="335"/>
  <c r="H561" i="335"/>
  <c r="J560" i="335"/>
  <c r="H560" i="335"/>
  <c r="J559" i="335"/>
  <c r="H559" i="335"/>
  <c r="J558" i="335"/>
  <c r="H558" i="335"/>
  <c r="J557" i="335"/>
  <c r="H557" i="335"/>
  <c r="J556" i="335"/>
  <c r="H556" i="335"/>
  <c r="J555" i="335"/>
  <c r="H555" i="335"/>
  <c r="J554" i="335"/>
  <c r="H554" i="335"/>
  <c r="J553" i="335"/>
  <c r="H553" i="335"/>
  <c r="J552" i="335"/>
  <c r="H552" i="335"/>
  <c r="J551" i="335"/>
  <c r="H551" i="335"/>
  <c r="J550" i="335"/>
  <c r="H550" i="335"/>
  <c r="J549" i="335"/>
  <c r="H549" i="335"/>
  <c r="J548" i="335"/>
  <c r="H548" i="335"/>
  <c r="J547" i="335"/>
  <c r="H547" i="335"/>
  <c r="J546" i="335"/>
  <c r="H546" i="335"/>
  <c r="J545" i="335"/>
  <c r="H545" i="335"/>
  <c r="J544" i="335"/>
  <c r="H544" i="335"/>
  <c r="J543" i="335"/>
  <c r="H543" i="335"/>
  <c r="J542" i="335"/>
  <c r="H542" i="335"/>
  <c r="J541" i="335"/>
  <c r="H541" i="335"/>
  <c r="J540" i="335"/>
  <c r="H540" i="335"/>
  <c r="J539" i="335"/>
  <c r="H539" i="335"/>
  <c r="J538" i="335"/>
  <c r="H538" i="335"/>
  <c r="J537" i="335"/>
  <c r="H537" i="335"/>
  <c r="J536" i="335"/>
  <c r="H536" i="335"/>
  <c r="J535" i="335"/>
  <c r="H535" i="335"/>
  <c r="J534" i="335"/>
  <c r="H534" i="335"/>
  <c r="J533" i="335"/>
  <c r="H533" i="335"/>
  <c r="J532" i="335"/>
  <c r="H532" i="335"/>
  <c r="J531" i="335"/>
  <c r="H531" i="335"/>
  <c r="J530" i="335"/>
  <c r="H530" i="335"/>
  <c r="J529" i="335"/>
  <c r="H529" i="335"/>
  <c r="J528" i="335"/>
  <c r="H528" i="335"/>
  <c r="J527" i="335"/>
  <c r="H527" i="335"/>
  <c r="J526" i="335"/>
  <c r="H526" i="335"/>
  <c r="J525" i="335"/>
  <c r="H525" i="335"/>
  <c r="J524" i="335"/>
  <c r="H524" i="335"/>
  <c r="J523" i="335"/>
  <c r="H523" i="335"/>
  <c r="J522" i="335"/>
  <c r="H522" i="335"/>
  <c r="J521" i="335"/>
  <c r="H521" i="335"/>
  <c r="J520" i="335"/>
  <c r="H520" i="335"/>
  <c r="J519" i="335"/>
  <c r="H519" i="335"/>
  <c r="J518" i="335"/>
  <c r="H518" i="335"/>
  <c r="J517" i="335"/>
  <c r="H517" i="335"/>
  <c r="J516" i="335"/>
  <c r="H516" i="335"/>
  <c r="J515" i="335"/>
  <c r="H515" i="335"/>
  <c r="J514" i="335"/>
  <c r="H514" i="335"/>
  <c r="J513" i="335"/>
  <c r="H513" i="335"/>
  <c r="J512" i="335"/>
  <c r="H512" i="335"/>
  <c r="J511" i="335"/>
  <c r="H511" i="335"/>
  <c r="J510" i="335"/>
  <c r="H510" i="335"/>
  <c r="J509" i="335"/>
  <c r="H509" i="335"/>
  <c r="J508" i="335"/>
  <c r="H508" i="335"/>
  <c r="J507" i="335"/>
  <c r="H507" i="335"/>
  <c r="J506" i="335"/>
  <c r="H506" i="335"/>
  <c r="J505" i="335"/>
  <c r="H505" i="335"/>
  <c r="J504" i="335"/>
  <c r="H504" i="335"/>
  <c r="J503" i="335"/>
  <c r="H503" i="335"/>
  <c r="J502" i="335"/>
  <c r="H502" i="335"/>
  <c r="J501" i="335"/>
  <c r="H501" i="335"/>
  <c r="J500" i="335"/>
  <c r="H500" i="335"/>
  <c r="J499" i="335"/>
  <c r="H499" i="335"/>
  <c r="J498" i="335"/>
  <c r="H498" i="335"/>
  <c r="J497" i="335"/>
  <c r="H497" i="335"/>
  <c r="J496" i="335"/>
  <c r="H496" i="335"/>
  <c r="J495" i="335"/>
  <c r="H495" i="335"/>
  <c r="J494" i="335"/>
  <c r="H494" i="335"/>
  <c r="J493" i="335"/>
  <c r="H493" i="335"/>
  <c r="J492" i="335"/>
  <c r="H492" i="335"/>
  <c r="J491" i="335"/>
  <c r="H491" i="335"/>
  <c r="J490" i="335"/>
  <c r="H490" i="335"/>
  <c r="J489" i="335"/>
  <c r="H489" i="335"/>
  <c r="J488" i="335"/>
  <c r="H488" i="335"/>
  <c r="J487" i="335"/>
  <c r="H487" i="335"/>
  <c r="J486" i="335"/>
  <c r="H486" i="335"/>
  <c r="J485" i="335"/>
  <c r="H485" i="335"/>
  <c r="J484" i="335"/>
  <c r="H484" i="335"/>
  <c r="J483" i="335"/>
  <c r="H483" i="335"/>
  <c r="J482" i="335"/>
  <c r="H482" i="335"/>
  <c r="J481" i="335"/>
  <c r="H481" i="335"/>
  <c r="J480" i="335"/>
  <c r="H480" i="335"/>
  <c r="J479" i="335"/>
  <c r="H479" i="335"/>
  <c r="J478" i="335"/>
  <c r="H478" i="335"/>
  <c r="J477" i="335"/>
  <c r="H477" i="335"/>
  <c r="J476" i="335"/>
  <c r="H476" i="335"/>
  <c r="J475" i="335"/>
  <c r="H475" i="335"/>
  <c r="J474" i="335"/>
  <c r="H474" i="335"/>
  <c r="J473" i="335"/>
  <c r="H473" i="335"/>
  <c r="J472" i="335"/>
  <c r="H472" i="335"/>
  <c r="J471" i="335"/>
  <c r="H471" i="335"/>
  <c r="J470" i="335"/>
  <c r="H470" i="335"/>
  <c r="J469" i="335"/>
  <c r="H469" i="335"/>
  <c r="J468" i="335"/>
  <c r="H468" i="335"/>
  <c r="J467" i="335"/>
  <c r="H467" i="335"/>
  <c r="J466" i="335"/>
  <c r="H466" i="335"/>
  <c r="J465" i="335"/>
  <c r="H465" i="335"/>
  <c r="J464" i="335"/>
  <c r="H464" i="335"/>
  <c r="J463" i="335"/>
  <c r="H463" i="335"/>
  <c r="J462" i="335"/>
  <c r="H462" i="335"/>
  <c r="J461" i="335"/>
  <c r="H461" i="335"/>
  <c r="J460" i="335"/>
  <c r="H460" i="335"/>
  <c r="J459" i="335"/>
  <c r="H459" i="335"/>
  <c r="J458" i="335"/>
  <c r="H458" i="335"/>
  <c r="J457" i="335"/>
  <c r="H457" i="335"/>
  <c r="J456" i="335"/>
  <c r="H456" i="335"/>
  <c r="J455" i="335"/>
  <c r="H455" i="335"/>
  <c r="J454" i="335"/>
  <c r="H454" i="335"/>
  <c r="J453" i="335"/>
  <c r="H453" i="335"/>
  <c r="J452" i="335"/>
  <c r="H452" i="335"/>
  <c r="J451" i="335"/>
  <c r="H451" i="335"/>
  <c r="J450" i="335"/>
  <c r="H450" i="335"/>
  <c r="J449" i="335"/>
  <c r="H449" i="335"/>
  <c r="J448" i="335"/>
  <c r="H448" i="335"/>
  <c r="J447" i="335"/>
  <c r="H447" i="335"/>
  <c r="J446" i="335"/>
  <c r="H446" i="335"/>
  <c r="J445" i="335"/>
  <c r="H445" i="335"/>
  <c r="J444" i="335"/>
  <c r="H444" i="335"/>
  <c r="J443" i="335"/>
  <c r="H443" i="335"/>
  <c r="J442" i="335"/>
  <c r="H442" i="335"/>
  <c r="J441" i="335"/>
  <c r="H441" i="335"/>
  <c r="J440" i="335"/>
  <c r="H440" i="335"/>
  <c r="J439" i="335"/>
  <c r="H439" i="335"/>
  <c r="J438" i="335"/>
  <c r="H438" i="335"/>
  <c r="J437" i="335"/>
  <c r="H437" i="335"/>
  <c r="J436" i="335"/>
  <c r="H436" i="335"/>
  <c r="J435" i="335"/>
  <c r="H435" i="335"/>
  <c r="J434" i="335"/>
  <c r="H434" i="335"/>
  <c r="J433" i="335"/>
  <c r="H433" i="335"/>
  <c r="J432" i="335"/>
  <c r="H432" i="335"/>
  <c r="J431" i="335"/>
  <c r="H431" i="335"/>
  <c r="J430" i="335"/>
  <c r="H430" i="335"/>
  <c r="J429" i="335"/>
  <c r="H429" i="335"/>
  <c r="J428" i="335"/>
  <c r="H428" i="335"/>
  <c r="J427" i="335"/>
  <c r="H427" i="335"/>
  <c r="J426" i="335"/>
  <c r="H426" i="335"/>
  <c r="J425" i="335"/>
  <c r="H425" i="335"/>
  <c r="J424" i="335"/>
  <c r="H424" i="335"/>
  <c r="J423" i="335"/>
  <c r="H423" i="335"/>
  <c r="J422" i="335"/>
  <c r="H422" i="335"/>
  <c r="J421" i="335"/>
  <c r="H421" i="335"/>
  <c r="J420" i="335"/>
  <c r="H420" i="335"/>
  <c r="J419" i="335"/>
  <c r="H419" i="335"/>
  <c r="J418" i="335"/>
  <c r="H418" i="335"/>
  <c r="J417" i="335"/>
  <c r="H417" i="335"/>
  <c r="J416" i="335"/>
  <c r="H416" i="335"/>
  <c r="J415" i="335"/>
  <c r="H415" i="335"/>
  <c r="J414" i="335"/>
  <c r="H414" i="335"/>
  <c r="J413" i="335"/>
  <c r="H413" i="335"/>
  <c r="J412" i="335"/>
  <c r="H412" i="335"/>
  <c r="J411" i="335"/>
  <c r="H411" i="335"/>
  <c r="J410" i="335"/>
  <c r="H410" i="335"/>
  <c r="J409" i="335"/>
  <c r="H409" i="335"/>
  <c r="J408" i="335"/>
  <c r="H408" i="335"/>
  <c r="J407" i="335"/>
  <c r="H407" i="335"/>
  <c r="J406" i="335"/>
  <c r="H406" i="335"/>
  <c r="J405" i="335"/>
  <c r="H405" i="335"/>
  <c r="J404" i="335"/>
  <c r="H404" i="335"/>
  <c r="J403" i="335"/>
  <c r="H403" i="335"/>
  <c r="J402" i="335"/>
  <c r="H402" i="335"/>
  <c r="J401" i="335"/>
  <c r="H401" i="335"/>
  <c r="J400" i="335"/>
  <c r="H400" i="335"/>
  <c r="J399" i="335"/>
  <c r="H399" i="335"/>
  <c r="J398" i="335"/>
  <c r="H398" i="335"/>
  <c r="J397" i="335"/>
  <c r="H397" i="335"/>
  <c r="J396" i="335"/>
  <c r="H396" i="335"/>
  <c r="J395" i="335"/>
  <c r="H395" i="335"/>
  <c r="J394" i="335"/>
  <c r="H394" i="335"/>
  <c r="J393" i="335"/>
  <c r="H393" i="335"/>
  <c r="J392" i="335"/>
  <c r="H392" i="335"/>
  <c r="J391" i="335"/>
  <c r="H391" i="335"/>
  <c r="J390" i="335"/>
  <c r="H390" i="335"/>
  <c r="J389" i="335"/>
  <c r="H389" i="335"/>
  <c r="J388" i="335"/>
  <c r="H388" i="335"/>
  <c r="J387" i="335"/>
  <c r="H387" i="335"/>
  <c r="J386" i="335"/>
  <c r="H386" i="335"/>
  <c r="J385" i="335"/>
  <c r="H385" i="335"/>
  <c r="J384" i="335"/>
  <c r="H384" i="335"/>
  <c r="J383" i="335"/>
  <c r="H383" i="335"/>
  <c r="J382" i="335"/>
  <c r="H382" i="335"/>
  <c r="J381" i="335"/>
  <c r="H381" i="335"/>
  <c r="J380" i="335"/>
  <c r="H380" i="335"/>
  <c r="J379" i="335"/>
  <c r="H379" i="335"/>
  <c r="J378" i="335"/>
  <c r="H378" i="335"/>
  <c r="J377" i="335"/>
  <c r="H377" i="335"/>
  <c r="J376" i="335"/>
  <c r="H376" i="335"/>
  <c r="J375" i="335"/>
  <c r="H375" i="335"/>
  <c r="J374" i="335"/>
  <c r="H374" i="335"/>
  <c r="J373" i="335"/>
  <c r="H373" i="335"/>
  <c r="J372" i="335"/>
  <c r="H372" i="335"/>
  <c r="J371" i="335"/>
  <c r="H371" i="335"/>
  <c r="J370" i="335"/>
  <c r="H370" i="335"/>
  <c r="J369" i="335"/>
  <c r="H369" i="335"/>
  <c r="J368" i="335"/>
  <c r="H368" i="335"/>
  <c r="J367" i="335"/>
  <c r="H367" i="335"/>
  <c r="J366" i="335"/>
  <c r="H366" i="335"/>
  <c r="J365" i="335"/>
  <c r="H365" i="335"/>
  <c r="J364" i="335"/>
  <c r="H364" i="335"/>
  <c r="J363" i="335"/>
  <c r="H363" i="335"/>
  <c r="J362" i="335"/>
  <c r="H362" i="335"/>
  <c r="J361" i="335"/>
  <c r="H361" i="335"/>
  <c r="J360" i="335"/>
  <c r="H360" i="335"/>
  <c r="J359" i="335"/>
  <c r="H359" i="335"/>
  <c r="J358" i="335"/>
  <c r="H358" i="335"/>
  <c r="J357" i="335"/>
  <c r="H357" i="335"/>
  <c r="J356" i="335"/>
  <c r="H356" i="335"/>
  <c r="J355" i="335"/>
  <c r="H355" i="335"/>
  <c r="J354" i="335"/>
  <c r="H354" i="335"/>
  <c r="J353" i="335"/>
  <c r="H353" i="335"/>
  <c r="J352" i="335"/>
  <c r="H352" i="335"/>
  <c r="J351" i="335"/>
  <c r="H351" i="335"/>
  <c r="J350" i="335"/>
  <c r="H350" i="335"/>
  <c r="J349" i="335"/>
  <c r="H349" i="335"/>
  <c r="J348" i="335"/>
  <c r="H348" i="335"/>
  <c r="J347" i="335"/>
  <c r="H347" i="335"/>
  <c r="J346" i="335"/>
  <c r="H346" i="335"/>
  <c r="J345" i="335"/>
  <c r="H345" i="335"/>
  <c r="J344" i="335"/>
  <c r="H344" i="335"/>
  <c r="J343" i="335"/>
  <c r="H343" i="335"/>
  <c r="J342" i="335"/>
  <c r="H342" i="335"/>
  <c r="J341" i="335"/>
  <c r="H341" i="335"/>
  <c r="J340" i="335"/>
  <c r="H340" i="335"/>
  <c r="J339" i="335"/>
  <c r="H339" i="335"/>
  <c r="J338" i="335"/>
  <c r="H338" i="335"/>
  <c r="J337" i="335"/>
  <c r="H337" i="335"/>
  <c r="J336" i="335"/>
  <c r="H336" i="335"/>
  <c r="J335" i="335"/>
  <c r="H335" i="335"/>
  <c r="J334" i="335"/>
  <c r="H334" i="335"/>
  <c r="J333" i="335"/>
  <c r="H333" i="335"/>
  <c r="J332" i="335"/>
  <c r="H332" i="335"/>
  <c r="J331" i="335"/>
  <c r="H331" i="335"/>
  <c r="J330" i="335"/>
  <c r="H330" i="335"/>
  <c r="J329" i="335"/>
  <c r="H329" i="335"/>
  <c r="J328" i="335"/>
  <c r="H328" i="335"/>
  <c r="J327" i="335"/>
  <c r="H327" i="335"/>
  <c r="J326" i="335"/>
  <c r="H326" i="335"/>
  <c r="J325" i="335"/>
  <c r="H325" i="335"/>
  <c r="J324" i="335"/>
  <c r="H324" i="335"/>
  <c r="J323" i="335"/>
  <c r="H323" i="335"/>
  <c r="J322" i="335"/>
  <c r="H322" i="335"/>
  <c r="J321" i="335"/>
  <c r="H321" i="335"/>
  <c r="J320" i="335"/>
  <c r="H320" i="335"/>
  <c r="J319" i="335"/>
  <c r="H319" i="335"/>
  <c r="J318" i="335"/>
  <c r="H318" i="335"/>
  <c r="J317" i="335"/>
  <c r="H317" i="335"/>
  <c r="J316" i="335"/>
  <c r="H316" i="335"/>
  <c r="J315" i="335"/>
  <c r="H315" i="335"/>
  <c r="H314" i="335"/>
  <c r="J314" i="335" s="1"/>
  <c r="H313" i="335"/>
  <c r="J313" i="335" s="1"/>
  <c r="H312" i="335"/>
  <c r="J312" i="335" s="1"/>
  <c r="H311" i="335"/>
  <c r="J311" i="335" s="1"/>
  <c r="H310" i="335"/>
  <c r="J310" i="335" s="1"/>
  <c r="H309" i="335"/>
  <c r="J309" i="335" s="1"/>
  <c r="H308" i="335"/>
  <c r="J308" i="335" s="1"/>
  <c r="H307" i="335"/>
  <c r="J307" i="335" s="1"/>
  <c r="H306" i="335"/>
  <c r="J306" i="335" s="1"/>
  <c r="H305" i="335"/>
  <c r="J305" i="335" s="1"/>
  <c r="H304" i="335"/>
  <c r="J304" i="335" s="1"/>
  <c r="H303" i="335"/>
  <c r="J303" i="335" s="1"/>
  <c r="H302" i="335"/>
  <c r="J302" i="335" s="1"/>
  <c r="H301" i="335"/>
  <c r="J301" i="335" s="1"/>
  <c r="H300" i="335"/>
  <c r="J300" i="335" s="1"/>
  <c r="H299" i="335"/>
  <c r="J299" i="335" s="1"/>
  <c r="H298" i="335"/>
  <c r="J298" i="335" s="1"/>
  <c r="H297" i="335"/>
  <c r="J297" i="335" s="1"/>
  <c r="H296" i="335"/>
  <c r="J296" i="335" s="1"/>
  <c r="H295" i="335"/>
  <c r="J295" i="335" s="1"/>
  <c r="H294" i="335"/>
  <c r="J294" i="335" s="1"/>
  <c r="H293" i="335"/>
  <c r="J293" i="335" s="1"/>
  <c r="H292" i="335"/>
  <c r="J292" i="335" s="1"/>
  <c r="H291" i="335"/>
  <c r="J291" i="335" s="1"/>
  <c r="H290" i="335"/>
  <c r="J290" i="335" s="1"/>
  <c r="H289" i="335"/>
  <c r="J289" i="335" s="1"/>
  <c r="H288" i="335"/>
  <c r="J288" i="335" s="1"/>
  <c r="H287" i="335"/>
  <c r="J287" i="335" s="1"/>
  <c r="H286" i="335"/>
  <c r="J286" i="335" s="1"/>
  <c r="H285" i="335"/>
  <c r="J285" i="335" s="1"/>
  <c r="H284" i="335"/>
  <c r="J284" i="335" s="1"/>
  <c r="H283" i="335"/>
  <c r="J283" i="335" s="1"/>
  <c r="H282" i="335"/>
  <c r="J282" i="335" s="1"/>
  <c r="H281" i="335"/>
  <c r="J281" i="335" s="1"/>
  <c r="H280" i="335"/>
  <c r="G279" i="335"/>
  <c r="F279" i="335"/>
  <c r="J276" i="335"/>
  <c r="H276" i="335"/>
  <c r="J275" i="335"/>
  <c r="H275" i="335"/>
  <c r="J274" i="335"/>
  <c r="H274" i="335"/>
  <c r="J273" i="335"/>
  <c r="H273" i="335"/>
  <c r="J272" i="335"/>
  <c r="H272" i="335"/>
  <c r="J271" i="335"/>
  <c r="H271" i="335"/>
  <c r="J270" i="335"/>
  <c r="H270" i="335"/>
  <c r="J269" i="335"/>
  <c r="H269" i="335"/>
  <c r="J268" i="335"/>
  <c r="H268" i="335"/>
  <c r="J267" i="335"/>
  <c r="H267" i="335"/>
  <c r="J266" i="335"/>
  <c r="H266" i="335"/>
  <c r="J265" i="335"/>
  <c r="H265" i="335"/>
  <c r="J264" i="335"/>
  <c r="H264" i="335"/>
  <c r="J263" i="335"/>
  <c r="H263" i="335"/>
  <c r="J262" i="335"/>
  <c r="H262" i="335"/>
  <c r="J261" i="335"/>
  <c r="H261" i="335"/>
  <c r="J260" i="335"/>
  <c r="H260" i="335"/>
  <c r="J259" i="335"/>
  <c r="H259" i="335"/>
  <c r="J258" i="335"/>
  <c r="H258" i="335"/>
  <c r="J257" i="335"/>
  <c r="H257" i="335"/>
  <c r="J256" i="335"/>
  <c r="H256" i="335"/>
  <c r="J255" i="335"/>
  <c r="H255" i="335"/>
  <c r="J254" i="335"/>
  <c r="H254" i="335"/>
  <c r="J253" i="335"/>
  <c r="H253" i="335"/>
  <c r="J252" i="335"/>
  <c r="H252" i="335"/>
  <c r="J251" i="335"/>
  <c r="H251" i="335"/>
  <c r="J250" i="335"/>
  <c r="H250" i="335"/>
  <c r="J249" i="335"/>
  <c r="H249" i="335"/>
  <c r="J248" i="335"/>
  <c r="H248" i="335"/>
  <c r="J247" i="335"/>
  <c r="H247" i="335"/>
  <c r="J246" i="335"/>
  <c r="H246" i="335"/>
  <c r="J245" i="335"/>
  <c r="H245" i="335"/>
  <c r="J244" i="335"/>
  <c r="H244" i="335"/>
  <c r="J243" i="335"/>
  <c r="H243" i="335"/>
  <c r="J242" i="335"/>
  <c r="H242" i="335"/>
  <c r="J241" i="335"/>
  <c r="H241" i="335"/>
  <c r="J240" i="335"/>
  <c r="H240" i="335"/>
  <c r="J239" i="335"/>
  <c r="H239" i="335"/>
  <c r="J238" i="335"/>
  <c r="H238" i="335"/>
  <c r="J237" i="335"/>
  <c r="H237" i="335"/>
  <c r="J236" i="335"/>
  <c r="H236" i="335"/>
  <c r="J235" i="335"/>
  <c r="H235" i="335"/>
  <c r="J234" i="335"/>
  <c r="H234" i="335"/>
  <c r="J233" i="335"/>
  <c r="H233" i="335"/>
  <c r="J232" i="335"/>
  <c r="H232" i="335"/>
  <c r="J231" i="335"/>
  <c r="H231" i="335"/>
  <c r="J230" i="335"/>
  <c r="H230" i="335"/>
  <c r="J229" i="335"/>
  <c r="H229" i="335"/>
  <c r="J228" i="335"/>
  <c r="H228" i="335"/>
  <c r="J227" i="335"/>
  <c r="H227" i="335"/>
  <c r="J226" i="335"/>
  <c r="H226" i="335"/>
  <c r="J225" i="335"/>
  <c r="H225" i="335"/>
  <c r="J224" i="335"/>
  <c r="H224" i="335"/>
  <c r="J223" i="335"/>
  <c r="H223" i="335"/>
  <c r="J222" i="335"/>
  <c r="H222" i="335"/>
  <c r="J221" i="335"/>
  <c r="H221" i="335"/>
  <c r="J220" i="335"/>
  <c r="H220" i="335"/>
  <c r="J219" i="335"/>
  <c r="H219" i="335"/>
  <c r="J218" i="335"/>
  <c r="H218" i="335"/>
  <c r="J217" i="335"/>
  <c r="H217" i="335"/>
  <c r="J216" i="335"/>
  <c r="H216" i="335"/>
  <c r="J215" i="335"/>
  <c r="H215" i="335"/>
  <c r="J214" i="335"/>
  <c r="H214" i="335"/>
  <c r="J213" i="335"/>
  <c r="H213" i="335"/>
  <c r="J212" i="335"/>
  <c r="H212" i="335"/>
  <c r="J211" i="335"/>
  <c r="H211" i="335"/>
  <c r="J210" i="335"/>
  <c r="H210" i="335"/>
  <c r="J209" i="335"/>
  <c r="H209" i="335"/>
  <c r="J208" i="335"/>
  <c r="H208" i="335"/>
  <c r="J207" i="335"/>
  <c r="H207" i="335"/>
  <c r="J206" i="335"/>
  <c r="H206" i="335"/>
  <c r="J205" i="335"/>
  <c r="H205" i="335"/>
  <c r="J204" i="335"/>
  <c r="H204" i="335"/>
  <c r="J203" i="335"/>
  <c r="H203" i="335"/>
  <c r="J202" i="335"/>
  <c r="H202" i="335"/>
  <c r="J201" i="335"/>
  <c r="H201" i="335"/>
  <c r="J200" i="335"/>
  <c r="H200" i="335"/>
  <c r="J199" i="335"/>
  <c r="H199" i="335"/>
  <c r="J198" i="335"/>
  <c r="H198" i="335"/>
  <c r="J197" i="335"/>
  <c r="H197" i="335"/>
  <c r="J196" i="335"/>
  <c r="H196" i="335"/>
  <c r="J195" i="335"/>
  <c r="H195" i="335"/>
  <c r="J194" i="335"/>
  <c r="H194" i="335"/>
  <c r="J193" i="335"/>
  <c r="H193" i="335"/>
  <c r="J192" i="335"/>
  <c r="H192" i="335"/>
  <c r="J191" i="335"/>
  <c r="H191" i="335"/>
  <c r="J190" i="335"/>
  <c r="H190" i="335"/>
  <c r="J189" i="335"/>
  <c r="H189" i="335"/>
  <c r="J188" i="335"/>
  <c r="H188" i="335"/>
  <c r="J187" i="335"/>
  <c r="H187" i="335"/>
  <c r="J186" i="335"/>
  <c r="H186" i="335"/>
  <c r="J185" i="335"/>
  <c r="H185" i="335"/>
  <c r="J184" i="335"/>
  <c r="H184" i="335"/>
  <c r="J183" i="335"/>
  <c r="H183" i="335"/>
  <c r="J182" i="335"/>
  <c r="H182" i="335"/>
  <c r="J181" i="335"/>
  <c r="H181" i="335"/>
  <c r="J180" i="335"/>
  <c r="H180" i="335"/>
  <c r="J179" i="335"/>
  <c r="H179" i="335"/>
  <c r="J178" i="335"/>
  <c r="H178" i="335"/>
  <c r="J177" i="335"/>
  <c r="H177" i="335"/>
  <c r="J176" i="335"/>
  <c r="H176" i="335"/>
  <c r="J175" i="335"/>
  <c r="H175" i="335"/>
  <c r="J174" i="335"/>
  <c r="H174" i="335"/>
  <c r="J173" i="335"/>
  <c r="H173" i="335"/>
  <c r="J172" i="335"/>
  <c r="H172" i="335"/>
  <c r="J171" i="335"/>
  <c r="H171" i="335"/>
  <c r="J170" i="335"/>
  <c r="H170" i="335"/>
  <c r="J169" i="335"/>
  <c r="H169" i="335"/>
  <c r="J168" i="335"/>
  <c r="H168" i="335"/>
  <c r="J167" i="335"/>
  <c r="H167" i="335"/>
  <c r="J166" i="335"/>
  <c r="H166" i="335"/>
  <c r="J165" i="335"/>
  <c r="H165" i="335"/>
  <c r="J164" i="335"/>
  <c r="H164" i="335"/>
  <c r="J163" i="335"/>
  <c r="H163" i="335"/>
  <c r="J162" i="335"/>
  <c r="H162" i="335"/>
  <c r="J161" i="335"/>
  <c r="H161" i="335"/>
  <c r="J160" i="335"/>
  <c r="H160" i="335"/>
  <c r="J159" i="335"/>
  <c r="H159" i="335"/>
  <c r="J158" i="335"/>
  <c r="H158" i="335"/>
  <c r="J157" i="335"/>
  <c r="H157" i="335"/>
  <c r="J156" i="335"/>
  <c r="H156" i="335"/>
  <c r="J155" i="335"/>
  <c r="H155" i="335"/>
  <c r="J154" i="335"/>
  <c r="H154" i="335"/>
  <c r="J153" i="335"/>
  <c r="H153" i="335"/>
  <c r="J152" i="335"/>
  <c r="H152" i="335"/>
  <c r="J151" i="335"/>
  <c r="H151" i="335"/>
  <c r="J150" i="335"/>
  <c r="H150" i="335"/>
  <c r="J149" i="335"/>
  <c r="H149" i="335"/>
  <c r="J148" i="335"/>
  <c r="H148" i="335"/>
  <c r="J147" i="335"/>
  <c r="H147" i="335"/>
  <c r="J146" i="335"/>
  <c r="H146" i="335"/>
  <c r="J145" i="335"/>
  <c r="H145" i="335"/>
  <c r="J144" i="335"/>
  <c r="H144" i="335"/>
  <c r="J143" i="335"/>
  <c r="H143" i="335"/>
  <c r="J142" i="335"/>
  <c r="H142" i="335"/>
  <c r="J141" i="335"/>
  <c r="H141" i="335"/>
  <c r="J140" i="335"/>
  <c r="H140" i="335"/>
  <c r="J139" i="335"/>
  <c r="H139" i="335"/>
  <c r="J138" i="335"/>
  <c r="H138" i="335"/>
  <c r="J137" i="335"/>
  <c r="H137" i="335"/>
  <c r="J136" i="335"/>
  <c r="H136" i="335"/>
  <c r="J135" i="335"/>
  <c r="H135" i="335"/>
  <c r="J134" i="335"/>
  <c r="H134" i="335"/>
  <c r="J133" i="335"/>
  <c r="H133" i="335"/>
  <c r="J132" i="335"/>
  <c r="H132" i="335"/>
  <c r="J131" i="335"/>
  <c r="H131" i="335"/>
  <c r="J130" i="335"/>
  <c r="H130" i="335"/>
  <c r="J129" i="335"/>
  <c r="H129" i="335"/>
  <c r="J128" i="335"/>
  <c r="H128" i="335"/>
  <c r="J127" i="335"/>
  <c r="H127" i="335"/>
  <c r="J126" i="335"/>
  <c r="H126" i="335"/>
  <c r="J125" i="335"/>
  <c r="H125" i="335"/>
  <c r="J124" i="335"/>
  <c r="H124" i="335"/>
  <c r="J123" i="335"/>
  <c r="H123" i="335"/>
  <c r="J122" i="335"/>
  <c r="H122" i="335"/>
  <c r="J121" i="335"/>
  <c r="H121" i="335"/>
  <c r="J120" i="335"/>
  <c r="H120" i="335"/>
  <c r="J119" i="335"/>
  <c r="H119" i="335"/>
  <c r="J118" i="335"/>
  <c r="H118" i="335"/>
  <c r="J117" i="335"/>
  <c r="H117" i="335"/>
  <c r="J116" i="335"/>
  <c r="H116" i="335"/>
  <c r="J115" i="335"/>
  <c r="H115" i="335"/>
  <c r="J114" i="335"/>
  <c r="H114" i="335"/>
  <c r="J113" i="335"/>
  <c r="H113" i="335"/>
  <c r="J112" i="335"/>
  <c r="H112" i="335"/>
  <c r="J111" i="335"/>
  <c r="H111" i="335"/>
  <c r="J110" i="335"/>
  <c r="H110" i="335"/>
  <c r="J109" i="335"/>
  <c r="H109" i="335"/>
  <c r="J108" i="335"/>
  <c r="H108" i="335"/>
  <c r="J107" i="335"/>
  <c r="H107" i="335"/>
  <c r="J106" i="335"/>
  <c r="H106" i="335"/>
  <c r="J105" i="335"/>
  <c r="H105" i="335"/>
  <c r="J104" i="335"/>
  <c r="H104" i="335"/>
  <c r="J103" i="335"/>
  <c r="H103" i="335"/>
  <c r="J102" i="335"/>
  <c r="H102" i="335"/>
  <c r="J101" i="335"/>
  <c r="H101" i="335"/>
  <c r="J100" i="335"/>
  <c r="H100" i="335"/>
  <c r="J99" i="335"/>
  <c r="H99" i="335"/>
  <c r="J98" i="335"/>
  <c r="H98" i="335"/>
  <c r="J97" i="335"/>
  <c r="H97" i="335"/>
  <c r="J96" i="335"/>
  <c r="H96" i="335"/>
  <c r="J95" i="335"/>
  <c r="H95" i="335"/>
  <c r="J94" i="335"/>
  <c r="H94" i="335"/>
  <c r="J93" i="335"/>
  <c r="H93" i="335"/>
  <c r="J92" i="335"/>
  <c r="H92" i="335"/>
  <c r="J91" i="335"/>
  <c r="H91" i="335"/>
  <c r="J90" i="335"/>
  <c r="H90" i="335"/>
  <c r="J89" i="335"/>
  <c r="H89" i="335"/>
  <c r="J88" i="335"/>
  <c r="H88" i="335"/>
  <c r="J87" i="335"/>
  <c r="H87" i="335"/>
  <c r="J86" i="335"/>
  <c r="H86" i="335"/>
  <c r="J85" i="335"/>
  <c r="H85" i="335"/>
  <c r="J84" i="335"/>
  <c r="H84" i="335"/>
  <c r="J83" i="335"/>
  <c r="H83" i="335"/>
  <c r="J82" i="335"/>
  <c r="H82" i="335"/>
  <c r="J81" i="335"/>
  <c r="H81" i="335"/>
  <c r="J80" i="335"/>
  <c r="H80" i="335"/>
  <c r="J79" i="335"/>
  <c r="H79" i="335"/>
  <c r="J78" i="335"/>
  <c r="H78" i="335"/>
  <c r="J77" i="335"/>
  <c r="H77" i="335"/>
  <c r="J76" i="335"/>
  <c r="H76" i="335"/>
  <c r="J75" i="335"/>
  <c r="H75" i="335"/>
  <c r="J74" i="335"/>
  <c r="H74" i="335"/>
  <c r="J73" i="335"/>
  <c r="H73" i="335"/>
  <c r="J72" i="335"/>
  <c r="H72" i="335"/>
  <c r="J71" i="335"/>
  <c r="H71" i="335"/>
  <c r="J70" i="335"/>
  <c r="H70" i="335"/>
  <c r="J69" i="335"/>
  <c r="H69" i="335"/>
  <c r="J68" i="335"/>
  <c r="H68" i="335"/>
  <c r="J67" i="335"/>
  <c r="H67" i="335"/>
  <c r="J66" i="335"/>
  <c r="H66" i="335"/>
  <c r="J65" i="335"/>
  <c r="H65" i="335"/>
  <c r="J64" i="335"/>
  <c r="H64" i="335"/>
  <c r="J63" i="335"/>
  <c r="H63" i="335"/>
  <c r="J62" i="335"/>
  <c r="H62" i="335"/>
  <c r="J61" i="335"/>
  <c r="H61" i="335"/>
  <c r="J60" i="335"/>
  <c r="H60" i="335"/>
  <c r="J59" i="335"/>
  <c r="H59" i="335"/>
  <c r="J58" i="335"/>
  <c r="H58" i="335"/>
  <c r="J57" i="335"/>
  <c r="H57" i="335"/>
  <c r="J56" i="335"/>
  <c r="H56" i="335"/>
  <c r="J55" i="335"/>
  <c r="H55" i="335"/>
  <c r="J54" i="335"/>
  <c r="H54" i="335"/>
  <c r="J53" i="335"/>
  <c r="H53" i="335"/>
  <c r="J52" i="335"/>
  <c r="H52" i="335"/>
  <c r="J51" i="335"/>
  <c r="H51" i="335"/>
  <c r="J50" i="335"/>
  <c r="H50" i="335"/>
  <c r="J49" i="335"/>
  <c r="H49" i="335"/>
  <c r="J48" i="335"/>
  <c r="H48" i="335"/>
  <c r="J47" i="335"/>
  <c r="H47" i="335"/>
  <c r="J46" i="335"/>
  <c r="H46" i="335"/>
  <c r="J45" i="335"/>
  <c r="H45" i="335"/>
  <c r="J44" i="335"/>
  <c r="H44" i="335"/>
  <c r="H43" i="335"/>
  <c r="J43" i="335" s="1"/>
  <c r="H42" i="335"/>
  <c r="J42" i="335" s="1"/>
  <c r="H41" i="335"/>
  <c r="J41" i="335" s="1"/>
  <c r="H40" i="335"/>
  <c r="J40" i="335" s="1"/>
  <c r="H39" i="335"/>
  <c r="J39" i="335" s="1"/>
  <c r="H38" i="335"/>
  <c r="J38" i="335" s="1"/>
  <c r="J37" i="335"/>
  <c r="H37" i="335"/>
  <c r="H36" i="335"/>
  <c r="J36" i="335" s="1"/>
  <c r="H35" i="335"/>
  <c r="J35" i="335" s="1"/>
  <c r="H34" i="335"/>
  <c r="J34" i="335" s="1"/>
  <c r="H33" i="335"/>
  <c r="J33" i="335" s="1"/>
  <c r="H32" i="335"/>
  <c r="J32" i="335" s="1"/>
  <c r="H31" i="335"/>
  <c r="J31" i="335" s="1"/>
  <c r="J30" i="335"/>
  <c r="H30" i="335"/>
  <c r="H29" i="335"/>
  <c r="J29" i="335" s="1"/>
  <c r="H28" i="335"/>
  <c r="J28" i="335" s="1"/>
  <c r="B6" i="335"/>
  <c r="B2353" i="335" s="1"/>
  <c r="O3" i="335"/>
  <c r="A3" i="269" s="1"/>
  <c r="D2" i="335" a="1"/>
  <c r="D2" i="335" s="1"/>
  <c r="A1" i="335" a="1"/>
  <c r="A1" i="335" s="1"/>
  <c r="K9" i="291"/>
  <c r="K8" i="291"/>
  <c r="K7" i="291"/>
  <c r="K6" i="291"/>
  <c r="K5" i="291"/>
  <c r="K4" i="291"/>
  <c r="K3" i="291"/>
  <c r="S52" i="152"/>
  <c r="Q52" i="152"/>
  <c r="Q51" i="152"/>
  <c r="Q50" i="152"/>
  <c r="S49" i="152"/>
  <c r="S38" i="152"/>
  <c r="Q38" i="152"/>
  <c r="S37" i="152"/>
  <c r="Q37" i="152"/>
  <c r="Q32" i="152"/>
  <c r="R27" i="152"/>
  <c r="R26" i="152"/>
  <c r="R24" i="152"/>
  <c r="I22" i="152"/>
  <c r="N21" i="152"/>
  <c r="M21" i="152"/>
  <c r="C21" i="152"/>
  <c r="R7" i="152" s="1"/>
  <c r="N19" i="152"/>
  <c r="M19" i="152"/>
  <c r="F19" i="152"/>
  <c r="Q49" i="152" s="1"/>
  <c r="K18" i="152"/>
  <c r="F18" i="152"/>
  <c r="Q48" i="152" s="1"/>
  <c r="K17" i="152"/>
  <c r="F17" i="152"/>
  <c r="Q47" i="152" s="1"/>
  <c r="C17" i="152"/>
  <c r="R5" i="152" s="1"/>
  <c r="K16" i="152"/>
  <c r="F16" i="152"/>
  <c r="Q46" i="152" s="1"/>
  <c r="S46" i="152" s="1"/>
  <c r="K15" i="152"/>
  <c r="F15" i="152"/>
  <c r="Q45" i="152" s="1"/>
  <c r="D15" i="152"/>
  <c r="K14" i="152"/>
  <c r="F14" i="152"/>
  <c r="Q44" i="152" s="1"/>
  <c r="K13" i="152"/>
  <c r="F13" i="152"/>
  <c r="Q43" i="152" s="1"/>
  <c r="D12" i="152"/>
  <c r="D13" i="152" s="1"/>
  <c r="K11" i="152"/>
  <c r="F11" i="152"/>
  <c r="Q42" i="152" s="1"/>
  <c r="C11" i="152"/>
  <c r="E10" i="152" s="1"/>
  <c r="I2" i="191" s="1"/>
  <c r="K10" i="152"/>
  <c r="F10" i="152"/>
  <c r="Q41" i="152" s="1"/>
  <c r="K9" i="152"/>
  <c r="F9" i="152"/>
  <c r="Q40" i="152" s="1"/>
  <c r="K8" i="152"/>
  <c r="F8" i="152"/>
  <c r="Q39" i="152" s="1"/>
  <c r="F5" i="152"/>
  <c r="Q36" i="152" s="1"/>
  <c r="N4" i="152"/>
  <c r="K4" i="152"/>
  <c r="L4" i="152" s="1"/>
  <c r="G4" i="152" s="1"/>
  <c r="R35" i="152" s="1"/>
  <c r="F4" i="152"/>
  <c r="Q35" i="152" s="1"/>
  <c r="E4" i="152"/>
  <c r="E3" i="152" s="1"/>
  <c r="I2" i="269"/>
  <c r="D2" i="269"/>
  <c r="E16" i="192"/>
  <c r="E15" i="192"/>
  <c r="E14" i="192"/>
  <c r="E13" i="192"/>
  <c r="E12" i="192"/>
  <c r="E11" i="192"/>
  <c r="E10" i="192"/>
  <c r="E9" i="192"/>
  <c r="E8" i="192"/>
  <c r="E7" i="192"/>
  <c r="E6" i="192"/>
  <c r="E5" i="192"/>
  <c r="E4" i="192"/>
  <c r="E3" i="192"/>
  <c r="E58" i="191"/>
  <c r="B58" i="191"/>
  <c r="B57" i="191"/>
  <c r="E54" i="191"/>
  <c r="E53" i="191"/>
  <c r="E52" i="191"/>
  <c r="E51" i="191"/>
  <c r="E50" i="191"/>
  <c r="E49" i="191"/>
  <c r="E48" i="191"/>
  <c r="E47" i="191"/>
  <c r="E46" i="191"/>
  <c r="E45" i="191"/>
  <c r="E44" i="191"/>
  <c r="E43" i="191"/>
  <c r="E42" i="191"/>
  <c r="E41" i="191"/>
  <c r="E40" i="191"/>
  <c r="E39" i="191"/>
  <c r="E38" i="191"/>
  <c r="E37" i="191"/>
  <c r="E36" i="191"/>
  <c r="E35" i="191"/>
  <c r="E34" i="191"/>
  <c r="E33" i="191"/>
  <c r="E32" i="191"/>
  <c r="E31" i="191"/>
  <c r="E27" i="191"/>
  <c r="E26" i="191"/>
  <c r="E25" i="191"/>
  <c r="E24" i="191"/>
  <c r="E23" i="191"/>
  <c r="E22" i="191"/>
  <c r="E21" i="191"/>
  <c r="E20" i="191"/>
  <c r="E19" i="191"/>
  <c r="E18" i="191"/>
  <c r="E17" i="191"/>
  <c r="E16" i="191"/>
  <c r="E15" i="191"/>
  <c r="E14" i="191"/>
  <c r="E13" i="191"/>
  <c r="E12" i="191"/>
  <c r="E11" i="191"/>
  <c r="E10" i="191"/>
  <c r="E9" i="191"/>
  <c r="E8" i="191"/>
  <c r="H7" i="191"/>
  <c r="E7" i="191"/>
  <c r="E6" i="191"/>
  <c r="E5" i="191"/>
  <c r="E4" i="191"/>
  <c r="H3" i="191"/>
  <c r="B43" i="56" s="1"/>
  <c r="D49" i="206"/>
  <c r="D48" i="206"/>
  <c r="D47" i="206"/>
  <c r="D46" i="206"/>
  <c r="D45" i="206"/>
  <c r="D44" i="206"/>
  <c r="D43" i="206"/>
  <c r="D42" i="206"/>
  <c r="D41" i="206"/>
  <c r="D40" i="206"/>
  <c r="D39" i="206"/>
  <c r="D38" i="206"/>
  <c r="D37" i="206"/>
  <c r="D36" i="206"/>
  <c r="D35" i="206"/>
  <c r="D34" i="206"/>
  <c r="D33" i="206"/>
  <c r="D32" i="206"/>
  <c r="D31" i="206"/>
  <c r="D30" i="206"/>
  <c r="D29" i="206"/>
  <c r="D28" i="206"/>
  <c r="D27" i="206"/>
  <c r="D26" i="206"/>
  <c r="D25" i="206"/>
  <c r="D24" i="206"/>
  <c r="D23" i="206"/>
  <c r="D22" i="206"/>
  <c r="D21" i="206"/>
  <c r="D20" i="206"/>
  <c r="D19" i="206"/>
  <c r="D18" i="206"/>
  <c r="D17" i="206"/>
  <c r="D16" i="206"/>
  <c r="D15" i="206"/>
  <c r="D14" i="206"/>
  <c r="D13" i="206"/>
  <c r="D12" i="206"/>
  <c r="D11" i="206"/>
  <c r="D10" i="206"/>
  <c r="D9" i="206"/>
  <c r="D8" i="206"/>
  <c r="D7" i="206"/>
  <c r="D6" i="206"/>
  <c r="D5" i="206"/>
  <c r="D4" i="206"/>
  <c r="D3" i="206"/>
  <c r="D2" i="206"/>
  <c r="E3" i="174"/>
  <c r="C4" i="176" s="1"/>
  <c r="C18" i="152"/>
  <c r="C19" i="152" s="1"/>
  <c r="C6" i="163"/>
  <c r="B2" i="163"/>
  <c r="E30" i="186" s="1"/>
  <c r="G30" i="186" s="1"/>
  <c r="P1" i="163"/>
  <c r="N1" i="163"/>
  <c r="M1" i="163"/>
  <c r="L1" i="163"/>
  <c r="C13" i="193"/>
  <c r="E12" i="193"/>
  <c r="D12" i="193"/>
  <c r="E11" i="193"/>
  <c r="D11" i="193"/>
  <c r="E10" i="193"/>
  <c r="D10" i="193"/>
  <c r="E9" i="193"/>
  <c r="D9" i="193"/>
  <c r="E8" i="193"/>
  <c r="D8" i="193"/>
  <c r="E7" i="193"/>
  <c r="D7" i="193"/>
  <c r="E6" i="193"/>
  <c r="D6" i="193"/>
  <c r="E5" i="193"/>
  <c r="D5" i="193"/>
  <c r="E4" i="193"/>
  <c r="D4" i="193"/>
  <c r="E3" i="193"/>
  <c r="D3" i="193"/>
  <c r="A60" i="56"/>
  <c r="A59" i="56"/>
  <c r="A58" i="56"/>
  <c r="A57" i="56"/>
  <c r="A56" i="56"/>
  <c r="A55" i="56"/>
  <c r="A54" i="56"/>
  <c r="A53" i="56"/>
  <c r="A52" i="56"/>
  <c r="A51" i="56"/>
  <c r="A48" i="56"/>
  <c r="B44" i="56"/>
  <c r="B40" i="56"/>
  <c r="A40" i="56"/>
  <c r="B39" i="56"/>
  <c r="A39" i="56"/>
  <c r="B38" i="56"/>
  <c r="A38" i="56"/>
  <c r="B37" i="56"/>
  <c r="A37" i="56"/>
  <c r="C26" i="56"/>
  <c r="C25" i="56"/>
  <c r="C21" i="56"/>
  <c r="H14" i="56"/>
  <c r="G14" i="56"/>
  <c r="F14" i="56"/>
  <c r="E14" i="56"/>
  <c r="B139" i="186"/>
  <c r="B138" i="186"/>
  <c r="B137" i="186"/>
  <c r="B132" i="186"/>
  <c r="B128" i="186"/>
  <c r="B52" i="186"/>
  <c r="B40" i="186"/>
  <c r="B39" i="186"/>
  <c r="F38" i="186"/>
  <c r="E38" i="186"/>
  <c r="F30" i="186"/>
  <c r="F14" i="186"/>
  <c r="E14" i="186"/>
  <c r="F6" i="186"/>
  <c r="E6" i="186"/>
  <c r="J45" i="176"/>
  <c r="U38" i="176"/>
  <c r="T38" i="176"/>
  <c r="S38" i="176"/>
  <c r="R38" i="176"/>
  <c r="Q38" i="176"/>
  <c r="B29" i="176"/>
  <c r="B30" i="176" s="1"/>
  <c r="B31" i="176" s="1"/>
  <c r="B32" i="176" s="1"/>
  <c r="B33" i="176" s="1"/>
  <c r="B34" i="176" s="1"/>
  <c r="B35" i="176" s="1"/>
  <c r="B36" i="176" s="1"/>
  <c r="B37" i="176" s="1"/>
  <c r="B38" i="176" s="1"/>
  <c r="B39" i="176" s="1"/>
  <c r="B40" i="176" s="1"/>
  <c r="B41" i="176" s="1"/>
  <c r="B42" i="176" s="1"/>
  <c r="B43" i="176" s="1"/>
  <c r="B44" i="176" s="1"/>
  <c r="B45" i="176" s="1"/>
  <c r="B46" i="176" s="1"/>
  <c r="B47" i="176" s="1"/>
  <c r="D24" i="176"/>
  <c r="E24" i="186" s="1"/>
  <c r="J23" i="176"/>
  <c r="K23" i="176" s="1"/>
  <c r="D23" i="176"/>
  <c r="E23" i="186" s="1"/>
  <c r="D22" i="176"/>
  <c r="E22" i="186" s="1"/>
  <c r="J21" i="176"/>
  <c r="L21" i="176" s="1"/>
  <c r="D21" i="176"/>
  <c r="E21" i="186" s="1"/>
  <c r="D20" i="176"/>
  <c r="E20" i="186" s="1"/>
  <c r="J19" i="176"/>
  <c r="I19" i="176"/>
  <c r="H19" i="176"/>
  <c r="D19" i="176"/>
  <c r="E19" i="186" s="1"/>
  <c r="D18" i="176"/>
  <c r="E18" i="186" s="1"/>
  <c r="H17" i="176"/>
  <c r="D17" i="176"/>
  <c r="E17" i="186" s="1"/>
  <c r="D16" i="176"/>
  <c r="E16" i="186" s="1"/>
  <c r="H15" i="176"/>
  <c r="F15" i="176"/>
  <c r="F15" i="186" s="1"/>
  <c r="D15" i="176"/>
  <c r="H13" i="176"/>
  <c r="D12" i="176"/>
  <c r="E12" i="186" s="1"/>
  <c r="D11" i="176"/>
  <c r="E11" i="186" s="1"/>
  <c r="D10" i="176"/>
  <c r="E10" i="186" s="1"/>
  <c r="D9" i="176"/>
  <c r="E9" i="186" s="1"/>
  <c r="D8" i="176"/>
  <c r="E8" i="186" s="1"/>
  <c r="C8" i="176"/>
  <c r="F7" i="176"/>
  <c r="F8" i="176" s="1"/>
  <c r="D7" i="176"/>
  <c r="E7" i="186" s="1"/>
  <c r="C7" i="176"/>
  <c r="L6" i="176"/>
  <c r="F4" i="176"/>
  <c r="Q2" i="176"/>
  <c r="I2" i="176"/>
  <c r="F1" i="176"/>
  <c r="E34" i="271"/>
  <c r="E33" i="271"/>
  <c r="E32" i="271"/>
  <c r="E31" i="271"/>
  <c r="E30" i="271"/>
  <c r="E28" i="271"/>
  <c r="E27" i="271"/>
  <c r="E26" i="271"/>
  <c r="E25" i="271"/>
  <c r="E24" i="271"/>
  <c r="E22" i="271"/>
  <c r="E21" i="271"/>
  <c r="E20" i="271"/>
  <c r="E19" i="271"/>
  <c r="E18" i="271"/>
  <c r="E16" i="271"/>
  <c r="E15" i="271"/>
  <c r="E14" i="271"/>
  <c r="E13" i="271"/>
  <c r="E12" i="271"/>
  <c r="O10" i="271"/>
  <c r="N10" i="271"/>
  <c r="M10" i="271"/>
  <c r="J5" i="271"/>
  <c r="I5" i="271"/>
  <c r="H5" i="271"/>
  <c r="G5" i="271"/>
  <c r="F5" i="271"/>
  <c r="I4" i="271"/>
  <c r="H4" i="271"/>
  <c r="G4" i="271"/>
  <c r="F4" i="271"/>
  <c r="B4" i="271"/>
  <c r="B3" i="271"/>
  <c r="H4" i="191" l="1"/>
  <c r="I25" i="176" s="1"/>
  <c r="C2370" i="335" s="1"/>
  <c r="R45" i="152"/>
  <c r="S45" i="152"/>
  <c r="F24" i="271"/>
  <c r="H60" i="176" s="1"/>
  <c r="I60" i="176" s="1"/>
  <c r="F30" i="271"/>
  <c r="H61" i="176" s="1"/>
  <c r="I61" i="176" s="1"/>
  <c r="F18" i="271"/>
  <c r="H59" i="176" s="1"/>
  <c r="I59" i="176" s="1"/>
  <c r="S47" i="152"/>
  <c r="R47" i="152"/>
  <c r="S44" i="152"/>
  <c r="R44" i="152"/>
  <c r="S48" i="152"/>
  <c r="R48" i="152"/>
  <c r="R46" i="152"/>
  <c r="H19" i="152"/>
  <c r="K19" i="152" s="1"/>
  <c r="H21" i="152"/>
  <c r="I7" i="176"/>
  <c r="I8" i="176" s="1"/>
  <c r="L10" i="152"/>
  <c r="G10" i="152" s="1"/>
  <c r="R41" i="152" s="1"/>
  <c r="L17" i="152"/>
  <c r="G17" i="152" s="1"/>
  <c r="C2356" i="335"/>
  <c r="C2362" i="335"/>
  <c r="L11" i="152"/>
  <c r="G11" i="152" s="1"/>
  <c r="R42" i="152" s="1"/>
  <c r="L16" i="152"/>
  <c r="G16" i="152" s="1"/>
  <c r="L13" i="152"/>
  <c r="G13" i="152" s="1"/>
  <c r="R43" i="152" s="1"/>
  <c r="L9" i="152"/>
  <c r="G9" i="152" s="1"/>
  <c r="R40" i="152" s="1"/>
  <c r="C2361" i="335"/>
  <c r="L18" i="152"/>
  <c r="G18" i="152" s="1"/>
  <c r="D8" i="191"/>
  <c r="D12" i="191"/>
  <c r="D16" i="191"/>
  <c r="D20" i="191"/>
  <c r="D24" i="191"/>
  <c r="D35" i="191"/>
  <c r="D39" i="191"/>
  <c r="D43" i="191"/>
  <c r="D47" i="191"/>
  <c r="D51" i="191"/>
  <c r="D5" i="191"/>
  <c r="D31" i="191"/>
  <c r="D6" i="191"/>
  <c r="D9" i="191"/>
  <c r="D13" i="191"/>
  <c r="D17" i="191"/>
  <c r="D21" i="191"/>
  <c r="D25" i="191"/>
  <c r="D32" i="191"/>
  <c r="D36" i="191"/>
  <c r="D40" i="191"/>
  <c r="D44" i="191"/>
  <c r="D48" i="191"/>
  <c r="D52" i="191"/>
  <c r="V38" i="176"/>
  <c r="F8" i="186"/>
  <c r="F9" i="176"/>
  <c r="F16" i="176"/>
  <c r="D4" i="191"/>
  <c r="D7" i="191"/>
  <c r="D10" i="191"/>
  <c r="D14" i="191"/>
  <c r="D18" i="191"/>
  <c r="D22" i="191"/>
  <c r="D26" i="191"/>
  <c r="D33" i="191"/>
  <c r="D37" i="191"/>
  <c r="D41" i="191"/>
  <c r="D45" i="191"/>
  <c r="D49" i="191"/>
  <c r="D53" i="191"/>
  <c r="F7" i="186"/>
  <c r="D11" i="191"/>
  <c r="D15" i="191"/>
  <c r="D19" i="191"/>
  <c r="D23" i="191"/>
  <c r="D27" i="191"/>
  <c r="D34" i="191"/>
  <c r="D38" i="191"/>
  <c r="D42" i="191"/>
  <c r="D46" i="191"/>
  <c r="D50" i="191"/>
  <c r="D54" i="191"/>
  <c r="B38" i="186"/>
  <c r="K5" i="271"/>
  <c r="I14" i="56"/>
  <c r="B24" i="176"/>
  <c r="E14" i="176"/>
  <c r="E15" i="186"/>
  <c r="L34" i="176"/>
  <c r="F12" i="271"/>
  <c r="H58" i="176" s="1"/>
  <c r="I58" i="176" s="1"/>
  <c r="K4" i="271"/>
  <c r="E6" i="176"/>
  <c r="B12" i="186" s="1"/>
  <c r="B12" i="176"/>
  <c r="M4" i="291"/>
  <c r="D4" i="291" s="1"/>
  <c r="M6" i="291"/>
  <c r="D6" i="291" s="1"/>
  <c r="M7" i="291"/>
  <c r="D7" i="291" s="1"/>
  <c r="M8" i="291"/>
  <c r="D8" i="291" s="1"/>
  <c r="M3" i="291"/>
  <c r="D3" i="291" s="1"/>
  <c r="M9" i="291"/>
  <c r="D9" i="291" s="1"/>
  <c r="M5" i="291"/>
  <c r="D5" i="291" s="1"/>
  <c r="D18" i="152"/>
  <c r="R4" i="152"/>
  <c r="B4" i="163"/>
  <c r="D30" i="176"/>
  <c r="B30" i="186"/>
  <c r="C1" i="206"/>
  <c r="R2" i="269"/>
  <c r="B20" i="163" s="1"/>
  <c r="F1" i="163"/>
  <c r="J3716" i="335"/>
  <c r="R25" i="152"/>
  <c r="C23" i="152"/>
  <c r="O1" i="163"/>
  <c r="H4221" i="335"/>
  <c r="H681" i="335"/>
  <c r="H278" i="335"/>
  <c r="H3462" i="335"/>
  <c r="J3462" i="335"/>
  <c r="J2704" i="335"/>
  <c r="H3209" i="335"/>
  <c r="J2957" i="335"/>
  <c r="J4222" i="335"/>
  <c r="H1946" i="335"/>
  <c r="H2450" i="335"/>
  <c r="J3969" i="335"/>
  <c r="H1693" i="335"/>
  <c r="H3968" i="335"/>
  <c r="H2703" i="335"/>
  <c r="J3210" i="335"/>
  <c r="H3715" i="335"/>
  <c r="F2355" i="335"/>
  <c r="H25" i="335"/>
  <c r="J2451" i="335"/>
  <c r="H2956" i="335"/>
  <c r="J3463" i="335"/>
  <c r="E17" i="192"/>
  <c r="Q2" i="269" s="1"/>
  <c r="B52" i="56"/>
  <c r="C2357" i="335"/>
  <c r="C2363" i="335"/>
  <c r="C2358" i="335"/>
  <c r="C2364" i="335"/>
  <c r="C2359" i="335"/>
  <c r="C2365" i="335"/>
  <c r="C2360" i="335"/>
  <c r="J935" i="335"/>
  <c r="J1186" i="335"/>
  <c r="J934" i="335"/>
  <c r="J682" i="335"/>
  <c r="J933" i="335"/>
  <c r="J681" i="335"/>
  <c r="J1441" i="335"/>
  <c r="J3" i="335"/>
  <c r="C2390" i="335"/>
  <c r="J2390" i="335" s="1"/>
  <c r="J1188" i="335"/>
  <c r="J1439" i="335"/>
  <c r="J1187" i="335"/>
  <c r="J4221" i="335"/>
  <c r="J27" i="335"/>
  <c r="H934" i="335"/>
  <c r="J3968" i="335"/>
  <c r="J3715" i="335"/>
  <c r="J280" i="335"/>
  <c r="H1187" i="335"/>
  <c r="J1948" i="335"/>
  <c r="J3209" i="335"/>
  <c r="H1440" i="335"/>
  <c r="J1697" i="335"/>
  <c r="J1694" i="335" s="1"/>
  <c r="J2956" i="335"/>
  <c r="J1440" i="335"/>
  <c r="J1692" i="335"/>
  <c r="J2703" i="335"/>
  <c r="J2450" i="335"/>
  <c r="B60" i="56"/>
  <c r="B54" i="56"/>
  <c r="L5" i="152"/>
  <c r="G5" i="152" s="1"/>
  <c r="R36" i="152" s="1"/>
  <c r="L23" i="176"/>
  <c r="C31" i="152" s="1"/>
  <c r="F3" i="193"/>
  <c r="L8" i="152"/>
  <c r="G8" i="152" s="1"/>
  <c r="R39" i="152" s="1"/>
  <c r="B56" i="56"/>
  <c r="L14" i="152"/>
  <c r="G14" i="152" s="1"/>
  <c r="B58" i="56"/>
  <c r="B51" i="56"/>
  <c r="E13" i="193"/>
  <c r="B53" i="56"/>
  <c r="B59" i="56"/>
  <c r="B55" i="56"/>
  <c r="L15" i="152"/>
  <c r="G15" i="152" s="1"/>
  <c r="B57" i="56"/>
  <c r="K5" i="191"/>
  <c r="F28" i="152"/>
  <c r="D14" i="152"/>
  <c r="K4" i="191"/>
  <c r="C2" i="176"/>
  <c r="C3" i="176"/>
  <c r="C30" i="152"/>
  <c r="E28" i="152"/>
  <c r="K21" i="176"/>
  <c r="E2" i="174" s="1"/>
  <c r="N1" i="269"/>
  <c r="J2" i="269" s="1"/>
  <c r="C20" i="56"/>
  <c r="B36" i="186" s="1"/>
  <c r="H8" i="176"/>
  <c r="E5" i="271" a="1"/>
  <c r="M38" i="176" a="1"/>
  <c r="D14" i="56" a="1"/>
  <c r="E4" i="271" a="1"/>
  <c r="C20" i="152" l="1"/>
  <c r="R6" i="152" s="1"/>
  <c r="J25" i="176"/>
  <c r="K25" i="176" s="1"/>
  <c r="C25" i="152" s="1"/>
  <c r="B45" i="56"/>
  <c r="I4" i="191"/>
  <c r="I111" i="176"/>
  <c r="B24" i="186"/>
  <c r="N5" i="152"/>
  <c r="F6" i="335"/>
  <c r="L3" i="335" s="1"/>
  <c r="J3" i="269" s="1"/>
  <c r="M38" i="176"/>
  <c r="F16" i="186"/>
  <c r="F17" i="176"/>
  <c r="F10" i="176"/>
  <c r="F9" i="186"/>
  <c r="E5" i="271"/>
  <c r="E6" i="271" s="1"/>
  <c r="D14" i="56"/>
  <c r="E8" i="174"/>
  <c r="E4" i="271"/>
  <c r="S2" i="269"/>
  <c r="J1945" i="335"/>
  <c r="E23" i="335"/>
  <c r="J1693" i="335"/>
  <c r="D28" i="152"/>
  <c r="G27" i="152" s="1"/>
  <c r="J277" i="335"/>
  <c r="J25" i="335"/>
  <c r="J26" i="335"/>
  <c r="J1947" i="335"/>
  <c r="J2348" i="335"/>
  <c r="J1946" i="335"/>
  <c r="J279" i="335"/>
  <c r="J680" i="335"/>
  <c r="J278" i="335"/>
  <c r="C35" i="152"/>
  <c r="D10" i="152" s="1"/>
  <c r="E14" i="193"/>
  <c r="C22" i="152"/>
  <c r="S51" i="152" s="1"/>
  <c r="K2" i="269"/>
  <c r="D58" i="191" l="1"/>
  <c r="N7" i="152"/>
  <c r="N6" i="152"/>
  <c r="N3" i="335"/>
  <c r="F3" i="269" s="1"/>
  <c r="N2" i="269"/>
  <c r="F2352" i="335"/>
  <c r="F2353" i="335"/>
  <c r="F10" i="186"/>
  <c r="F11" i="176"/>
  <c r="F17" i="186"/>
  <c r="F18" i="176"/>
  <c r="M5" i="152"/>
  <c r="H5" i="152" s="1"/>
  <c r="S36" i="152" s="1"/>
  <c r="C13" i="152"/>
  <c r="R28" i="152" s="1"/>
  <c r="M3" i="335"/>
  <c r="E3" i="269" s="1"/>
  <c r="C24" i="152"/>
  <c r="C36" i="152"/>
  <c r="C37" i="152"/>
  <c r="B50" i="152"/>
  <c r="B48" i="152"/>
  <c r="K5" i="152"/>
  <c r="C14" i="152"/>
  <c r="M4" i="152" s="1"/>
  <c r="F19" i="176" l="1"/>
  <c r="F18" i="186"/>
  <c r="F12" i="176"/>
  <c r="F12" i="186" s="1"/>
  <c r="F11" i="186"/>
  <c r="O2" i="269"/>
  <c r="P2" i="269"/>
  <c r="M6" i="152"/>
  <c r="H6" i="152" s="1"/>
  <c r="R29" i="152"/>
  <c r="L6" i="152"/>
  <c r="G6" i="152" s="1"/>
  <c r="R37" i="152" s="1"/>
  <c r="L19" i="152"/>
  <c r="G19" i="152" s="1"/>
  <c r="R49" i="152" s="1"/>
  <c r="L7" i="152"/>
  <c r="G7" i="152" s="1"/>
  <c r="R38" i="152" s="1"/>
  <c r="M7" i="152"/>
  <c r="H7" i="152" s="1"/>
  <c r="C16" i="152"/>
  <c r="M9" i="152"/>
  <c r="M18" i="152"/>
  <c r="M16" i="152"/>
  <c r="M13" i="152"/>
  <c r="M14" i="152"/>
  <c r="M15" i="152"/>
  <c r="M10" i="152"/>
  <c r="M11" i="152"/>
  <c r="M12" i="152"/>
  <c r="B49" i="152"/>
  <c r="M17" i="152"/>
  <c r="M8" i="152"/>
  <c r="B51" i="152"/>
  <c r="C33" i="152" s="1"/>
  <c r="N8" i="152"/>
  <c r="H4" i="152"/>
  <c r="S35" i="152" s="1"/>
  <c r="L21" i="152"/>
  <c r="G21" i="152" s="1"/>
  <c r="R52" i="152" s="1"/>
  <c r="N15" i="152" l="1"/>
  <c r="H15" i="152" s="1"/>
  <c r="N14" i="152"/>
  <c r="H14" i="152" s="1"/>
  <c r="N11" i="152"/>
  <c r="H11" i="152" s="1"/>
  <c r="S42" i="152" s="1"/>
  <c r="N10" i="152"/>
  <c r="H10" i="152" s="1"/>
  <c r="S41" i="152" s="1"/>
  <c r="N17" i="152"/>
  <c r="H17" i="152" s="1"/>
  <c r="N16" i="152"/>
  <c r="H16" i="152" s="1"/>
  <c r="N13" i="152"/>
  <c r="H13" i="152" s="1"/>
  <c r="S43" i="152" s="1"/>
  <c r="N12" i="152"/>
  <c r="N18" i="152"/>
  <c r="H18" i="152" s="1"/>
  <c r="N9" i="152"/>
  <c r="H8" i="152"/>
  <c r="S39" i="152" s="1"/>
  <c r="F19" i="186"/>
  <c r="F20" i="176"/>
  <c r="G3" i="269"/>
  <c r="H3" i="269" s="1"/>
  <c r="G39" i="269"/>
  <c r="H39" i="269" s="1"/>
  <c r="G110" i="269"/>
  <c r="H110" i="269" s="1"/>
  <c r="G37" i="269"/>
  <c r="H37" i="269" s="1"/>
  <c r="G31" i="269"/>
  <c r="H31" i="269" s="1"/>
  <c r="G102" i="269"/>
  <c r="H102" i="269" s="1"/>
  <c r="G108" i="269"/>
  <c r="H108" i="269" s="1"/>
  <c r="G66" i="269"/>
  <c r="H66" i="269" s="1"/>
  <c r="G72" i="269"/>
  <c r="H72" i="269" s="1"/>
  <c r="G109" i="269"/>
  <c r="H109" i="269" s="1"/>
  <c r="G62" i="269"/>
  <c r="H62" i="269" s="1"/>
  <c r="G68" i="269"/>
  <c r="H68" i="269" s="1"/>
  <c r="G97" i="269"/>
  <c r="H97" i="269" s="1"/>
  <c r="G58" i="269"/>
  <c r="H58" i="269" s="1"/>
  <c r="G64" i="269"/>
  <c r="H64" i="269" s="1"/>
  <c r="G101" i="269"/>
  <c r="H101" i="269" s="1"/>
  <c r="G14" i="269"/>
  <c r="H14" i="269" s="1"/>
  <c r="G89" i="269"/>
  <c r="H89" i="269" s="1"/>
  <c r="G54" i="269"/>
  <c r="H54" i="269" s="1"/>
  <c r="G60" i="269"/>
  <c r="H60" i="269" s="1"/>
  <c r="G105" i="269"/>
  <c r="H105" i="269" s="1"/>
  <c r="G18" i="269"/>
  <c r="H18" i="269" s="1"/>
  <c r="G24" i="269"/>
  <c r="H24" i="269" s="1"/>
  <c r="G20" i="269"/>
  <c r="H20" i="269" s="1"/>
  <c r="G93" i="269"/>
  <c r="H93" i="269" s="1"/>
  <c r="G10" i="269"/>
  <c r="H10" i="269" s="1"/>
  <c r="G83" i="269"/>
  <c r="H83" i="269" s="1"/>
  <c r="G6" i="269"/>
  <c r="H6" i="269" s="1"/>
  <c r="G79" i="269"/>
  <c r="H79" i="269" s="1"/>
  <c r="G9" i="269"/>
  <c r="H9" i="269" s="1"/>
  <c r="G35" i="269"/>
  <c r="H35" i="269" s="1"/>
  <c r="G106" i="269"/>
  <c r="H106" i="269" s="1"/>
  <c r="G112" i="269"/>
  <c r="H112" i="269" s="1"/>
  <c r="G87" i="269"/>
  <c r="H87" i="269" s="1"/>
  <c r="G16" i="269"/>
  <c r="H16" i="269" s="1"/>
  <c r="G81" i="269"/>
  <c r="H81" i="269" s="1"/>
  <c r="G12" i="269"/>
  <c r="H12" i="269" s="1"/>
  <c r="G114" i="269"/>
  <c r="H114" i="269" s="1"/>
  <c r="G99" i="269"/>
  <c r="H99" i="269" s="1"/>
  <c r="G47" i="269"/>
  <c r="H47" i="269" s="1"/>
  <c r="G36" i="269"/>
  <c r="H36" i="269" s="1"/>
  <c r="G40" i="269"/>
  <c r="H40" i="269" s="1"/>
  <c r="G92" i="269"/>
  <c r="H92" i="269" s="1"/>
  <c r="G94" i="269"/>
  <c r="H94" i="269" s="1"/>
  <c r="G77" i="269"/>
  <c r="H77" i="269" s="1"/>
  <c r="G95" i="269"/>
  <c r="H95" i="269" s="1"/>
  <c r="G84" i="269"/>
  <c r="H84" i="269" s="1"/>
  <c r="G88" i="269"/>
  <c r="H88" i="269" s="1"/>
  <c r="G113" i="269"/>
  <c r="H113" i="269" s="1"/>
  <c r="G42" i="269"/>
  <c r="H42" i="269" s="1"/>
  <c r="G61" i="269"/>
  <c r="H61" i="269" s="1"/>
  <c r="G27" i="269"/>
  <c r="H27" i="269" s="1"/>
  <c r="G21" i="269"/>
  <c r="H21" i="269" s="1"/>
  <c r="G63" i="269"/>
  <c r="H63" i="269" s="1"/>
  <c r="G13" i="269"/>
  <c r="H13" i="269" s="1"/>
  <c r="G107" i="269"/>
  <c r="H107" i="269" s="1"/>
  <c r="G50" i="269"/>
  <c r="H50" i="269" s="1"/>
  <c r="G44" i="269"/>
  <c r="H44" i="269" s="1"/>
  <c r="G103" i="269"/>
  <c r="H103" i="269" s="1"/>
  <c r="G32" i="269"/>
  <c r="H32" i="269" s="1"/>
  <c r="G69" i="269"/>
  <c r="H69" i="269" s="1"/>
  <c r="G85" i="269"/>
  <c r="H85" i="269" s="1"/>
  <c r="G38" i="269"/>
  <c r="H38" i="269" s="1"/>
  <c r="G90" i="269"/>
  <c r="H90" i="269" s="1"/>
  <c r="G65" i="269"/>
  <c r="H65" i="269" s="1"/>
  <c r="G75" i="269"/>
  <c r="H75" i="269" s="1"/>
  <c r="G80" i="269"/>
  <c r="H80" i="269" s="1"/>
  <c r="G30" i="269"/>
  <c r="H30" i="269" s="1"/>
  <c r="G34" i="269"/>
  <c r="H34" i="269" s="1"/>
  <c r="G86" i="269"/>
  <c r="H86" i="269" s="1"/>
  <c r="G23" i="269"/>
  <c r="H23" i="269" s="1"/>
  <c r="G28" i="269"/>
  <c r="H28" i="269" s="1"/>
  <c r="G49" i="269"/>
  <c r="H49" i="269" s="1"/>
  <c r="G82" i="269"/>
  <c r="H82" i="269" s="1"/>
  <c r="G41" i="269"/>
  <c r="H41" i="269" s="1"/>
  <c r="G57" i="269"/>
  <c r="H57" i="269" s="1"/>
  <c r="G71" i="269"/>
  <c r="H71" i="269" s="1"/>
  <c r="G17" i="269"/>
  <c r="H17" i="269" s="1"/>
  <c r="G8" i="269"/>
  <c r="H8" i="269" s="1"/>
  <c r="G15" i="269"/>
  <c r="H15" i="269" s="1"/>
  <c r="G5" i="269"/>
  <c r="H5" i="269" s="1"/>
  <c r="G4" i="269"/>
  <c r="H4" i="269" s="1"/>
  <c r="G59" i="269"/>
  <c r="H59" i="269" s="1"/>
  <c r="G52" i="269"/>
  <c r="H52" i="269" s="1"/>
  <c r="G53" i="269"/>
  <c r="H53" i="269" s="1"/>
  <c r="G45" i="269"/>
  <c r="H45" i="269" s="1"/>
  <c r="G33" i="269"/>
  <c r="H33" i="269" s="1"/>
  <c r="G67" i="269"/>
  <c r="H67" i="269" s="1"/>
  <c r="G7" i="269"/>
  <c r="H7" i="269" s="1"/>
  <c r="G11" i="269"/>
  <c r="H11" i="269" s="1"/>
  <c r="G55" i="269"/>
  <c r="H55" i="269" s="1"/>
  <c r="G100" i="269"/>
  <c r="H100" i="269" s="1"/>
  <c r="G46" i="269"/>
  <c r="H46" i="269" s="1"/>
  <c r="G78" i="269"/>
  <c r="H78" i="269" s="1"/>
  <c r="G25" i="269"/>
  <c r="H25" i="269" s="1"/>
  <c r="G76" i="269"/>
  <c r="H76" i="269" s="1"/>
  <c r="G26" i="269"/>
  <c r="H26" i="269" s="1"/>
  <c r="G19" i="269"/>
  <c r="H19" i="269" s="1"/>
  <c r="G22" i="269"/>
  <c r="H22" i="269" s="1"/>
  <c r="G104" i="269"/>
  <c r="H104" i="269" s="1"/>
  <c r="G111" i="269"/>
  <c r="H111" i="269" s="1"/>
  <c r="G96" i="269"/>
  <c r="H96" i="269" s="1"/>
  <c r="G29" i="269"/>
  <c r="H29" i="269" s="1"/>
  <c r="G74" i="269"/>
  <c r="H74" i="269" s="1"/>
  <c r="G56" i="269"/>
  <c r="H56" i="269" s="1"/>
  <c r="G70" i="269"/>
  <c r="H70" i="269" s="1"/>
  <c r="G51" i="269"/>
  <c r="H51" i="269" s="1"/>
  <c r="G43" i="269"/>
  <c r="H43" i="269" s="1"/>
  <c r="G48" i="269"/>
  <c r="H48" i="269" s="1"/>
  <c r="G98" i="269"/>
  <c r="H98" i="269" s="1"/>
  <c r="G91" i="269"/>
  <c r="H91" i="269" s="1"/>
  <c r="G73" i="269"/>
  <c r="H73" i="269" s="1"/>
  <c r="B53" i="152"/>
  <c r="B54" i="152" s="1"/>
  <c r="C32" i="152"/>
  <c r="M23" i="152"/>
  <c r="M20" i="152" s="1"/>
  <c r="F7" i="335" l="1"/>
  <c r="B23" i="335" s="1"/>
  <c r="N23" i="152"/>
  <c r="N20" i="152" s="1"/>
  <c r="H9" i="152"/>
  <c r="S40" i="152" s="1"/>
  <c r="F20" i="186"/>
  <c r="F21" i="176"/>
  <c r="M24" i="152"/>
  <c r="N24" i="152" l="1"/>
  <c r="L20" i="152"/>
  <c r="G20" i="152" s="1"/>
  <c r="R50" i="152" s="1"/>
  <c r="H20" i="152"/>
  <c r="S50" i="152" s="1"/>
  <c r="C7" i="335"/>
  <c r="F2366" i="335"/>
  <c r="J2360" i="335" s="1"/>
  <c r="F2354" i="335"/>
  <c r="F21" i="186"/>
  <c r="F22" i="176"/>
  <c r="Q3" i="335" l="1"/>
  <c r="J2358" i="335"/>
  <c r="F2363" i="335" s="1"/>
  <c r="F23" i="176"/>
  <c r="F22" i="186"/>
  <c r="F2356" i="335"/>
  <c r="H2350" i="335"/>
  <c r="J2361" i="335"/>
  <c r="D3" i="269" l="1"/>
  <c r="T2" i="269" s="1"/>
  <c r="C2" i="152" s="1"/>
  <c r="F2365" i="335"/>
  <c r="F2364" i="335"/>
  <c r="F2358" i="335"/>
  <c r="F2359" i="335"/>
  <c r="H2349" i="335"/>
  <c r="F2361" i="335"/>
  <c r="F2362" i="335"/>
  <c r="J2359" i="335"/>
  <c r="J2363" i="335" s="1"/>
  <c r="F2360" i="335"/>
  <c r="F2357" i="335"/>
  <c r="F24" i="176"/>
  <c r="F24" i="186" s="1"/>
  <c r="F23" i="186"/>
  <c r="K5" i="269" l="1"/>
  <c r="K4" i="269"/>
  <c r="J2364" i="335"/>
  <c r="F2371" i="335" s="1"/>
  <c r="F2369" i="335" l="1"/>
  <c r="K3" i="335" s="1"/>
  <c r="C3" i="269" s="1"/>
  <c r="C2366" i="335"/>
  <c r="F2367" i="335"/>
  <c r="F2370" i="335"/>
  <c r="C2355" i="335"/>
  <c r="C2353" i="335"/>
  <c r="C2354" i="335"/>
  <c r="I2390" i="335"/>
  <c r="N2390" i="335" s="1"/>
  <c r="C2352" i="335"/>
  <c r="K3" i="269" l="1"/>
  <c r="M2" i="269"/>
  <c r="C3" i="152" s="1"/>
  <c r="F2368" i="335"/>
  <c r="C2368" i="335" s="1"/>
  <c r="H4" i="1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Luuh</author>
  </authors>
  <commentList>
    <comment ref="C12" authorId="0" shapeId="0" xr:uid="{00000000-0006-0000-0900-000001000000}">
      <text>
        <r>
          <rPr>
            <b/>
            <sz val="9"/>
            <color indexed="81"/>
            <rFont val="Tahoma"/>
            <family val="2"/>
          </rPr>
          <t>43</t>
        </r>
        <r>
          <rPr>
            <sz val="9"/>
            <color indexed="81"/>
            <rFont val="Tahoma"/>
            <family val="2"/>
          </rPr>
          <t xml:space="preserve">
</t>
        </r>
      </text>
    </comment>
    <comment ref="D13" authorId="0" shapeId="0" xr:uid="{00000000-0006-0000-0900-000002000000}">
      <text>
        <r>
          <rPr>
            <b/>
            <sz val="9"/>
            <color indexed="81"/>
            <rFont val="Tahoma"/>
            <family val="2"/>
          </rPr>
          <t>45</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<sst xmlns="http://schemas.openxmlformats.org/spreadsheetml/2006/main" count="852" uniqueCount="586">
  <si>
    <t>TOTAL</t>
  </si>
  <si>
    <t>VALOR</t>
  </si>
  <si>
    <t>MATERIAL</t>
  </si>
  <si>
    <t>TAXAS</t>
  </si>
  <si>
    <t>VALOR TOTAL</t>
  </si>
  <si>
    <t>QUANTIDADE</t>
  </si>
  <si>
    <t>OBSERVAÇÃO</t>
  </si>
  <si>
    <t>AMBIENTE</t>
  </si>
  <si>
    <t>AMBIENTE:</t>
  </si>
  <si>
    <t>Corte - MDF</t>
  </si>
  <si>
    <t>Espelho</t>
  </si>
  <si>
    <t>Pintura Laca</t>
  </si>
  <si>
    <t xml:space="preserve">Corrediça telescópica com amortecedor </t>
  </si>
  <si>
    <t>Articulador BVO FVG-TN</t>
  </si>
  <si>
    <t>Tubo Cabide + Suporte</t>
  </si>
  <si>
    <t xml:space="preserve">Cabideiro curvo </t>
  </si>
  <si>
    <t>Suporte Cabide Canto/curvo</t>
  </si>
  <si>
    <t xml:space="preserve">Pulsador </t>
  </si>
  <si>
    <t xml:space="preserve">Suporte Invisível </t>
  </si>
  <si>
    <t xml:space="preserve">Braço Dobrável </t>
  </si>
  <si>
    <t>Rodízio</t>
  </si>
  <si>
    <t>Porta Pano Triplo</t>
  </si>
  <si>
    <t>Lixeira 30 litros Jomer</t>
  </si>
  <si>
    <t>Trilho Cremalheira</t>
  </si>
  <si>
    <t>Cremalheira</t>
  </si>
  <si>
    <t>ABAS EXISTENTES</t>
  </si>
  <si>
    <t>janeiro</t>
  </si>
  <si>
    <t>fevereiro</t>
  </si>
  <si>
    <t>março</t>
  </si>
  <si>
    <t>abril</t>
  </si>
  <si>
    <t>maio</t>
  </si>
  <si>
    <t>junho</t>
  </si>
  <si>
    <t>julho</t>
  </si>
  <si>
    <t>agosto</t>
  </si>
  <si>
    <t>setembro</t>
  </si>
  <si>
    <t>outubro</t>
  </si>
  <si>
    <t>novembro</t>
  </si>
  <si>
    <t>dezembro</t>
  </si>
  <si>
    <t>QTD AMBIENTES</t>
  </si>
  <si>
    <t>REF P/ CÁLC DE QTD DE AMBIENTES</t>
  </si>
  <si>
    <t>AMB EXISTENTES</t>
  </si>
  <si>
    <t>CLIENTE:</t>
  </si>
  <si>
    <t>DATA:</t>
  </si>
  <si>
    <t>PREVISÃO DE ENTREGA</t>
  </si>
  <si>
    <t>Sujeito à análise de Crédito</t>
  </si>
  <si>
    <t>Pé a Regulável</t>
  </si>
  <si>
    <t xml:space="preserve">Sapata regulável </t>
  </si>
  <si>
    <t xml:space="preserve">Vidro </t>
  </si>
  <si>
    <t xml:space="preserve">Frente Gaveta Vidro </t>
  </si>
  <si>
    <t>Aplicação Folha de Madeira  - m²</t>
  </si>
  <si>
    <t>DADOS DO CLIENTE</t>
  </si>
  <si>
    <t xml:space="preserve">Porta de espelho </t>
  </si>
  <si>
    <t>CÁLCULO DO ORÇAMENTO</t>
  </si>
  <si>
    <t>Colagem - Fita de Borda</t>
  </si>
  <si>
    <t xml:space="preserve">Furação  - Terceirizado </t>
  </si>
  <si>
    <t xml:space="preserve">Frente Gaveta Espelho </t>
  </si>
  <si>
    <t xml:space="preserve">Porta de Vidro </t>
  </si>
  <si>
    <t>Envernização - Folha de Madeira - m²</t>
  </si>
  <si>
    <t>Folha de Madeira - m²</t>
  </si>
  <si>
    <t xml:space="preserve">Serralheria </t>
  </si>
  <si>
    <t xml:space="preserve">Tapeçaria </t>
  </si>
  <si>
    <t>MDF Branco TX 3mm</t>
  </si>
  <si>
    <t>MDF Branco TX 6mm</t>
  </si>
  <si>
    <t>MDF Branco TX 9mm</t>
  </si>
  <si>
    <t>MDF Branco TX 18mm</t>
  </si>
  <si>
    <t>MDF Branco TX 25mm</t>
  </si>
  <si>
    <t>MDF Amadeirado 6mm</t>
  </si>
  <si>
    <t>MDF Amadeirado 15mm</t>
  </si>
  <si>
    <t>MDF Amadeirado 18mm</t>
  </si>
  <si>
    <t>MDF Amadeirado 25mm</t>
  </si>
  <si>
    <t>MDF Laca 6mm</t>
  </si>
  <si>
    <t>MDF Laca 15mm</t>
  </si>
  <si>
    <t>MDF Laca 18mm</t>
  </si>
  <si>
    <t>MDF Laca 25mm</t>
  </si>
  <si>
    <t>MDF Cru 6mm</t>
  </si>
  <si>
    <t>MDF Cru 9mm</t>
  </si>
  <si>
    <t>MDF Cru 15mm</t>
  </si>
  <si>
    <t>MDF Cru 18mm</t>
  </si>
  <si>
    <t>MDF Cru 25mm</t>
  </si>
  <si>
    <t>MDF Ultra 6mm</t>
  </si>
  <si>
    <t>MDF Ultra 15mm</t>
  </si>
  <si>
    <t>MDF Ultra 18mm</t>
  </si>
  <si>
    <t>MDF Ultra 25mm</t>
  </si>
  <si>
    <t>MDF Naval 6mm</t>
  </si>
  <si>
    <t>MDF Naval 15mm</t>
  </si>
  <si>
    <t>MDF Naval 18mm</t>
  </si>
  <si>
    <t>MDF Naval 25mm</t>
  </si>
  <si>
    <t>MDF Canelado 15mm</t>
  </si>
  <si>
    <t>MDF Canelado 18mm</t>
  </si>
  <si>
    <t>MDF Cabelado 25mm</t>
  </si>
  <si>
    <t>22mm - Branco TX</t>
  </si>
  <si>
    <t xml:space="preserve">35mm - Branco TX </t>
  </si>
  <si>
    <t xml:space="preserve">64mm - Branco TX </t>
  </si>
  <si>
    <t xml:space="preserve">22mm - Amadeirado </t>
  </si>
  <si>
    <t>35mm - Amadeirado</t>
  </si>
  <si>
    <t xml:space="preserve">64mm - Amadeirado </t>
  </si>
  <si>
    <t>22mm - Laca</t>
  </si>
  <si>
    <t>35mm - Laca</t>
  </si>
  <si>
    <t>64mm - Laca</t>
  </si>
  <si>
    <t xml:space="preserve">Dobradiça sem amortecedor </t>
  </si>
  <si>
    <t xml:space="preserve">Dobradiça com amortecedor </t>
  </si>
  <si>
    <t xml:space="preserve">Dobradiça Inversa sem amortecedor </t>
  </si>
  <si>
    <t xml:space="preserve">Dobradiça Inversa com amortecedor </t>
  </si>
  <si>
    <t>Dobradiça 165º sem amortecedor</t>
  </si>
  <si>
    <t xml:space="preserve">Dobradiça 165º com amortecedor </t>
  </si>
  <si>
    <t xml:space="preserve">Dobradiça Porta Passsagem </t>
  </si>
  <si>
    <t xml:space="preserve">Pistão </t>
  </si>
  <si>
    <t xml:space="preserve">Articulador Häfele </t>
  </si>
  <si>
    <t xml:space="preserve">Aventus </t>
  </si>
  <si>
    <t xml:space="preserve">Corrediça telescópica sem amortecedor </t>
  </si>
  <si>
    <t xml:space="preserve">Corrediça Invisível sem amortecedor </t>
  </si>
  <si>
    <t xml:space="preserve">Corrediça Invisível com amortecedor </t>
  </si>
  <si>
    <t xml:space="preserve">Corrediça toque sem amortecedor </t>
  </si>
  <si>
    <t xml:space="preserve">Corrediça toque com amortecedor </t>
  </si>
  <si>
    <t xml:space="preserve">Corrediça Invisível toque sem amortecedor </t>
  </si>
  <si>
    <t xml:space="preserve">Corrediça invisível toque com amortecedor </t>
  </si>
  <si>
    <t xml:space="preserve">Corrediça INOX </t>
  </si>
  <si>
    <t>Cabideiro com LED</t>
  </si>
  <si>
    <t>Suporte cabideiro com LED</t>
  </si>
  <si>
    <t xml:space="preserve">Cabideiro Extensivo </t>
  </si>
  <si>
    <t xml:space="preserve">Calceiro com corrediça </t>
  </si>
  <si>
    <t xml:space="preserve">Calceiro deslizante </t>
  </si>
  <si>
    <t xml:space="preserve">Pé Cônico </t>
  </si>
  <si>
    <t xml:space="preserve">Pé Palito </t>
  </si>
  <si>
    <t>Fechadura (gaveta/porta)</t>
  </si>
  <si>
    <t xml:space="preserve">Fechadura (3 gavetas) </t>
  </si>
  <si>
    <t xml:space="preserve">Perfil Slim </t>
  </si>
  <si>
    <t>Haste</t>
  </si>
  <si>
    <t xml:space="preserve">Ponto </t>
  </si>
  <si>
    <t xml:space="preserve">Amortecedor para porta de correr </t>
  </si>
  <si>
    <t xml:space="preserve">Desempenador de porta </t>
  </si>
  <si>
    <t>Porta Óleo (125mm)</t>
  </si>
  <si>
    <t>Porta Óleo (200mm)</t>
  </si>
  <si>
    <t xml:space="preserve">Porta Óleo - MDF </t>
  </si>
  <si>
    <t xml:space="preserve">Porta Pano Duplo </t>
  </si>
  <si>
    <t xml:space="preserve">Lixeira Dupla - Jomer </t>
  </si>
  <si>
    <t>Divisor de talheres - Plástico</t>
  </si>
  <si>
    <t xml:space="preserve">Divisor de talheres - Inox </t>
  </si>
  <si>
    <t xml:space="preserve">Tulha Aramada Basculante </t>
  </si>
  <si>
    <t xml:space="preserve">Tulha Aramda com corrediça </t>
  </si>
  <si>
    <t xml:space="preserve">Tulha Aramada INOX com corrediça </t>
  </si>
  <si>
    <t>Divisória de Jóias - Aveludada</t>
  </si>
  <si>
    <t xml:space="preserve">Divisória de Jóias - Couro </t>
  </si>
  <si>
    <t xml:space="preserve">Quadro pasta suspensa </t>
  </si>
  <si>
    <t xml:space="preserve">Suporte Dobrável </t>
  </si>
  <si>
    <t>Caixa tomada mesa</t>
  </si>
  <si>
    <t xml:space="preserve">Spot </t>
  </si>
  <si>
    <t>Fita de LED</t>
  </si>
  <si>
    <t>Fonte para LED</t>
  </si>
  <si>
    <t xml:space="preserve">Botão para LED </t>
  </si>
  <si>
    <t>TOTAL  DO PROJETO</t>
  </si>
  <si>
    <t>Desconto Aplicado</t>
  </si>
  <si>
    <t>DESPESAS DE INSTALAÇÃO</t>
  </si>
  <si>
    <t>PRAZO DE EXECUÇÃO</t>
  </si>
  <si>
    <t>Tapa Furo</t>
  </si>
  <si>
    <t>Perfil com  Calço - 15mm</t>
  </si>
  <si>
    <t>Perfil sem ponteira - 15mm</t>
  </si>
  <si>
    <t>Perfil com Calço - 18mm</t>
  </si>
  <si>
    <t>Perfil sem ponteira -  18mm</t>
  </si>
  <si>
    <t>Perfil Cava - 15mm</t>
  </si>
  <si>
    <t>Ponteira / Tampa / Acabamento</t>
  </si>
  <si>
    <t>Perfil Cava - 18mm</t>
  </si>
  <si>
    <t xml:space="preserve">Cava - 45º  - Manual </t>
  </si>
  <si>
    <t xml:space="preserve">KIT - Porta Correr - Sustentação na Base </t>
  </si>
  <si>
    <t>KIT - Porta de Correr - Aéreo/Balcão</t>
  </si>
  <si>
    <t>Trilho Sup/Inf  - Aéreo/Balcão</t>
  </si>
  <si>
    <t>Trilho Sup/Inf  - Sutentação na Base</t>
  </si>
  <si>
    <t>Trilho - Porta de Passagem</t>
  </si>
  <si>
    <t xml:space="preserve">Kit - Porta de Passagem </t>
  </si>
  <si>
    <t>Kit - Porta de Correr - Armário Suspenso</t>
  </si>
  <si>
    <t>Trilhos - Armário Suspenso</t>
  </si>
  <si>
    <t>Kit - Armário Suspenso</t>
  </si>
  <si>
    <t>MDF Ripado 15mm</t>
  </si>
  <si>
    <t>DESCRIÇÃO:</t>
  </si>
  <si>
    <t>SP</t>
  </si>
  <si>
    <t>TIPO</t>
  </si>
  <si>
    <t>E, por estarem justos e contratados, assinam o presente em 02 (duas) vias de igual teor e para um só efeito, na presença de duas testemunhas.</t>
  </si>
  <si>
    <t>Nacionalidade</t>
  </si>
  <si>
    <t>Profissão</t>
  </si>
  <si>
    <t>RG</t>
  </si>
  <si>
    <t>CPF</t>
  </si>
  <si>
    <t>Endereço</t>
  </si>
  <si>
    <t>Cidade</t>
  </si>
  <si>
    <t>Estado</t>
  </si>
  <si>
    <t>CEP</t>
  </si>
  <si>
    <t>Razão Social</t>
  </si>
  <si>
    <t>CNPJ</t>
  </si>
  <si>
    <t>Forma de Pagamento</t>
  </si>
  <si>
    <t>MDF Linha Interna 6mm</t>
  </si>
  <si>
    <t>MDF Linha Interna 15mm</t>
  </si>
  <si>
    <t>MDF Linha Interna 18mm</t>
  </si>
  <si>
    <t>MDF Linha Interna 25mm</t>
  </si>
  <si>
    <t>__________________________________</t>
  </si>
  <si>
    <t>b)    Danos causados em razão de limpeza em desacordo com as instruções de conservação e manutenção dos móveis;</t>
  </si>
  <si>
    <t>Estado Civil</t>
  </si>
  <si>
    <t>Quantidade de Parcelas:</t>
  </si>
  <si>
    <t>Proposta à Vista:</t>
  </si>
  <si>
    <t>x</t>
  </si>
  <si>
    <t>Valor total Proposta:</t>
  </si>
  <si>
    <t>Testemunhas:</t>
  </si>
  <si>
    <t>1) __________________________________                                    2) __________________________________</t>
  </si>
  <si>
    <t>FERRAGENS: PUXADORES</t>
  </si>
  <si>
    <t>FERRAGENS: SISTEMAS DE CORRER</t>
  </si>
  <si>
    <t>ACESSÓRIOS</t>
  </si>
  <si>
    <t>HISTÓRICO DE ORÇAMENTO</t>
  </si>
  <si>
    <t>Endereço da Entrega</t>
  </si>
  <si>
    <t>DADOS DA MARCENARIA</t>
  </si>
  <si>
    <t>QTD</t>
  </si>
  <si>
    <t>+</t>
  </si>
  <si>
    <t>.</t>
  </si>
  <si>
    <t>CUSTOS ADICIONAIS</t>
  </si>
  <si>
    <t>ADICIONAIS %</t>
  </si>
  <si>
    <t>RISCO %</t>
  </si>
  <si>
    <t>TAXAS DE CARTÃO COM ANTECIPAÇÃO</t>
  </si>
  <si>
    <t xml:space="preserve">Negociação </t>
  </si>
  <si>
    <t>Valor em aberto</t>
  </si>
  <si>
    <t>ABAS EXIST.</t>
  </si>
  <si>
    <t>Endereço:</t>
  </si>
  <si>
    <t>Estado:</t>
  </si>
  <si>
    <t>Lucro:</t>
  </si>
  <si>
    <t>R$ Diária da marcenaria:</t>
  </si>
  <si>
    <t>Dias Produtivos :</t>
  </si>
  <si>
    <t>Pedágio:</t>
  </si>
  <si>
    <t>Entrega terceirizada:</t>
  </si>
  <si>
    <t>Alimentação:</t>
  </si>
  <si>
    <t>R$ AO MÊS</t>
  </si>
  <si>
    <t>PROPOSTA DE PAGAMENTO</t>
  </si>
  <si>
    <t>CONTRATO DE PRESTAÇÃO DE SERVIÇO DE MARCENARIA</t>
  </si>
  <si>
    <t>CEP:</t>
  </si>
  <si>
    <t>Cidade:</t>
  </si>
  <si>
    <t>Data do contrato:</t>
  </si>
  <si>
    <t>Quebrar página</t>
  </si>
  <si>
    <t>Excluir quebra</t>
  </si>
  <si>
    <t>Nome:                                                                                                                               Nome:</t>
  </si>
  <si>
    <t>RG:                                                                                                                                     RG:</t>
  </si>
  <si>
    <t>OBSERVAÇÕES</t>
  </si>
  <si>
    <t>FERRAGENS: OUTROS</t>
  </si>
  <si>
    <t>QTD/ DIAS</t>
  </si>
  <si>
    <t xml:space="preserve">QUANTIDADE </t>
  </si>
  <si>
    <t>% PAGOS SOBRE O PREÇO LÍQUIDO</t>
  </si>
  <si>
    <t>Valor de Entrada:</t>
  </si>
  <si>
    <t>Quantidade dias úteis para entrega</t>
  </si>
  <si>
    <t>REFERÊNCIA PARA VOLTAR PARA ABA ANTERIOR</t>
  </si>
  <si>
    <t>TAXAS DE FINANCIAMENTO</t>
  </si>
  <si>
    <t>AC</t>
  </si>
  <si>
    <t>AL</t>
  </si>
  <si>
    <t>AP</t>
  </si>
  <si>
    <t>AM</t>
  </si>
  <si>
    <t>BA</t>
  </si>
  <si>
    <t>CE</t>
  </si>
  <si>
    <t>DF</t>
  </si>
  <si>
    <t>ES</t>
  </si>
  <si>
    <t>GO</t>
  </si>
  <si>
    <t>MA</t>
  </si>
  <si>
    <t>MT</t>
  </si>
  <si>
    <t>MS</t>
  </si>
  <si>
    <t>MG</t>
  </si>
  <si>
    <t>PA</t>
  </si>
  <si>
    <t>PB</t>
  </si>
  <si>
    <t>PR</t>
  </si>
  <si>
    <t>PE</t>
  </si>
  <si>
    <t>PI</t>
  </si>
  <si>
    <t>RJ</t>
  </si>
  <si>
    <t>RN</t>
  </si>
  <si>
    <t>RS</t>
  </si>
  <si>
    <t>RO</t>
  </si>
  <si>
    <t>RR</t>
  </si>
  <si>
    <t>SC</t>
  </si>
  <si>
    <t>SE</t>
  </si>
  <si>
    <t>TO</t>
  </si>
  <si>
    <t>Valor</t>
  </si>
  <si>
    <t>Extenso</t>
  </si>
  <si>
    <t>Cartão</t>
  </si>
  <si>
    <t>Financiamento</t>
  </si>
  <si>
    <t>Juros</t>
  </si>
  <si>
    <t>Taxa</t>
  </si>
  <si>
    <t>Valor à Vista a Parcelar</t>
  </si>
  <si>
    <t>REFERÊNCIA PARA SOMA</t>
  </si>
  <si>
    <t>MATERIAIS</t>
  </si>
  <si>
    <t>Qtd de parcelas</t>
  </si>
  <si>
    <t>CONTA LINHAS</t>
  </si>
  <si>
    <t>DIV P/ FORM</t>
  </si>
  <si>
    <t>Valor à Vista à parcelar</t>
  </si>
  <si>
    <t>Taxa Negociação Cartão ou Financiamento</t>
  </si>
  <si>
    <t>Combustível:</t>
  </si>
  <si>
    <t>ORÇAMENTO</t>
  </si>
  <si>
    <t>GAST POR EQUIP</t>
  </si>
  <si>
    <t>GASTOS INDIV (MENOS DESP INSTAL)</t>
  </si>
  <si>
    <t>DESP INSTALAÇÃO</t>
  </si>
  <si>
    <t>QTD DIAS</t>
  </si>
  <si>
    <t>DADOS PARA CONTRATO</t>
  </si>
  <si>
    <t>NOME</t>
  </si>
  <si>
    <t>ESTADO CIVIL</t>
  </si>
  <si>
    <t>NACIONALIDADE</t>
  </si>
  <si>
    <t>PROFISSÃO</t>
  </si>
  <si>
    <t>Custos Adicionais</t>
  </si>
  <si>
    <t>PROPOSTA</t>
  </si>
  <si>
    <t>Valor das parcelas:</t>
  </si>
  <si>
    <t>Proposta do cliente</t>
  </si>
  <si>
    <t>Valor do Orçamento</t>
  </si>
  <si>
    <t>Taxa Orçada</t>
  </si>
  <si>
    <t>Tipo</t>
  </si>
  <si>
    <t>Qtd parcelas orçada</t>
  </si>
  <si>
    <t>TAXA DE DÉBITO</t>
  </si>
  <si>
    <t>A PARCELAR</t>
  </si>
  <si>
    <t>VALOR COM TAXA</t>
  </si>
  <si>
    <t>Soma orçamento</t>
  </si>
  <si>
    <t>Prop. Vista</t>
  </si>
  <si>
    <t>Prop. Cliente</t>
  </si>
  <si>
    <t>CONFIGURAÇÃO PARA CÁLCULOS</t>
  </si>
  <si>
    <t>QUANTIDADE DE PARCELAS</t>
  </si>
  <si>
    <t>TAXA</t>
  </si>
  <si>
    <t>CONFIGURAÇÕES DE TAXAS E PARCELAS</t>
  </si>
  <si>
    <t>Tipo de Taxa:</t>
  </si>
  <si>
    <t>Taxa de Juros:</t>
  </si>
  <si>
    <t>PERCENTUAL DE LUCRO PRETENDIDO</t>
  </si>
  <si>
    <t>% PAGO SOBRE O PREÇO LÍQUIDO</t>
  </si>
  <si>
    <t>TIPO DE DESPESA</t>
  </si>
  <si>
    <t>ORÇAMENTO INICIAL</t>
  </si>
  <si>
    <t>Valor total do orçamento:</t>
  </si>
  <si>
    <t>Nº de parcelas orçada:</t>
  </si>
  <si>
    <t>Taxa orçada:</t>
  </si>
  <si>
    <t>Tipo:</t>
  </si>
  <si>
    <t>AMBIENTES</t>
  </si>
  <si>
    <t>Valor de entrada:</t>
  </si>
  <si>
    <t>Nº Parcelas:</t>
  </si>
  <si>
    <t>R$ Total da proposta:</t>
  </si>
  <si>
    <t>PROPOSTA DO CLIENTE</t>
  </si>
  <si>
    <t>PERCENTUAIS(%)</t>
  </si>
  <si>
    <t>NEGOCIAÇÃO</t>
  </si>
  <si>
    <t>Valor da(s) parcela(s):</t>
  </si>
  <si>
    <t>Detalhamento dos vencimentos:</t>
  </si>
  <si>
    <t>CÁLCULO PARA EXECUÇÃO</t>
  </si>
  <si>
    <t>Custos de Instalação</t>
  </si>
  <si>
    <t>Mão de Obra Terceirizada</t>
  </si>
  <si>
    <t>Nota Fiscal (%)</t>
  </si>
  <si>
    <t>R$ Total Mensal de Despesas:</t>
  </si>
  <si>
    <t>Quantidade de horas diárias:</t>
  </si>
  <si>
    <t xml:space="preserve">
Opção de Cálculo</t>
  </si>
  <si>
    <t>Quantidade de Equipe por Produção:</t>
  </si>
  <si>
    <t>NOME:</t>
  </si>
  <si>
    <t>TELEFONE:</t>
  </si>
  <si>
    <t>E-MAIL:</t>
  </si>
  <si>
    <t>INDICAÇÃO</t>
  </si>
  <si>
    <t>FILTRO</t>
  </si>
  <si>
    <t>BASCULANTES</t>
  </si>
  <si>
    <t>CORREDIÇAS</t>
  </si>
  <si>
    <t>DOBRADIÇAS</t>
  </si>
  <si>
    <t>ESTRUTURA INTERNA</t>
  </si>
  <si>
    <t>FRENTE DE GAVETA</t>
  </si>
  <si>
    <t>PORTAS</t>
  </si>
  <si>
    <t>PRATELEIRA EXTERNA</t>
  </si>
  <si>
    <t>PRATELEIRA INTERNA</t>
  </si>
  <si>
    <t>PUXADORES</t>
  </si>
  <si>
    <t>TAMPONAMENTO</t>
  </si>
  <si>
    <t>AMORTECEDOR PORTA TN</t>
  </si>
  <si>
    <t xml:space="preserve">BASCULANTE ARTICULADOR </t>
  </si>
  <si>
    <t xml:space="preserve">BASCULANTE AVENTUS </t>
  </si>
  <si>
    <t xml:space="preserve">BASCULANTE PISTÃO </t>
  </si>
  <si>
    <t>CORREDIÇA FECHO TOQUE</t>
  </si>
  <si>
    <t>CORREDIÇA FECHO TOQUE COM AMORTECEDOR</t>
  </si>
  <si>
    <t>CORREDIÇA INVISÍVEL</t>
  </si>
  <si>
    <t xml:space="preserve">CORREDIÇA INVISÍVEL COM AMORTECEDOR </t>
  </si>
  <si>
    <t xml:space="preserve">CORREDIÇA INVISÍVEL FECHO TOQUE COM AMORTECEDOR </t>
  </si>
  <si>
    <t xml:space="preserve">CORREDIÇA INVISÍVEL FECHO TOQUE SEM AMORTECEDOR </t>
  </si>
  <si>
    <t xml:space="preserve">CORREDIÇA TELESCÓPICA COM AMORTECEDOR </t>
  </si>
  <si>
    <t xml:space="preserve">CORREDIÇA TELESCÓPICA SEM AMORTECEDOR </t>
  </si>
  <si>
    <t xml:space="preserve">DOBRADIÇA ABERTURA 165º </t>
  </si>
  <si>
    <t xml:space="preserve">DOBRADIÇA COM AMORTECEDOR </t>
  </si>
  <si>
    <t xml:space="preserve">DOBRADIÇA SEM AMORTECEDOR </t>
  </si>
  <si>
    <t>MDF 15mm PINTURA LACA</t>
  </si>
  <si>
    <t>MDF BRANCO TX 15mm</t>
  </si>
  <si>
    <t>MDF BRANCO TX 18mm</t>
  </si>
  <si>
    <t>MDF BRANCO TX 30mm</t>
  </si>
  <si>
    <t>PAINEL RIPADO 30X30</t>
  </si>
  <si>
    <t>PUXADOR CAVA 45º</t>
  </si>
  <si>
    <t>PUXADOR CONCHA</t>
  </si>
  <si>
    <t>PUXADOR EMBUTIR</t>
  </si>
  <si>
    <t>PUXADOR FACETATO</t>
  </si>
  <si>
    <t xml:space="preserve">PUXADOR FECHO TOQUE </t>
  </si>
  <si>
    <t>PUXADOR HASTE</t>
  </si>
  <si>
    <t>PUXADOR PERFIL ALUMÍNIO</t>
  </si>
  <si>
    <t>PUXADOR PERFIL CAVA</t>
  </si>
  <si>
    <t>PUXADOR PERFIL COLLEGATO</t>
  </si>
  <si>
    <t>PUXADOR PERFIL DNA</t>
  </si>
  <si>
    <t xml:space="preserve">PUXADOR PONTO </t>
  </si>
  <si>
    <t xml:space="preserve">PUXADOR SLIM </t>
  </si>
  <si>
    <t>REQUADRO COM MDF DE 6mm</t>
  </si>
  <si>
    <t>ROLDANA R0 47 - ALTERNATIVA</t>
  </si>
  <si>
    <t>ROLDANA RO 21 - ROMETAL</t>
  </si>
  <si>
    <t>ROLDANA RO 65 - ROMETAL</t>
  </si>
  <si>
    <t>ROLDANA SS150 - ROMETAL</t>
  </si>
  <si>
    <t>ROLDANA SS200 - ROMETAL</t>
  </si>
  <si>
    <t>Gastos por Hora</t>
  </si>
  <si>
    <t>Gastos por Dia</t>
  </si>
  <si>
    <t>PAINEL</t>
  </si>
  <si>
    <t>GASTO TOTAL DE PRODUÇÃO</t>
  </si>
  <si>
    <t>Gastos de Produção Total:</t>
  </si>
  <si>
    <t xml:space="preserve">Telefone/WhatsApp: </t>
  </si>
  <si>
    <t xml:space="preserve">E-Mail: </t>
  </si>
  <si>
    <t xml:space="preserve">Site: </t>
  </si>
  <si>
    <t xml:space="preserve">Instagram: </t>
  </si>
  <si>
    <t xml:space="preserve">Facebook: </t>
  </si>
  <si>
    <t xml:space="preserve">CNPJ: </t>
  </si>
  <si>
    <t>EDITAR</t>
  </si>
  <si>
    <t>ALTERE O FORMATO DE ACORDO COM SUAS NECESSIDADES</t>
  </si>
  <si>
    <t>decimal</t>
  </si>
  <si>
    <t>Gasto de Produção Total</t>
  </si>
  <si>
    <t>Juros do Financiamento</t>
  </si>
  <si>
    <t xml:space="preserve"> Material:</t>
  </si>
  <si>
    <t>Custos Adicionais:</t>
  </si>
  <si>
    <t>(1-CÁLCULOS!L23-CÁLCULOS!L21-CÁLCULOS!K25)</t>
  </si>
  <si>
    <t xml:space="preserve">Montante restante sem taxas </t>
  </si>
  <si>
    <t xml:space="preserve">imposto </t>
  </si>
  <si>
    <t xml:space="preserve">lucro </t>
  </si>
  <si>
    <t xml:space="preserve">Valor da proposta </t>
  </si>
  <si>
    <t>Proposta à Vista (Ambientes Selecionados)</t>
  </si>
  <si>
    <t>Soma dos Ambientes Totais (à vista)</t>
  </si>
  <si>
    <t>Gastos de Produção dos Ambientes Selecionados</t>
  </si>
  <si>
    <t>GASTOS DE PRODUÇÃO</t>
  </si>
  <si>
    <t>LUCRO</t>
  </si>
  <si>
    <t>IMPOSTO</t>
  </si>
  <si>
    <t>FINANCIAMENTO</t>
  </si>
  <si>
    <t>% GAST INDIV CUSTOS INSTAL</t>
  </si>
  <si>
    <t>R$ SOBRE CUSTO INST</t>
  </si>
  <si>
    <t>Custo de Instalação</t>
  </si>
  <si>
    <t xml:space="preserve">taxas comissão </t>
  </si>
  <si>
    <t xml:space="preserve">Custo total - Lucro </t>
  </si>
  <si>
    <t>-</t>
  </si>
  <si>
    <t>Pelo presente instrumento particular e na melhor forma de direito, de um lado,</t>
  </si>
  <si>
    <t>Doravante denominados conjuntamente como “Partes” e individualmente como “Parte”, resolvem celebrar o presente Contrato de Prestação de Serviços de Marcenaria (“Contrato”), que se regerá pelas cláusulas e condições a seguir estipuladas, as quais as Partes mutuamente outorgam e aceitam, prometendo cumprir e respeitar.</t>
  </si>
  <si>
    <t>CLÁUSULA 1. OBJETO DO CONTRATO</t>
  </si>
  <si>
    <t>CLÁUSULA 2. DO PAGAMENTO</t>
  </si>
  <si>
    <t>CLÁUSULA 3. DO INADIMPLEMENTO E DA MORA NO PAGAMENTO</t>
  </si>
  <si>
    <t>3.2. Quando o pagamento estiver previsto em parcelas, na hipótese de inadimplemento de qualquer parcela, vencerão antecipadamente, de forma imediata, as parcelas futuras faltantes, tornando-se imediatamente exigíveis e sujeitas aos encargos mencionados no item anterior, os quais incidirão sobre o valor total restante a partir da data de inadimplemento da parcela que acarretou o vencimento antecipado.</t>
  </si>
  <si>
    <t>CLÁUSULA 4. DO PRAZO</t>
  </si>
  <si>
    <t xml:space="preserve">4.2.	Em caso de atraso na entrega dos produtos, a CONTRATADA compromete-se a avisar a parte CONTRATANTE, com prazo mínimo de 5 (cinco) dias antes da data da entrega originalmente prevista, fornecendo-lhe esclarecimentos e justificativas sobre o atraso, e informando-lhe, assim que possível, a nova data de entrega prevista. </t>
  </si>
  <si>
    <t>4.3.	Em especial, a parte CONTRATANTE consigna que tolerará eventuais atrasos acarretados por greve da indústria ou de fornecedores da CONTRATADA, bem como em caso de falta de matérias primas, em caso de força maior ou caso fortuito, fazendo-se ciente de que o prazo de entrega se reiniciará a partir da cessação da causa impeditiva.</t>
  </si>
  <si>
    <t>CLÁUSULA 5. DAS OBRIGAÇÕES DA CONTRATADA</t>
  </si>
  <si>
    <t>5.1.	A CONTRATADA se obriga a executar os fornecimentos com integral observância às disposições contratuais, obedecendo rigorosamente às informações fornecidas pela parte CONTRATANTE, conforme formulário previamente assinado entre as Partes.</t>
  </si>
  <si>
    <t>5.2.	A CONTRATADA se obriga a garantir que os materiais entregues estejam de acordo com as especificações técnicas previstas, substituindo peças defeituosas, que apresentem falhas de fabricação e/ou instalação pelo prazo de 90 (noventa) dias a contar da entrega do serviço, em caso de vício aparente, ou da constatação do defeito, quando se tratar de vício oculto (art. 26, do Código de Defesa do Consumidor), desde que observadas as condições normais de uso e conservação dos móveis</t>
  </si>
  <si>
    <t>a) Danos mecânicos causados aos móveis pela má utilização deles ou para fins diferentes daqueles aos que se propõem;</t>
  </si>
  <si>
    <t>c)   Danos causados por acidentes ou derramamento de líquidos, incluindo, mas não se restringindo a vazamentos da rede hidráulica, umidade, fogo, calor, impacto, dentre outros; e</t>
  </si>
  <si>
    <t>d) Pequenas diferenças de tonalidade do produto, coloração nos revestimentos utilizados na fabricação do mobiliário, bem como de exposição ao sol e do envelhecimento natural do produto.</t>
  </si>
  <si>
    <t>CLÁUSULA 6. DAS OBRIGAÇÕES DA CONTRATANTE</t>
  </si>
  <si>
    <t>6.1.	A parte CONTRATANTE se obriga a disponibilizar o imóvel para levantamento de medidas definitivas, estando com pedras e pias devidamente instaladas, assim como acabamentos em drywall, parte hidráulica e elétrica, guarnições, rodateto e rodapés de áreas que receberão os móveis a serem produzidos pela CONTRATADA.</t>
  </si>
  <si>
    <t>6.2.	A parte CONTRATANTE compromete-se a dar livre acesso à equipe da medição e montagem da CONTRATADA.</t>
  </si>
  <si>
    <t>6.3.	A parte CONTRATANTE se responsabilizará pelo armazenamento dos produtos e mercadorias no caso de impossibilidade de instalação destes em um único dia, seja por culpa da parte CONTRATANTE ou por impossibilidade da CONTRATADA de concluir as instalações em virtude do volume de trabalho.</t>
  </si>
  <si>
    <t xml:space="preserve">CLÁUSULA 7. DESISTÊNCIA OU MODIFICAÇÃO </t>
  </si>
  <si>
    <t>7.1.	Na hipótese de desistência do negócio pela parte CONTRATANTE, quando se tratar de venda de mercadorias e serviços para entrega futura e antes do término da fase de projeto, a CONTRATADA reserva-se ao direito de reter, se já pagos, ou cobrar, se ainda não pagos, 25% (vinte e cinco por cento) do valor contratado a título de reparação por perdas e danos, quantia esta considerada para pagamento dos serviços preparatórios, tais como levantamento de medidas, especificação de mercadorias, elaboração de projetos, pagamento a vendedores, encomendas de mercadorias e pagamentos de tributos laborais.</t>
  </si>
  <si>
    <t>7.2.	Se a CONTRATADA já tiver iniciado a manufatura dos produtos e mercadorias contratados, o percentual previsto na cláusula anterior será elevado para 70% (setenta por cento), em razão do custo do material e mão de obra até então aplicados, podendo a CONTRATADA, inclusive, sacar duplicata mercantil por indicação, promover protesto e executar judicialmente o presente instrumento, em caso de não pagamento em até 05 (cinco) dias a partir da comunicação de desistência pela parte CONTRATANTE, ou, alternativamente, proceder à retenção do valor correspondente, devolvendo o restante em até 05 (cinco) dias a partir da comunicação de desistência.</t>
  </si>
  <si>
    <t xml:space="preserve">7.3.	Se a CONTRATADA já tiver concluído a manufatura dos produtos e mercadorias contratados, será devida integralmente a remuneração prevista no presente Contrato, nos prazos e condições avençados. Nesta hipótese, a CONTRATADA informará à CONTRATANTE acerca da conclusão da manufatura dos produtos e a parte CONTRATANTE deverá expressamente manifestar-se sobre se deseja recebê-los, presumindo-se, no silêncio, que abdicou deles. </t>
  </si>
  <si>
    <t>7.4.	Na hipótese de alteração no projeto inicial após aprovado pela parte CONTRATANTE, as horas incorridas pela CONTRATADA pela modificação do projeto serão cobradas separadamente. Se tal modificação implicar alteração de matérias primas, e caso o fornecedor da CONTRATADA aceite receber a devolução das matérias primas substituídas, será devida multa de 10% (dez por cento) sobre o valor do produto modificado, adicionalmente às horas incorridas. Caso o fornecedor não aceite a devolução das matérias primas, deverá a parte CONTRATANTE arcar integralmente com o custo das matérias primas inutilizadas.</t>
  </si>
  <si>
    <t>CLÁUSULA 8. PROPRIEDADE DOS BENS (RESERVA DE DOMÍNIOS)</t>
  </si>
  <si>
    <t>8.1.	Enquanto não satisfeito o pagamento integral do preço ajustado, a parte CONTRATANTE não poderá alienar, emprestar, ceder ou transferir a terceiro, ou, ainda, criar quaisquer ônus sobre os bens, tampouco poderá modificar os seus modelos ou formas, mantendo-os em perfeito estado de conservação e uso.</t>
  </si>
  <si>
    <t>8.2.	Em consequência do acima disposto e caso haja mora no pagamento de quaisquer parcelas pós-entrega, poderá a CONTRATADA, após protestar o presente título, exigir a restituição dos produtos e mercadorias adquiridos ou, alternativamente, promover execução judicial para recebimento do débito acrescido dos encargos de mora previstos no Cláusula 3.</t>
  </si>
  <si>
    <t>8.3.	Caso opte por restituir-se na posse dos bens, poderá a CONTRATADA reter, dos pagamentos já feitos, valor suficiente para ressarcir-se pela depreciação da coisa ou, caso ainda não tenha sido feitos pagamentos ou os pagamentos sejam insuficientes para o ressarcimento pela depreciação, poderá a CONTRATADA exigir indenização em valor compatível com seus prejuízos.</t>
  </si>
  <si>
    <t>CLÁUSULA 9. RESCISÃO</t>
  </si>
  <si>
    <t>9.1.	O presente contrato poderá ser rescindido unilateralmente por qualquer uma das Partes, mediante aviso prévio, por escrito, em até 30 (trinta) dias antes do prazo de entrega. Em se verificando perdas e danos à parte CONTRATANTE, acordam as Partes que este não superará o valor do presente Contrato.</t>
  </si>
  <si>
    <t>9.2.	Na hipótese desistência pela parte CONTRATADA, observar-se-á a cláusula 7.</t>
  </si>
  <si>
    <t xml:space="preserve">CLÁUSULA 10. DISPOSIÇÕES GERAIS </t>
  </si>
  <si>
    <t>10.1.	A parte CONTRATANTE declara conhecer o mobiliário, detalhes, tipo de matéria e acabamento dos móveis, bem como o padrão dos serviços prestados pela CONTRATADA.</t>
  </si>
  <si>
    <t>10.2.	Eletrodomésticos, iluminação, espelhos, cubas, granitos e demais acessórios não fazem parte do presente Contrato.</t>
  </si>
  <si>
    <t>10.3.	Casos omissos neste Contrato serão acordados entre as partes via aditivo contratual.</t>
  </si>
  <si>
    <t>10.4.	As partes reconhecem que o presente Contrato, uma vez assinado por duas testemunhas, configura título executivo extrajudicial.</t>
  </si>
  <si>
    <t xml:space="preserve">10.5.	As disposições deste Contrato obrigam as Partes e seus sucessores a qualquer título. </t>
  </si>
  <si>
    <t xml:space="preserve">10.6.	O presente Contrato contempla todos os entendimentos entre as Partes, superando todo e qualquer ajuste anterior, e somente poderá ser modificado mediante instrumento por escrito, assinado por ambas as Partes. </t>
  </si>
  <si>
    <t xml:space="preserve">10.7.	A tolerância de uma Parte para com a outra, quanto ao descumprimento de qualquer uma das obrigações assumidas neste Contrato, não implicará novação, moratória ou renúncia de direitos. A Parte tolerante poderá exigir da outra Parte o fiel cumprimento deste Contrato, a qualquer tempo. </t>
  </si>
  <si>
    <t xml:space="preserve">10.8.	Se qualquer disposição deste Contrato for considerada nula, inexequível, inválida ou inoperante, nenhuma outra disposição será afetada. Todas as demais disposições deste Contrato deverão permanecer válidas e exequíveis como se tal disposição nula, inexequível, inválida ou inoperante não fosse parte deste Contrato. </t>
  </si>
  <si>
    <t>10.9.	Este Contrato foi redigido dentro dos princípios de boa-fé e probidade, sem nenhum vício de consentimento de qualquer das Partes, e com base na sua liberdade econômica. As Partes declaram, para todos os fins e efeitos legais que: (I) as prestações, obrigações e riscos aqui assumidos estão dentro de suas condições econômico-financeiras; (II) este Contrato espelha fielmente a tudo o que foi ajustado; (III) tiveram conhecimento prévio do conteúdo deste instrumento e entenderam perfeitamente todas as obrigações e riscos nele contidos.</t>
  </si>
  <si>
    <t>CLÁUSULA 11. FORO</t>
  </si>
  <si>
    <t>11.1.	Para dirimir quaisquer controvérsias oriundas do presente Contrato, as Partes elegem o Foro da Comarca da Jurisdição da sede da CONTRATADA, com exclusão expressa de qualquer outro, por mais privilegiado que seja, para o exercício e cumprimento dos direitos e obrigações resultantes do presente Contrato.</t>
  </si>
  <si>
    <t>"CONTRATADA"</t>
  </si>
  <si>
    <t>"CONTRATANTE"</t>
  </si>
  <si>
    <t>Cartão de Débito</t>
  </si>
  <si>
    <t>PIX</t>
  </si>
  <si>
    <t>Transferência Bancária</t>
  </si>
  <si>
    <t>Boleto</t>
  </si>
  <si>
    <t>Cartão de Crédito</t>
  </si>
  <si>
    <t>Entrada + Boleto</t>
  </si>
  <si>
    <t>Entrada + Cartão de Crédito</t>
  </si>
  <si>
    <t>com venc</t>
  </si>
  <si>
    <t>sem venc</t>
  </si>
  <si>
    <t>Banco:</t>
  </si>
  <si>
    <t>Agência:</t>
  </si>
  <si>
    <t>Pix:</t>
  </si>
  <si>
    <t>Poupança</t>
  </si>
  <si>
    <t>Conta Corrente</t>
  </si>
  <si>
    <t xml:space="preserve">ESTRUTURA </t>
  </si>
  <si>
    <t>5.3. Não se consideram decorrentes de falha de fabricação ou instalação:</t>
  </si>
  <si>
    <t>VIDRO</t>
  </si>
  <si>
    <t xml:space="preserve"> que integra o presente Contrato.</t>
  </si>
  <si>
    <t xml:space="preserve"> </t>
  </si>
  <si>
    <t xml:space="preserve">1.1. O objeto do presente contrato é a prestação, pela CONTRATADA à pessoa física ou jurídica CONTRATANTE, de serviços de marcenaria, de acordo com as especificações descritas no </t>
  </si>
  <si>
    <t>Selecionado</t>
  </si>
  <si>
    <t>PORTA DE CORRER</t>
  </si>
  <si>
    <t xml:space="preserve">AMORTECEDOR DE PORTA </t>
  </si>
  <si>
    <t>MDF / MADEIRA</t>
  </si>
  <si>
    <t>FITA DE BORDA / ACABAMENTO</t>
  </si>
  <si>
    <t>Gastos por Equipe/Dia</t>
  </si>
  <si>
    <t>CÁLCULOS!L23</t>
  </si>
  <si>
    <t>CÁLCULOS!L21</t>
  </si>
  <si>
    <t>CÁLCULOS!K25</t>
  </si>
  <si>
    <t>CADASTRO % DE CÁLCULO'!E14</t>
  </si>
  <si>
    <t>lucro</t>
  </si>
  <si>
    <t>imposto</t>
  </si>
  <si>
    <t>juros</t>
  </si>
  <si>
    <t xml:space="preserve">APENAS RT </t>
  </si>
  <si>
    <t>DEMAIS COMISSÕES</t>
  </si>
  <si>
    <t>CADASTRO % DE CÁLCULO'!F3</t>
  </si>
  <si>
    <t xml:space="preserve">APENAS COMISSÕES </t>
  </si>
  <si>
    <t>VALOR COMISSÕES</t>
  </si>
  <si>
    <t>COM RT</t>
  </si>
  <si>
    <t xml:space="preserve">VALOR RT </t>
  </si>
  <si>
    <t>SOMATÓRIA DE COMISSÕES</t>
  </si>
  <si>
    <t>GASTOS + COMISSÕES E RT</t>
  </si>
  <si>
    <t>COMISSÕES</t>
  </si>
  <si>
    <t>RT</t>
  </si>
  <si>
    <t>rt</t>
  </si>
  <si>
    <t>ESPELHO</t>
  </si>
  <si>
    <t>MDF BRANCO TX 3mm</t>
  </si>
  <si>
    <t>MDF BRANCO TX 6mm</t>
  </si>
  <si>
    <t>MDF BRANCO TX 25mm</t>
  </si>
  <si>
    <t>0,00</t>
  </si>
  <si>
    <t xml:space="preserve">Data da última atualização: </t>
  </si>
  <si>
    <t>DADOS BANCÁRIOS</t>
  </si>
  <si>
    <t xml:space="preserve">Banco: </t>
  </si>
  <si>
    <t xml:space="preserve">Agência: </t>
  </si>
  <si>
    <t xml:space="preserve">Tipo de Conta: </t>
  </si>
  <si>
    <t xml:space="preserve">Nº da Conta: </t>
  </si>
  <si>
    <t xml:space="preserve">PIX: </t>
  </si>
  <si>
    <t>1.2.	A CONTRATADA fica autorizada a contratar outros prestadores de serviços capacitados para a execução de serviços de montagem dos móveis, objeto do presente contrato, sob sua exclusiva responsabilidade e por sua conta e risco.</t>
  </si>
  <si>
    <t>3.3. Em caso de cobrança judicial, deverão ser acrescidas as custas processuais e encargo de 20% (Vinte por cento) a título de honorários advocatícios.</t>
  </si>
  <si>
    <t>3.1. Em caso de inadimplemento por parte da parte CONTRATANTE em relação ao pagamento dos serviços nos termos da cláusula anterior, incidirá sobre os valores em atraso a multa pecuniária de 5% (Cinco por cento) e juros de mora de 1% (Um por cento) ao mês.</t>
  </si>
  <si>
    <t>ESPECIAIS / TERCEIRIZADOS</t>
  </si>
  <si>
    <t>FERRAGENS: DOBRADIÇA E CORREDIÇA</t>
  </si>
  <si>
    <t>Dados Bancários:</t>
  </si>
  <si>
    <t>Valor a parcelar com juros</t>
  </si>
  <si>
    <t>Empresa X</t>
  </si>
  <si>
    <t>Selecione o primeiro botão ao lado para inserir a imagem do logo contendo as informações necessárias de contato de sua marcenaria. O segundo botão exclui a imagem. Clique no terceiro para a FLEP te ajudar a criar um cabeçalho personalizado.  Insira apenas imagem em JPG. Medidas: 18,50cm x 3,50cm ou 700 x 132 pixels.</t>
  </si>
  <si>
    <t>Tipo marcenaria</t>
  </si>
  <si>
    <t>C:\Users\lgoes</t>
  </si>
  <si>
    <t>MDF Branco TX 15mm</t>
  </si>
  <si>
    <r>
      <rPr>
        <b/>
        <sz val="20"/>
        <color theme="1" tint="0.499984740745262"/>
        <rFont val="Calibri"/>
        <family val="2"/>
        <scheme val="minor"/>
      </rPr>
      <t>LOGO DA EMPRESA</t>
    </r>
    <r>
      <rPr>
        <b/>
        <sz val="16"/>
        <color theme="1" tint="0.499984740745262"/>
        <rFont val="Calibri"/>
        <family val="2"/>
        <scheme val="minor"/>
      </rPr>
      <t xml:space="preserve">
</t>
    </r>
    <r>
      <rPr>
        <b/>
        <sz val="10"/>
        <color theme="1" tint="0.499984740745262"/>
        <rFont val="Calibri"/>
        <family val="2"/>
        <scheme val="minor"/>
      </rPr>
      <t>(Tamanho 250 x 150 Pixel ou 6,50cm x 4cm)</t>
    </r>
  </si>
  <si>
    <t>FALSO</t>
  </si>
  <si>
    <t>R$</t>
  </si>
  <si>
    <t>U$</t>
  </si>
  <si>
    <t>€</t>
  </si>
  <si>
    <t>Gs</t>
  </si>
  <si>
    <t>Moeda selecionada</t>
  </si>
  <si>
    <t>BANHO</t>
  </si>
  <si>
    <t>Guarani</t>
  </si>
  <si>
    <t>Euro</t>
  </si>
  <si>
    <t>Guaranis</t>
  </si>
  <si>
    <t>Euros</t>
  </si>
  <si>
    <t>Material</t>
  </si>
  <si>
    <t>Comissão/RT</t>
  </si>
  <si>
    <t>Projetista</t>
  </si>
  <si>
    <t>Comercial</t>
  </si>
  <si>
    <t>Plano de corte</t>
  </si>
  <si>
    <t>Montador</t>
  </si>
  <si>
    <t>Impostos</t>
  </si>
  <si>
    <t>Lucro</t>
  </si>
  <si>
    <t>Juros do Financiamento/Cheque</t>
  </si>
  <si>
    <t>Real</t>
  </si>
  <si>
    <t>Dólar</t>
  </si>
  <si>
    <t>Reais</t>
  </si>
  <si>
    <t>Dólares</t>
  </si>
  <si>
    <t>Pessoa Jurídica</t>
  </si>
  <si>
    <t>DF ADFADF A323423 DFADF ADF</t>
  </si>
  <si>
    <t xml:space="preserve"> 0,00</t>
  </si>
  <si>
    <t>liberarFLEP</t>
  </si>
  <si>
    <t>ORÇAMENTO - TESTE - ELIVELTON</t>
  </si>
  <si>
    <t>1,00</t>
  </si>
  <si>
    <t>10,00</t>
  </si>
  <si>
    <t>3,00</t>
  </si>
  <si>
    <t>5,00</t>
  </si>
  <si>
    <t>20,00</t>
  </si>
  <si>
    <t>Elivelton</t>
  </si>
  <si>
    <t>2,50</t>
  </si>
  <si>
    <t>4,60</t>
  </si>
  <si>
    <t>3,90</t>
  </si>
  <si>
    <t>DORMITORIO</t>
  </si>
  <si>
    <t xml:space="preserve"> 200,00</t>
  </si>
  <si>
    <t xml:space="preserve"> 100,00</t>
  </si>
  <si>
    <t>461,84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</si>
</sst>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quot;R$&quot;* #,##0.00_);_(&quot;R$&quot;* \(#,##0.00\);_(&quot;R$&quot;* &quot;-&quot;??_);_(@_)"/>
    <numFmt numFmtId="165" formatCode="_(* #,##0.00_);_(* \(#,##0.00\);_(* &quot;-&quot;??_);_(@_)"/>
    <numFmt numFmtId="166" formatCode="&quot;R$&quot;#,##0.00"/>
    <numFmt numFmtId="167" formatCode="&quot;R$&quot;\ #,##0.00"/>
    <numFmt numFmtId="168" formatCode="_-[$R$-416]\ * #,##0.00_-;\-[$R$-416]\ * #,##0.00_-;_-[$R$-416]\ * &quot;-&quot;??_-;_-@_-"/>
    <numFmt numFmtId="169" formatCode="_-[$R$-416]\ * #,##0.000_-;\-[$R$-416]\ * #,##0.000_-;_-[$R$-416]\ * &quot;-&quot;??_-;_-@_-"/>
    <numFmt numFmtId="170" formatCode="0.0000%"/>
    <numFmt numFmtId="171" formatCode="&quot; &quot;00&quot;.&quot;000&quot;.&quot;000&quot;/&quot;0000\-00"/>
    <numFmt numFmtId="172" formatCode="_-&quot;R$&quot;* #,##0.00_-;\-&quot;R$&quot;* #,##0.00_-;_-&quot;R$&quot;* &quot;-&quot;????_-;_-@_-"/>
    <numFmt numFmtId="173" formatCode="#,##0.0"/>
    <numFmt numFmtId="174" formatCode="0.0"/>
    <numFmt numFmtId="175" formatCode="0.0%"/>
    <numFmt numFmtId="176" formatCode="_-[$-416]\ * #,##0.00_-;\-[$-416]\ * #,##0.00_-;_-[$-416]\ * &quot;-&quot;??_-;_-@_-"/>
    <numFmt numFmtId="177" formatCode="#,##0.00_ ;\-#,##0.00\ "/>
  </numFmts>
  <fonts count="70">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0"/>
      <color theme="0"/>
      <name val="Calibri"/>
      <family val="2"/>
      <scheme val="minor"/>
    </font>
    <font>
      <sz val="10"/>
      <color theme="1"/>
      <name val="Calibri"/>
      <family val="2"/>
      <scheme val="minor"/>
    </font>
    <font>
      <sz val="10"/>
      <name val="Arial"/>
      <family val="2"/>
    </font>
    <font>
      <sz val="8"/>
      <name val="Calibri"/>
      <family val="2"/>
      <scheme val="minor"/>
    </font>
    <font>
      <b/>
      <sz val="14"/>
      <color theme="0"/>
      <name val="Calibri"/>
      <family val="2"/>
      <scheme val="minor"/>
    </font>
    <font>
      <sz val="12"/>
      <color theme="1"/>
      <name val="Calibri"/>
      <family val="2"/>
      <scheme val="minor"/>
    </font>
    <font>
      <b/>
      <sz val="12"/>
      <color theme="0"/>
      <name val="Calibri"/>
      <family val="2"/>
      <scheme val="minor"/>
    </font>
    <font>
      <sz val="11"/>
      <color rgb="FF684200"/>
      <name val="Calibri"/>
      <family val="2"/>
      <scheme val="minor"/>
    </font>
    <font>
      <b/>
      <sz val="26"/>
      <color theme="1"/>
      <name val="Calibri"/>
      <family val="2"/>
      <scheme val="minor"/>
    </font>
    <font>
      <b/>
      <sz val="16"/>
      <color theme="1"/>
      <name val="Calibri"/>
      <family val="2"/>
      <scheme val="minor"/>
    </font>
    <font>
      <b/>
      <sz val="11"/>
      <color theme="0"/>
      <name val="Calibri"/>
      <family val="2"/>
      <scheme val="minor"/>
    </font>
    <font>
      <b/>
      <i/>
      <sz val="10"/>
      <color theme="1"/>
      <name val="Calibri"/>
      <family val="2"/>
      <scheme val="minor"/>
    </font>
    <font>
      <sz val="8"/>
      <color rgb="FF000000"/>
      <name val="Segoe UI"/>
      <family val="2"/>
    </font>
    <font>
      <b/>
      <sz val="18"/>
      <color theme="1"/>
      <name val="Calibri"/>
      <family val="2"/>
      <scheme val="minor"/>
    </font>
    <font>
      <sz val="9"/>
      <color theme="1"/>
      <name val="Calibri"/>
      <family val="2"/>
      <scheme val="minor"/>
    </font>
    <font>
      <b/>
      <sz val="9"/>
      <color theme="0"/>
      <name val="Calibri"/>
      <family val="2"/>
      <scheme val="minor"/>
    </font>
    <font>
      <sz val="13"/>
      <color theme="1"/>
      <name val="Calibri"/>
      <family val="2"/>
      <scheme val="minor"/>
    </font>
    <font>
      <sz val="8"/>
      <color theme="1"/>
      <name val="Calibri"/>
      <family val="2"/>
      <scheme val="minor"/>
    </font>
    <font>
      <sz val="8"/>
      <color theme="0"/>
      <name val="Calibri"/>
      <family val="2"/>
      <scheme val="minor"/>
    </font>
    <font>
      <sz val="9"/>
      <color rgb="FF000000"/>
      <name val="Calibri"/>
      <family val="2"/>
      <scheme val="minor"/>
    </font>
    <font>
      <b/>
      <sz val="9"/>
      <color theme="1"/>
      <name val="Calibri"/>
      <family val="2"/>
      <scheme val="minor"/>
    </font>
    <font>
      <sz val="9"/>
      <color theme="0"/>
      <name val="Calibri"/>
      <family val="2"/>
      <scheme val="minor"/>
    </font>
    <font>
      <b/>
      <sz val="16"/>
      <color theme="0"/>
      <name val="Calibri"/>
      <family val="2"/>
      <scheme val="minor"/>
    </font>
    <font>
      <b/>
      <sz val="12"/>
      <color theme="1"/>
      <name val="Calibri"/>
      <family val="2"/>
      <scheme val="minor"/>
    </font>
    <font>
      <sz val="10"/>
      <color theme="0"/>
      <name val="Calibri"/>
      <family val="2"/>
      <scheme val="minor"/>
    </font>
    <font>
      <b/>
      <sz val="10"/>
      <color theme="1"/>
      <name val="Calibri"/>
      <family val="2"/>
      <scheme val="minor"/>
    </font>
    <font>
      <b/>
      <sz val="10"/>
      <color rgb="FFFF0000"/>
      <name val="Calibri"/>
      <family val="2"/>
      <scheme val="minor"/>
    </font>
    <font>
      <sz val="10"/>
      <color theme="1" tint="0.34998626667073579"/>
      <name val="Calibri"/>
      <family val="2"/>
      <scheme val="minor"/>
    </font>
    <font>
      <sz val="10"/>
      <color rgb="FF684200"/>
      <name val="Calibri"/>
      <family val="2"/>
      <scheme val="minor"/>
    </font>
    <font>
      <b/>
      <sz val="10"/>
      <color rgb="FF0070C0"/>
      <name val="Calibri"/>
      <family val="2"/>
      <scheme val="minor"/>
    </font>
    <font>
      <sz val="10"/>
      <color rgb="FF0070C0"/>
      <name val="Calibri"/>
      <family val="2"/>
      <scheme val="minor"/>
    </font>
    <font>
      <b/>
      <sz val="10"/>
      <color rgb="FF684200"/>
      <name val="Calibri"/>
      <family val="2"/>
      <scheme val="minor"/>
    </font>
    <font>
      <sz val="10"/>
      <color rgb="FF404040"/>
      <name val="Calibri"/>
      <family val="2"/>
      <scheme val="minor"/>
    </font>
    <font>
      <i/>
      <sz val="8"/>
      <color theme="0"/>
      <name val="Calibri"/>
      <family val="2"/>
      <scheme val="minor"/>
    </font>
    <font>
      <i/>
      <sz val="11"/>
      <color theme="0"/>
      <name val="Calibri"/>
      <family val="2"/>
      <scheme val="minor"/>
    </font>
    <font>
      <i/>
      <sz val="12"/>
      <color theme="0"/>
      <name val="Calibri"/>
      <family val="2"/>
      <scheme val="minor"/>
    </font>
    <font>
      <sz val="12"/>
      <color theme="0"/>
      <name val="Calibri"/>
      <family val="2"/>
      <scheme val="minor"/>
    </font>
    <font>
      <sz val="11"/>
      <name val="Calibri"/>
      <family val="2"/>
      <scheme val="minor"/>
    </font>
    <font>
      <b/>
      <sz val="16"/>
      <name val="Calibri"/>
      <family val="2"/>
      <scheme val="minor"/>
    </font>
    <font>
      <sz val="9"/>
      <name val="Calibri"/>
      <family val="2"/>
      <scheme val="minor"/>
    </font>
    <font>
      <b/>
      <sz val="12"/>
      <name val="Calibri"/>
      <family val="2"/>
      <scheme val="minor"/>
    </font>
    <font>
      <sz val="10"/>
      <name val="Calibri"/>
      <family val="2"/>
      <scheme val="minor"/>
    </font>
    <font>
      <b/>
      <sz val="14"/>
      <color theme="1"/>
      <name val="Calibri"/>
      <family val="2"/>
      <scheme val="minor"/>
    </font>
    <font>
      <b/>
      <sz val="11"/>
      <color rgb="FF0070C0"/>
      <name val="Calibri"/>
      <family val="2"/>
      <scheme val="minor"/>
    </font>
    <font>
      <b/>
      <sz val="10"/>
      <color rgb="FF00B050"/>
      <name val="Calibri"/>
      <family val="2"/>
      <scheme val="minor"/>
    </font>
    <font>
      <sz val="9"/>
      <color indexed="81"/>
      <name val="Tahoma"/>
      <family val="2"/>
    </font>
    <font>
      <b/>
      <sz val="9"/>
      <color indexed="81"/>
      <name val="Tahoma"/>
      <family val="2"/>
    </font>
    <font>
      <b/>
      <sz val="8"/>
      <color theme="0"/>
      <name val="Calibri"/>
      <family val="2"/>
      <scheme val="minor"/>
    </font>
    <font>
      <sz val="11"/>
      <color rgb="FFFF0000"/>
      <name val="Calibri"/>
      <family val="2"/>
      <scheme val="minor"/>
    </font>
    <font>
      <b/>
      <sz val="10"/>
      <name val="Calibri"/>
      <family val="2"/>
      <scheme val="minor"/>
    </font>
    <font>
      <u/>
      <sz val="11"/>
      <color theme="10"/>
      <name val="Calibri"/>
      <family val="2"/>
      <scheme val="minor"/>
    </font>
    <font>
      <u/>
      <sz val="8"/>
      <color theme="1"/>
      <name val="Calibri"/>
      <family val="2"/>
      <scheme val="minor"/>
    </font>
    <font>
      <b/>
      <sz val="16"/>
      <color theme="1" tint="0.499984740745262"/>
      <name val="Calibri"/>
      <family val="2"/>
      <scheme val="minor"/>
    </font>
    <font>
      <i/>
      <sz val="10"/>
      <name val="Calibri"/>
      <family val="2"/>
      <scheme val="minor"/>
    </font>
    <font>
      <sz val="11"/>
      <color theme="1"/>
      <name val="BeB"/>
    </font>
    <font>
      <sz val="26"/>
      <color rgb="FFB3FF00"/>
      <name val="Bebas Neue"/>
      <family val="2"/>
    </font>
    <font>
      <sz val="10"/>
      <color rgb="FFFFFF00"/>
      <name val="Calibri"/>
      <family val="2"/>
      <scheme val="minor"/>
    </font>
    <font>
      <b/>
      <sz val="8"/>
      <color rgb="FF92D050"/>
      <name val="Calibri"/>
      <family val="2"/>
      <scheme val="minor"/>
    </font>
    <font>
      <b/>
      <sz val="11"/>
      <color rgb="FFB3FF00"/>
      <name val="Calibri"/>
      <family val="2"/>
      <scheme val="minor"/>
    </font>
    <font>
      <b/>
      <sz val="10"/>
      <color rgb="FFB3FF00"/>
      <name val="Calibri"/>
      <family val="2"/>
      <scheme val="minor"/>
    </font>
    <font>
      <sz val="11"/>
      <color rgb="FF000000"/>
      <name val="Calibri"/>
      <family val="2"/>
      <scheme val="minor"/>
    </font>
    <font>
      <sz val="10"/>
      <color rgb="FF000000"/>
      <name val="Calibri"/>
      <family val="2"/>
    </font>
    <font>
      <b/>
      <sz val="20"/>
      <color theme="1" tint="0.499984740745262"/>
      <name val="Calibri"/>
      <family val="2"/>
      <scheme val="minor"/>
    </font>
    <font>
      <b/>
      <sz val="10"/>
      <color theme="1" tint="0.499984740745262"/>
      <name val="Calibri"/>
      <family val="2"/>
      <scheme val="minor"/>
    </font>
    <font>
      <sz val="11"/>
      <color rgb="FF393536"/>
      <name val="Calibri"/>
      <family val="2"/>
      <scheme val="minor"/>
    </font>
    <font>
      <sz val="10"/>
      <color theme="1"/>
      <name val="Calibri"/>
      <family val="2"/>
    </font>
  </fonts>
  <fills count="26">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1"/>
        <bgColor indexed="64"/>
      </patternFill>
    </fill>
    <fill>
      <patternFill patternType="solid">
        <fgColor theme="1" tint="0.249977111117893"/>
        <bgColor indexed="64"/>
      </patternFill>
    </fill>
    <fill>
      <patternFill patternType="solid">
        <fgColor theme="0"/>
        <bgColor theme="9" tint="0.79998168889431442"/>
      </patternFill>
    </fill>
    <fill>
      <patternFill patternType="solid">
        <fgColor theme="9" tint="0.79998168889431442"/>
        <bgColor indexed="64"/>
      </patternFill>
    </fill>
    <fill>
      <patternFill patternType="solid">
        <fgColor theme="1" tint="0.499984740745262"/>
        <bgColor theme="9" tint="0.79998168889431442"/>
      </patternFill>
    </fill>
    <fill>
      <patternFill patternType="solid">
        <fgColor theme="7" tint="0.59999389629810485"/>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EFEFE1"/>
        <bgColor indexed="64"/>
      </patternFill>
    </fill>
    <fill>
      <patternFill patternType="solid">
        <fgColor theme="0" tint="-0.14999847407452621"/>
        <bgColor theme="9" tint="0.79998168889431442"/>
      </patternFill>
    </fill>
    <fill>
      <patternFill patternType="solid">
        <fgColor rgb="FFFFFF00"/>
        <bgColor indexed="64"/>
      </patternFill>
    </fill>
    <fill>
      <patternFill patternType="solid">
        <fgColor rgb="FF393536"/>
        <bgColor indexed="64"/>
      </patternFill>
    </fill>
    <fill>
      <patternFill patternType="solid">
        <fgColor theme="3"/>
        <bgColor indexed="64"/>
      </patternFill>
    </fill>
    <fill>
      <patternFill patternType="solid">
        <fgColor theme="7" tint="0.39997558519241921"/>
        <bgColor indexed="64"/>
      </patternFill>
    </fill>
    <fill>
      <patternFill patternType="solid">
        <fgColor rgb="FFFF0000"/>
        <bgColor indexed="64"/>
      </patternFill>
    </fill>
    <fill>
      <patternFill patternType="solid">
        <fgColor theme="1" tint="0.14999847407452621"/>
        <bgColor indexed="64"/>
      </patternFill>
    </fill>
    <fill>
      <patternFill patternType="solid">
        <fgColor theme="7" tint="0.79998168889431442"/>
        <bgColor indexed="64"/>
      </patternFill>
    </fill>
    <fill>
      <patternFill patternType="solid">
        <fgColor theme="0" tint="-0.149967955565050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theme="0"/>
      </left>
      <right style="medium">
        <color indexed="64"/>
      </right>
      <top style="medium">
        <color indexed="64"/>
      </top>
      <bottom/>
      <diagonal/>
    </border>
    <border>
      <left style="medium">
        <color indexed="64"/>
      </left>
      <right style="thin">
        <color theme="0"/>
      </right>
      <top/>
      <bottom/>
      <diagonal/>
    </border>
    <border>
      <left style="thin">
        <color theme="0"/>
      </left>
      <right style="medium">
        <color indexed="64"/>
      </right>
      <top/>
      <bottom/>
      <diagonal/>
    </border>
    <border>
      <left style="medium">
        <color indexed="64"/>
      </left>
      <right style="thin">
        <color theme="0"/>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theme="0"/>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top style="medium">
        <color indexed="64"/>
      </top>
      <bottom/>
      <diagonal/>
    </border>
    <border>
      <left style="thin">
        <color theme="0"/>
      </left>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24994659260841701"/>
      </right>
      <top style="thin">
        <color theme="0" tint="-0.24994659260841701"/>
      </top>
      <bottom style="thin">
        <color theme="0" tint="-0.24994659260841701"/>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458815271462"/>
      </left>
      <right style="thin">
        <color theme="0" tint="-0.1498458815271462"/>
      </right>
      <top style="thin">
        <color theme="0" tint="-0.1498458815271462"/>
      </top>
      <bottom style="thin">
        <color theme="0" tint="-0.1498458815271462"/>
      </bottom>
      <diagonal/>
    </border>
    <border>
      <left style="thin">
        <color theme="0" tint="-0.14981536301767021"/>
      </left>
      <right style="thin">
        <color theme="0" tint="-0.14981536301767021"/>
      </right>
      <top style="thin">
        <color theme="0" tint="-0.14981536301767021"/>
      </top>
      <bottom style="thin">
        <color theme="0" tint="-0.14981536301767021"/>
      </bottom>
      <diagonal/>
    </border>
    <border>
      <left style="thin">
        <color theme="0" tint="-0.14978484450819421"/>
      </left>
      <right style="thin">
        <color theme="0" tint="-0.14978484450819421"/>
      </right>
      <top style="thin">
        <color theme="0" tint="-0.14978484450819421"/>
      </top>
      <bottom style="thin">
        <color theme="0" tint="-0.14978484450819421"/>
      </bottom>
      <diagonal/>
    </border>
    <border>
      <left style="thin">
        <color theme="0" tint="-0.14975432599871821"/>
      </left>
      <right style="thin">
        <color theme="0" tint="-0.14975432599871821"/>
      </right>
      <top style="thin">
        <color theme="0" tint="-0.14975432599871821"/>
      </top>
      <bottom style="thin">
        <color theme="0" tint="-0.14975432599871821"/>
      </bottom>
      <diagonal/>
    </border>
    <border>
      <left/>
      <right/>
      <top style="thin">
        <color indexed="64"/>
      </top>
      <bottom/>
      <diagonal/>
    </border>
    <border>
      <left/>
      <right/>
      <top style="thin">
        <color theme="0" tint="-0.34998626667073579"/>
      </top>
      <bottom style="thin">
        <color theme="0" tint="-0.34998626667073579"/>
      </bottom>
      <diagonal/>
    </border>
    <border>
      <left style="medium">
        <color auto="1"/>
      </left>
      <right/>
      <top/>
      <bottom/>
      <diagonal/>
    </border>
    <border>
      <left style="thin">
        <color theme="0" tint="-0.14996795556505021"/>
      </left>
      <right style="thin">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34998626667073579"/>
      </left>
      <right/>
      <top style="thin">
        <color theme="0" tint="-0.34998626667073579"/>
      </top>
      <bottom style="thin">
        <color theme="0" tint="-0.24994659260841701"/>
      </bottom>
      <diagonal/>
    </border>
    <border>
      <left/>
      <right/>
      <top style="thin">
        <color theme="0" tint="-0.34998626667073579"/>
      </top>
      <bottom style="thin">
        <color theme="0" tint="-0.24994659260841701"/>
      </bottom>
      <diagonal/>
    </border>
    <border>
      <left/>
      <right style="thin">
        <color theme="0" tint="-0.34998626667073579"/>
      </right>
      <top style="thin">
        <color theme="0" tint="-0.34998626667073579"/>
      </top>
      <bottom style="thin">
        <color theme="0" tint="-0.24994659260841701"/>
      </bottom>
      <diagonal/>
    </border>
    <border>
      <left style="thin">
        <color theme="0" tint="-0.14990691854609822"/>
      </left>
      <right style="thin">
        <color theme="0" tint="-0.14993743705557422"/>
      </right>
      <top style="thin">
        <color theme="0" tint="-0.14990691854609822"/>
      </top>
      <bottom style="thin">
        <color theme="0" tint="-0.14993743705557422"/>
      </bottom>
      <diagonal/>
    </border>
    <border>
      <left style="thin">
        <color theme="0" tint="-0.14993743705557422"/>
      </left>
      <right style="thin">
        <color theme="0" tint="-0.14993743705557422"/>
      </right>
      <top style="thin">
        <color theme="0" tint="-0.14990691854609822"/>
      </top>
      <bottom style="thin">
        <color theme="0" tint="-0.14993743705557422"/>
      </bottom>
      <diagonal/>
    </border>
    <border>
      <left style="thin">
        <color theme="0" tint="-0.14993743705557422"/>
      </left>
      <right style="thin">
        <color theme="0" tint="-0.14990691854609822"/>
      </right>
      <top style="thin">
        <color theme="0" tint="-0.14990691854609822"/>
      </top>
      <bottom style="thin">
        <color theme="0" tint="-0.14993743705557422"/>
      </bottom>
      <diagonal/>
    </border>
    <border>
      <left style="thin">
        <color theme="0" tint="-0.149906918546098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style="thin">
        <color theme="0" tint="-0.14993743705557422"/>
      </bottom>
      <diagonal/>
    </border>
    <border>
      <left style="thin">
        <color theme="0" tint="-0.14990691854609822"/>
      </left>
      <right style="thin">
        <color theme="0" tint="-0.14993743705557422"/>
      </right>
      <top style="thin">
        <color theme="0" tint="-0.14993743705557422"/>
      </top>
      <bottom style="thin">
        <color theme="0" tint="-0.14990691854609822"/>
      </bottom>
      <diagonal/>
    </border>
    <border>
      <left style="thin">
        <color theme="0" tint="-0.34998626667073579"/>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14996795556505021"/>
      </right>
      <top style="thin">
        <color theme="0" tint="-0.24994659260841701"/>
      </top>
      <bottom style="thin">
        <color theme="0" tint="-0.34998626667073579"/>
      </bottom>
      <diagonal/>
    </border>
    <border>
      <left style="thin">
        <color theme="0" tint="-0.14996795556505021"/>
      </left>
      <right style="thin">
        <color theme="0" tint="-0.14996795556505021"/>
      </right>
      <top style="thin">
        <color theme="0" tint="-0.24994659260841701"/>
      </top>
      <bottom style="thin">
        <color theme="0" tint="-0.34998626667073579"/>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right/>
      <top style="thin">
        <color indexed="64"/>
      </top>
      <bottom style="thin">
        <color indexed="64"/>
      </bottom>
      <diagonal/>
    </border>
    <border>
      <left/>
      <right style="thin">
        <color indexed="64"/>
      </right>
      <top/>
      <bottom style="thin">
        <color indexed="64"/>
      </bottom>
      <diagonal/>
    </border>
    <border>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bottom style="thin">
        <color theme="0" tint="-0.14990691854609822"/>
      </bottom>
      <diagonal/>
    </border>
    <border>
      <left/>
      <right/>
      <top style="thin">
        <color theme="0" tint="-0.24994659260841701"/>
      </top>
      <bottom style="thin">
        <color theme="0" tint="-0.24994659260841701"/>
      </bottom>
      <diagonal/>
    </border>
    <border>
      <left/>
      <right/>
      <top/>
      <bottom style="thin">
        <color indexed="64"/>
      </bottom>
      <diagonal/>
    </border>
    <border>
      <left style="thin">
        <color indexed="64"/>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medium">
        <color indexed="64"/>
      </left>
      <right/>
      <top/>
      <bottom style="medium">
        <color indexed="64"/>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499984740745262"/>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499984740745262"/>
      </bottom>
      <diagonal/>
    </border>
    <border>
      <left/>
      <right/>
      <top style="thin">
        <color theme="0" tint="-0.14996795556505021"/>
      </top>
      <bottom style="thin">
        <color theme="0" tint="-0.499984740745262"/>
      </bottom>
      <diagonal/>
    </border>
    <border>
      <left/>
      <right style="thin">
        <color theme="0" tint="-0.499984740745262"/>
      </right>
      <top style="thin">
        <color theme="0" tint="-0.14996795556505021"/>
      </top>
      <bottom style="thin">
        <color theme="0" tint="-0.499984740745262"/>
      </bottom>
      <diagonal/>
    </border>
  </borders>
  <cellStyleXfs count="10">
    <xf numFmtId="0" fontId="0" fillId="0" borderId="0"/>
    <xf numFmtId="165" fontId="1" fillId="0" borderId="0" applyFont="0" applyFill="0" applyBorder="0" applyAlignment="0" applyProtection="0"/>
    <xf numFmtId="9" fontId="1" fillId="0" borderId="0" applyFont="0" applyFill="0" applyBorder="0" applyAlignment="0" applyProtection="0"/>
    <xf numFmtId="0" fontId="6" fillId="0" borderId="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54" fillId="0" borderId="0" applyNumberFormat="0" applyFill="0" applyBorder="0" applyAlignment="0" applyProtection="0"/>
    <xf numFmtId="165" fontId="1" fillId="0" borderId="0" applyFont="0" applyFill="0" applyBorder="0" applyAlignment="0" applyProtection="0"/>
    <xf numFmtId="164" fontId="1" fillId="0" borderId="0" applyFont="0" applyFill="0" applyBorder="0" applyAlignment="0" applyProtection="0"/>
  </cellStyleXfs>
  <cellXfs count="659">
    <xf numFmtId="0" fontId="0" fillId="0" borderId="0" xfId="0"/>
    <xf numFmtId="0" fontId="5" fillId="0" borderId="0" xfId="0" applyFont="1" applyAlignment="1" applyProtection="1">
      <alignment vertical="center"/>
      <protection hidden="1"/>
    </xf>
    <xf numFmtId="164" fontId="5" fillId="0" borderId="0" xfId="4" applyFont="1" applyAlignment="1" applyProtection="1">
      <alignment vertical="center"/>
      <protection hidden="1"/>
    </xf>
    <xf numFmtId="0" fontId="12" fillId="0" borderId="0" xfId="0" applyFont="1" applyAlignment="1" applyProtection="1">
      <alignment vertical="center"/>
      <protection hidden="1"/>
    </xf>
    <xf numFmtId="0" fontId="13" fillId="0" borderId="0" xfId="0" applyFont="1" applyAlignment="1" applyProtection="1">
      <alignment vertical="center"/>
      <protection hidden="1"/>
    </xf>
    <xf numFmtId="0" fontId="5" fillId="6" borderId="3" xfId="0" applyFont="1" applyFill="1" applyBorder="1" applyAlignment="1" applyProtection="1">
      <alignment horizontal="center" vertical="center"/>
      <protection locked="0" hidden="1"/>
    </xf>
    <xf numFmtId="0" fontId="3" fillId="0" borderId="0" xfId="0" applyFont="1"/>
    <xf numFmtId="0" fontId="15" fillId="4" borderId="0" xfId="0" applyFont="1" applyFill="1" applyAlignment="1" applyProtection="1">
      <alignment horizontal="right" vertical="center"/>
      <protection hidden="1"/>
    </xf>
    <xf numFmtId="0" fontId="15" fillId="4" borderId="0" xfId="0" applyFont="1" applyFill="1" applyAlignment="1" applyProtection="1">
      <alignment vertical="center"/>
      <protection hidden="1"/>
    </xf>
    <xf numFmtId="0" fontId="5" fillId="4" borderId="0" xfId="0" applyFont="1" applyFill="1" applyAlignment="1" applyProtection="1">
      <alignment vertical="center"/>
      <protection hidden="1"/>
    </xf>
    <xf numFmtId="0" fontId="13" fillId="0" borderId="0" xfId="0" applyFont="1" applyAlignment="1" applyProtection="1">
      <alignment horizontal="right" vertical="center"/>
      <protection hidden="1"/>
    </xf>
    <xf numFmtId="0" fontId="17" fillId="0" borderId="0" xfId="0" applyFont="1" applyAlignment="1" applyProtection="1">
      <alignment vertical="center"/>
      <protection hidden="1"/>
    </xf>
    <xf numFmtId="0" fontId="0" fillId="0" borderId="0" xfId="0" applyAlignment="1">
      <alignment vertical="center"/>
    </xf>
    <xf numFmtId="0" fontId="5" fillId="0" borderId="20" xfId="0" applyFont="1" applyBorder="1" applyAlignment="1" applyProtection="1">
      <alignment horizontal="center" vertical="center"/>
      <protection locked="0"/>
    </xf>
    <xf numFmtId="4" fontId="5" fillId="0" borderId="20" xfId="1" applyNumberFormat="1" applyFont="1" applyFill="1" applyBorder="1" applyAlignment="1" applyProtection="1">
      <alignment horizontal="center" vertical="center"/>
      <protection locked="0"/>
    </xf>
    <xf numFmtId="10" fontId="5" fillId="0" borderId="20" xfId="2" applyNumberFormat="1" applyFont="1" applyFill="1" applyBorder="1" applyAlignment="1" applyProtection="1">
      <alignment horizontal="center" vertical="center"/>
      <protection locked="0"/>
    </xf>
    <xf numFmtId="0" fontId="17" fillId="0" borderId="0" xfId="0" applyFont="1" applyAlignment="1" applyProtection="1">
      <alignment horizontal="left" vertical="center"/>
      <protection hidden="1"/>
    </xf>
    <xf numFmtId="3" fontId="15" fillId="2" borderId="20" xfId="0" applyNumberFormat="1" applyFont="1" applyFill="1" applyBorder="1" applyAlignment="1" applyProtection="1">
      <alignment horizontal="center" vertical="center"/>
      <protection hidden="1"/>
    </xf>
    <xf numFmtId="0" fontId="15" fillId="2" borderId="20" xfId="0" applyFont="1" applyFill="1" applyBorder="1" applyAlignment="1" applyProtection="1">
      <alignment horizontal="center" vertical="center"/>
      <protection hidden="1"/>
    </xf>
    <xf numFmtId="165" fontId="15" fillId="2" borderId="20" xfId="1" applyFont="1" applyFill="1" applyBorder="1" applyAlignment="1" applyProtection="1">
      <alignment horizontal="center" vertical="center"/>
      <protection hidden="1"/>
    </xf>
    <xf numFmtId="3" fontId="15" fillId="2" borderId="25" xfId="0" applyNumberFormat="1" applyFont="1" applyFill="1" applyBorder="1" applyAlignment="1" applyProtection="1">
      <alignment horizontal="center" vertical="center"/>
      <protection hidden="1"/>
    </xf>
    <xf numFmtId="0" fontId="15" fillId="2" borderId="25" xfId="0" applyFont="1" applyFill="1" applyBorder="1" applyAlignment="1" applyProtection="1">
      <alignment horizontal="center" vertical="center"/>
      <protection hidden="1"/>
    </xf>
    <xf numFmtId="165" fontId="15" fillId="2" borderId="25" xfId="1" applyFont="1" applyFill="1" applyBorder="1" applyAlignment="1" applyProtection="1">
      <alignment horizontal="center" vertical="center"/>
      <protection hidden="1"/>
    </xf>
    <xf numFmtId="0" fontId="5" fillId="0" borderId="25" xfId="0" applyFont="1" applyBorder="1" applyAlignment="1" applyProtection="1">
      <alignment horizontal="center" vertical="center"/>
      <protection locked="0"/>
    </xf>
    <xf numFmtId="3" fontId="15" fillId="2" borderId="26" xfId="0" applyNumberFormat="1" applyFont="1" applyFill="1" applyBorder="1" applyAlignment="1" applyProtection="1">
      <alignment horizontal="center" vertical="center"/>
      <protection hidden="1"/>
    </xf>
    <xf numFmtId="0" fontId="15" fillId="2" borderId="26" xfId="0" applyFont="1" applyFill="1" applyBorder="1" applyAlignment="1" applyProtection="1">
      <alignment horizontal="center" vertical="center"/>
      <protection hidden="1"/>
    </xf>
    <xf numFmtId="165" fontId="15" fillId="2" borderId="26" xfId="1" applyFont="1" applyFill="1" applyBorder="1" applyAlignment="1" applyProtection="1">
      <alignment horizontal="center" vertical="center"/>
      <protection hidden="1"/>
    </xf>
    <xf numFmtId="0" fontId="5" fillId="0" borderId="26" xfId="0" applyFont="1" applyBorder="1" applyAlignment="1" applyProtection="1">
      <alignment horizontal="center" vertical="center"/>
      <protection locked="0"/>
    </xf>
    <xf numFmtId="3" fontId="15" fillId="2" borderId="27" xfId="0" applyNumberFormat="1" applyFont="1" applyFill="1" applyBorder="1" applyAlignment="1" applyProtection="1">
      <alignment horizontal="center" vertical="center"/>
      <protection hidden="1"/>
    </xf>
    <xf numFmtId="0" fontId="15" fillId="2" borderId="27" xfId="0" applyFont="1" applyFill="1" applyBorder="1" applyAlignment="1" applyProtection="1">
      <alignment horizontal="center" vertical="center"/>
      <protection hidden="1"/>
    </xf>
    <xf numFmtId="165" fontId="15" fillId="2" borderId="27" xfId="1" applyFont="1" applyFill="1" applyBorder="1" applyAlignment="1" applyProtection="1">
      <alignment horizontal="center" vertical="center"/>
      <protection hidden="1"/>
    </xf>
    <xf numFmtId="0" fontId="5" fillId="0" borderId="27" xfId="0" applyFont="1" applyBorder="1" applyAlignment="1" applyProtection="1">
      <alignment horizontal="center" vertical="center"/>
      <protection locked="0"/>
    </xf>
    <xf numFmtId="3" fontId="15" fillId="2" borderId="28" xfId="0" applyNumberFormat="1" applyFont="1" applyFill="1" applyBorder="1" applyAlignment="1" applyProtection="1">
      <alignment horizontal="center" vertical="center"/>
      <protection hidden="1"/>
    </xf>
    <xf numFmtId="0" fontId="15" fillId="2" borderId="28" xfId="0" applyFont="1" applyFill="1" applyBorder="1" applyAlignment="1" applyProtection="1">
      <alignment horizontal="center" vertical="center"/>
      <protection hidden="1"/>
    </xf>
    <xf numFmtId="165" fontId="15" fillId="2" borderId="28" xfId="1" applyFont="1" applyFill="1" applyBorder="1" applyAlignment="1" applyProtection="1">
      <alignment horizontal="center" vertical="center"/>
      <protection hidden="1"/>
    </xf>
    <xf numFmtId="0" fontId="5" fillId="0" borderId="28" xfId="0" applyFont="1" applyBorder="1" applyAlignment="1" applyProtection="1">
      <alignment horizontal="center" vertical="center"/>
      <protection locked="0"/>
    </xf>
    <xf numFmtId="3" fontId="15" fillId="2" borderId="29" xfId="0" applyNumberFormat="1" applyFont="1" applyFill="1" applyBorder="1" applyAlignment="1" applyProtection="1">
      <alignment horizontal="center" vertical="center"/>
      <protection hidden="1"/>
    </xf>
    <xf numFmtId="0" fontId="15" fillId="2" borderId="29" xfId="0" applyFont="1" applyFill="1" applyBorder="1" applyAlignment="1" applyProtection="1">
      <alignment horizontal="center" vertical="center"/>
      <protection hidden="1"/>
    </xf>
    <xf numFmtId="165" fontId="15" fillId="2" borderId="29" xfId="1" applyFont="1" applyFill="1" applyBorder="1" applyAlignment="1" applyProtection="1">
      <alignment horizontal="center" vertical="center"/>
      <protection hidden="1"/>
    </xf>
    <xf numFmtId="0" fontId="5" fillId="0" borderId="29" xfId="0" applyFont="1" applyBorder="1" applyAlignment="1" applyProtection="1">
      <alignment horizontal="center" vertical="center"/>
      <protection locked="0"/>
    </xf>
    <xf numFmtId="3" fontId="15" fillId="2" borderId="30" xfId="0" applyNumberFormat="1" applyFont="1" applyFill="1" applyBorder="1" applyAlignment="1" applyProtection="1">
      <alignment horizontal="center" vertical="center"/>
      <protection hidden="1"/>
    </xf>
    <xf numFmtId="0" fontId="15" fillId="2" borderId="30" xfId="0" applyFont="1" applyFill="1" applyBorder="1" applyAlignment="1" applyProtection="1">
      <alignment horizontal="center" vertical="center"/>
      <protection hidden="1"/>
    </xf>
    <xf numFmtId="165" fontId="15" fillId="2" borderId="30" xfId="1" applyFont="1" applyFill="1" applyBorder="1" applyAlignment="1" applyProtection="1">
      <alignment horizontal="center" vertical="center"/>
      <protection hidden="1"/>
    </xf>
    <xf numFmtId="0" fontId="5" fillId="0" borderId="30" xfId="0" applyFont="1" applyBorder="1" applyAlignment="1" applyProtection="1">
      <alignment horizontal="center" vertical="center"/>
      <protection locked="0"/>
    </xf>
    <xf numFmtId="0" fontId="5" fillId="0" borderId="20" xfId="0" applyFont="1" applyBorder="1" applyAlignment="1" applyProtection="1">
      <alignment horizontal="left" vertical="center" indent="2"/>
      <protection locked="0"/>
    </xf>
    <xf numFmtId="0" fontId="5" fillId="0" borderId="25" xfId="0" applyFont="1" applyBorder="1" applyAlignment="1" applyProtection="1">
      <alignment horizontal="left" vertical="center" indent="2"/>
      <protection locked="0"/>
    </xf>
    <xf numFmtId="0" fontId="5" fillId="0" borderId="26" xfId="0" applyFont="1" applyBorder="1" applyAlignment="1" applyProtection="1">
      <alignment horizontal="left" vertical="center" indent="2"/>
      <protection locked="0"/>
    </xf>
    <xf numFmtId="0" fontId="5" fillId="0" borderId="27" xfId="0" applyFont="1" applyBorder="1" applyAlignment="1" applyProtection="1">
      <alignment horizontal="left" vertical="center" indent="2"/>
      <protection locked="0"/>
    </xf>
    <xf numFmtId="0" fontId="5" fillId="0" borderId="28" xfId="0" applyFont="1" applyBorder="1" applyAlignment="1" applyProtection="1">
      <alignment horizontal="left" vertical="center" indent="2"/>
      <protection locked="0"/>
    </xf>
    <xf numFmtId="0" fontId="5" fillId="0" borderId="29" xfId="0" applyFont="1" applyBorder="1" applyAlignment="1" applyProtection="1">
      <alignment horizontal="left" vertical="center" indent="2"/>
      <protection locked="0"/>
    </xf>
    <xf numFmtId="0" fontId="5" fillId="0" borderId="30" xfId="0" applyFont="1" applyBorder="1" applyAlignment="1" applyProtection="1">
      <alignment horizontal="left" vertical="center" indent="2"/>
      <protection locked="0"/>
    </xf>
    <xf numFmtId="0" fontId="5" fillId="2" borderId="6" xfId="0" applyFont="1" applyFill="1" applyBorder="1" applyAlignment="1" applyProtection="1">
      <alignment horizontal="left" vertical="center" wrapText="1" indent="2"/>
      <protection locked="0" hidden="1"/>
    </xf>
    <xf numFmtId="0" fontId="5" fillId="4" borderId="6" xfId="0" applyFont="1" applyFill="1" applyBorder="1" applyAlignment="1" applyProtection="1">
      <alignment horizontal="left" vertical="center" wrapText="1" indent="2"/>
      <protection locked="0" hidden="1"/>
    </xf>
    <xf numFmtId="0" fontId="20" fillId="0" borderId="0" xfId="0" applyFont="1" applyAlignment="1">
      <alignment vertical="center"/>
    </xf>
    <xf numFmtId="0" fontId="5" fillId="4" borderId="33" xfId="0" applyFont="1" applyFill="1" applyBorder="1" applyAlignment="1" applyProtection="1">
      <alignment horizontal="center" vertical="center" wrapText="1"/>
      <protection hidden="1"/>
    </xf>
    <xf numFmtId="0" fontId="25" fillId="0" borderId="0" xfId="0" applyFont="1" applyAlignment="1" applyProtection="1">
      <alignment vertical="center"/>
      <protection hidden="1"/>
    </xf>
    <xf numFmtId="0" fontId="18" fillId="0" borderId="0" xfId="0" applyFont="1" applyAlignment="1" applyProtection="1">
      <alignment horizontal="left" vertical="center"/>
      <protection hidden="1"/>
    </xf>
    <xf numFmtId="0" fontId="18" fillId="0" borderId="1" xfId="0" applyFont="1" applyBorder="1" applyAlignment="1" applyProtection="1">
      <alignment horizontal="left" vertical="center"/>
      <protection hidden="1"/>
    </xf>
    <xf numFmtId="0" fontId="22" fillId="7" borderId="1" xfId="0" applyFont="1" applyFill="1" applyBorder="1" applyAlignment="1">
      <alignment horizontal="center" vertical="center"/>
    </xf>
    <xf numFmtId="166" fontId="0" fillId="0" borderId="0" xfId="0" applyNumberFormat="1" applyAlignment="1">
      <alignment horizontal="center"/>
    </xf>
    <xf numFmtId="0" fontId="0" fillId="0" borderId="0" xfId="0" applyAlignment="1">
      <alignment horizontal="center"/>
    </xf>
    <xf numFmtId="0" fontId="18" fillId="0" borderId="0" xfId="0" applyFont="1" applyAlignment="1">
      <alignment horizontal="center" vertical="center"/>
    </xf>
    <xf numFmtId="0" fontId="0" fillId="0" borderId="0" xfId="0" applyAlignment="1">
      <alignment horizontal="center" vertical="center"/>
    </xf>
    <xf numFmtId="168" fontId="18" fillId="0" borderId="0" xfId="0" applyNumberFormat="1" applyFont="1" applyAlignment="1">
      <alignment horizontal="center" vertical="center"/>
    </xf>
    <xf numFmtId="169" fontId="18" fillId="0" borderId="0" xfId="0" applyNumberFormat="1" applyFont="1" applyAlignment="1">
      <alignment horizontal="center" vertical="center"/>
    </xf>
    <xf numFmtId="168" fontId="22" fillId="7" borderId="1" xfId="0" applyNumberFormat="1" applyFont="1" applyFill="1" applyBorder="1" applyAlignment="1">
      <alignment horizontal="center" vertical="center"/>
    </xf>
    <xf numFmtId="168" fontId="21" fillId="10" borderId="1" xfId="0" applyNumberFormat="1" applyFont="1" applyFill="1" applyBorder="1" applyAlignment="1">
      <alignment horizontal="center" vertical="center"/>
    </xf>
    <xf numFmtId="168" fontId="21" fillId="12" borderId="0" xfId="0" applyNumberFormat="1" applyFont="1" applyFill="1"/>
    <xf numFmtId="0" fontId="0" fillId="12" borderId="0" xfId="0" applyFill="1"/>
    <xf numFmtId="0" fontId="18" fillId="10" borderId="1" xfId="0" applyFont="1" applyFill="1" applyBorder="1" applyAlignment="1">
      <alignment horizontal="center" vertical="center"/>
    </xf>
    <xf numFmtId="0" fontId="18" fillId="10" borderId="35" xfId="0" applyFont="1" applyFill="1" applyBorder="1" applyAlignment="1">
      <alignment horizontal="center" vertical="center"/>
    </xf>
    <xf numFmtId="165" fontId="0" fillId="12" borderId="1" xfId="0" applyNumberFormat="1" applyFill="1" applyBorder="1" applyAlignment="1" applyProtection="1">
      <alignment horizontal="center" vertical="center"/>
      <protection hidden="1"/>
    </xf>
    <xf numFmtId="9" fontId="18" fillId="12" borderId="1" xfId="0" applyNumberFormat="1" applyFont="1" applyFill="1" applyBorder="1" applyAlignment="1">
      <alignment horizontal="center" vertical="center"/>
    </xf>
    <xf numFmtId="0" fontId="18" fillId="12" borderId="42" xfId="0" applyFont="1" applyFill="1" applyBorder="1" applyAlignment="1">
      <alignment horizontal="center" vertical="center"/>
    </xf>
    <xf numFmtId="168" fontId="18" fillId="12" borderId="45" xfId="0" applyNumberFormat="1" applyFont="1" applyFill="1" applyBorder="1" applyAlignment="1">
      <alignment horizontal="center" vertical="center"/>
    </xf>
    <xf numFmtId="10" fontId="18" fillId="12" borderId="46" xfId="0" applyNumberFormat="1" applyFont="1" applyFill="1" applyBorder="1" applyAlignment="1">
      <alignment horizontal="center" vertical="center"/>
    </xf>
    <xf numFmtId="0" fontId="18" fillId="12" borderId="43" xfId="0" applyFont="1" applyFill="1" applyBorder="1" applyAlignment="1">
      <alignment horizontal="center" vertical="center"/>
    </xf>
    <xf numFmtId="0" fontId="0" fillId="12" borderId="1" xfId="0" applyFill="1" applyBorder="1" applyAlignment="1">
      <alignment horizontal="center"/>
    </xf>
    <xf numFmtId="10" fontId="0" fillId="12" borderId="1" xfId="2" applyNumberFormat="1" applyFont="1" applyFill="1" applyBorder="1" applyAlignment="1">
      <alignment horizontal="center"/>
    </xf>
    <xf numFmtId="10" fontId="11" fillId="10" borderId="1" xfId="2" applyNumberFormat="1" applyFont="1" applyFill="1" applyBorder="1" applyAlignment="1">
      <alignment horizontal="center" vertical="center"/>
    </xf>
    <xf numFmtId="165" fontId="0" fillId="10" borderId="1" xfId="0" applyNumberFormat="1" applyFill="1" applyBorder="1" applyAlignment="1" applyProtection="1">
      <alignment horizontal="center" vertical="center"/>
      <protection hidden="1"/>
    </xf>
    <xf numFmtId="0" fontId="5" fillId="0" borderId="0" xfId="0" applyFont="1"/>
    <xf numFmtId="0" fontId="5" fillId="0" borderId="0" xfId="0" applyFont="1" applyAlignment="1">
      <alignment horizontal="center" vertical="center"/>
    </xf>
    <xf numFmtId="10" fontId="5" fillId="0" borderId="0" xfId="2" applyNumberFormat="1" applyFont="1" applyAlignment="1">
      <alignment horizontal="center" vertical="center"/>
    </xf>
    <xf numFmtId="9" fontId="5" fillId="12" borderId="1" xfId="2" applyFont="1" applyFill="1" applyBorder="1" applyAlignment="1">
      <alignment horizontal="center" vertical="center"/>
    </xf>
    <xf numFmtId="10" fontId="5" fillId="12" borderId="1" xfId="2" applyNumberFormat="1" applyFont="1" applyFill="1" applyBorder="1" applyAlignment="1">
      <alignment horizontal="center" vertical="center"/>
    </xf>
    <xf numFmtId="0" fontId="5" fillId="0" borderId="0" xfId="0" applyFont="1" applyAlignment="1" applyProtection="1">
      <alignment horizontal="center" vertical="center"/>
      <protection hidden="1"/>
    </xf>
    <xf numFmtId="168" fontId="5" fillId="0" borderId="0" xfId="0" applyNumberFormat="1" applyFont="1" applyAlignment="1" applyProtection="1">
      <alignment horizontal="center" vertical="center"/>
      <protection hidden="1"/>
    </xf>
    <xf numFmtId="0" fontId="5" fillId="0" borderId="0" xfId="0" applyFont="1" applyAlignment="1">
      <alignment horizontal="center"/>
    </xf>
    <xf numFmtId="0" fontId="5" fillId="0" borderId="1" xfId="0" applyFont="1" applyBorder="1" applyAlignment="1" applyProtection="1">
      <alignment horizontal="center" vertical="center"/>
      <protection hidden="1"/>
    </xf>
    <xf numFmtId="0" fontId="29" fillId="0" borderId="0" xfId="0" applyFont="1" applyAlignment="1" applyProtection="1">
      <alignment horizontal="center" vertical="center"/>
      <protection hidden="1"/>
    </xf>
    <xf numFmtId="168" fontId="29" fillId="0" borderId="0" xfId="0" applyNumberFormat="1" applyFont="1" applyAlignment="1" applyProtection="1">
      <alignment horizontal="center" vertical="center"/>
      <protection hidden="1"/>
    </xf>
    <xf numFmtId="0" fontId="30" fillId="12" borderId="1" xfId="0" applyFont="1" applyFill="1" applyBorder="1" applyAlignment="1" applyProtection="1">
      <alignment horizontal="center" vertical="center"/>
      <protection hidden="1"/>
    </xf>
    <xf numFmtId="0" fontId="5" fillId="12" borderId="1" xfId="0" applyFont="1" applyFill="1" applyBorder="1" applyAlignment="1" applyProtection="1">
      <alignment horizontal="center" vertical="center"/>
      <protection hidden="1"/>
    </xf>
    <xf numFmtId="10" fontId="5" fillId="12" borderId="1" xfId="2" applyNumberFormat="1" applyFont="1" applyFill="1" applyBorder="1" applyAlignment="1" applyProtection="1">
      <alignment horizontal="center" vertical="center"/>
      <protection hidden="1"/>
    </xf>
    <xf numFmtId="168" fontId="5" fillId="12" borderId="1" xfId="4" applyNumberFormat="1" applyFont="1" applyFill="1" applyBorder="1" applyAlignment="1" applyProtection="1">
      <alignment horizontal="center" vertical="center"/>
      <protection hidden="1"/>
    </xf>
    <xf numFmtId="168" fontId="5" fillId="0" borderId="0" xfId="0" applyNumberFormat="1" applyFont="1" applyAlignment="1">
      <alignment horizontal="center"/>
    </xf>
    <xf numFmtId="0" fontId="5" fillId="12" borderId="1" xfId="0" applyFont="1" applyFill="1" applyBorder="1" applyAlignment="1">
      <alignment horizontal="center"/>
    </xf>
    <xf numFmtId="168" fontId="5" fillId="12" borderId="1" xfId="0" applyNumberFormat="1" applyFont="1" applyFill="1" applyBorder="1" applyAlignment="1">
      <alignment horizontal="center"/>
    </xf>
    <xf numFmtId="168" fontId="5" fillId="12" borderId="15" xfId="0" applyNumberFormat="1" applyFont="1" applyFill="1" applyBorder="1" applyAlignment="1">
      <alignment horizontal="center" vertical="center"/>
    </xf>
    <xf numFmtId="9" fontId="5" fillId="12" borderId="1" xfId="0" applyNumberFormat="1" applyFont="1" applyFill="1" applyBorder="1"/>
    <xf numFmtId="168" fontId="5" fillId="0" borderId="0" xfId="0" applyNumberFormat="1" applyFont="1" applyAlignment="1">
      <alignment horizontal="center" vertical="center"/>
    </xf>
    <xf numFmtId="0" fontId="5" fillId="12" borderId="1" xfId="0" applyFont="1" applyFill="1" applyBorder="1" applyAlignment="1">
      <alignment horizontal="center" vertical="center"/>
    </xf>
    <xf numFmtId="166" fontId="5" fillId="12" borderId="1" xfId="0" applyNumberFormat="1" applyFont="1" applyFill="1" applyBorder="1" applyAlignment="1">
      <alignment horizontal="center" vertical="center"/>
    </xf>
    <xf numFmtId="0" fontId="29" fillId="12" borderId="1" xfId="0" applyFont="1" applyFill="1" applyBorder="1" applyAlignment="1">
      <alignment horizontal="center" vertical="center"/>
    </xf>
    <xf numFmtId="0" fontId="29" fillId="12" borderId="15" xfId="0" applyFont="1" applyFill="1" applyBorder="1" applyAlignment="1">
      <alignment horizontal="center" vertical="center"/>
    </xf>
    <xf numFmtId="0" fontId="29" fillId="12" borderId="16" xfId="0" applyFont="1" applyFill="1" applyBorder="1" applyAlignment="1">
      <alignment horizontal="center" vertical="center"/>
    </xf>
    <xf numFmtId="0" fontId="29" fillId="12" borderId="17" xfId="0" applyFont="1" applyFill="1" applyBorder="1" applyAlignment="1">
      <alignment horizontal="center" vertical="center"/>
    </xf>
    <xf numFmtId="0" fontId="28" fillId="8" borderId="1" xfId="0" applyFont="1" applyFill="1" applyBorder="1" applyAlignment="1" applyProtection="1">
      <alignment horizontal="center" vertical="center"/>
      <protection hidden="1"/>
    </xf>
    <xf numFmtId="0" fontId="35" fillId="12" borderId="1" xfId="0" applyFont="1" applyFill="1" applyBorder="1" applyAlignment="1" applyProtection="1">
      <alignment horizontal="center" vertical="center"/>
      <protection hidden="1"/>
    </xf>
    <xf numFmtId="0" fontId="36" fillId="12" borderId="1" xfId="0" applyFont="1" applyFill="1" applyBorder="1" applyAlignment="1">
      <alignment horizontal="center" vertical="center" wrapText="1"/>
    </xf>
    <xf numFmtId="0" fontId="28" fillId="7" borderId="17" xfId="0" applyFont="1" applyFill="1" applyBorder="1" applyAlignment="1">
      <alignment horizontal="center" vertical="center"/>
    </xf>
    <xf numFmtId="0" fontId="34" fillId="12" borderId="17" xfId="0" applyFont="1" applyFill="1" applyBorder="1" applyAlignment="1">
      <alignment horizontal="center" vertical="center" wrapText="1"/>
    </xf>
    <xf numFmtId="0" fontId="5" fillId="12" borderId="15" xfId="0" applyFont="1" applyFill="1" applyBorder="1" applyAlignment="1">
      <alignment horizontal="center" vertical="center"/>
    </xf>
    <xf numFmtId="0" fontId="33" fillId="12" borderId="16" xfId="0" applyFont="1" applyFill="1" applyBorder="1" applyAlignment="1">
      <alignment horizontal="center" vertical="center"/>
    </xf>
    <xf numFmtId="0" fontId="5" fillId="12" borderId="16" xfId="0" applyFont="1" applyFill="1" applyBorder="1" applyAlignment="1">
      <alignment horizontal="center" vertical="center"/>
    </xf>
    <xf numFmtId="0" fontId="29" fillId="12" borderId="16" xfId="0" quotePrefix="1" applyFont="1" applyFill="1" applyBorder="1" applyAlignment="1">
      <alignment horizontal="center" vertical="center"/>
    </xf>
    <xf numFmtId="0" fontId="29" fillId="12" borderId="17" xfId="0" quotePrefix="1" applyFont="1" applyFill="1" applyBorder="1" applyAlignment="1">
      <alignment horizontal="center" vertical="center"/>
    </xf>
    <xf numFmtId="0" fontId="29" fillId="12" borderId="9" xfId="0" applyFont="1" applyFill="1" applyBorder="1" applyAlignment="1">
      <alignment horizontal="center" vertical="center"/>
    </xf>
    <xf numFmtId="0" fontId="5" fillId="12" borderId="10" xfId="0" applyFont="1" applyFill="1" applyBorder="1" applyAlignment="1">
      <alignment horizontal="center" vertical="center"/>
    </xf>
    <xf numFmtId="0" fontId="29" fillId="12" borderId="11" xfId="0" applyFont="1" applyFill="1" applyBorder="1" applyAlignment="1">
      <alignment horizontal="center" vertical="center"/>
    </xf>
    <xf numFmtId="0" fontId="5" fillId="12" borderId="12" xfId="0" applyFont="1" applyFill="1" applyBorder="1" applyAlignment="1">
      <alignment horizontal="center" vertical="center"/>
    </xf>
    <xf numFmtId="0" fontId="29" fillId="12" borderId="11" xfId="0" quotePrefix="1" applyFont="1" applyFill="1" applyBorder="1" applyAlignment="1">
      <alignment horizontal="center" vertical="center"/>
    </xf>
    <xf numFmtId="0" fontId="29" fillId="12" borderId="13" xfId="0" quotePrefix="1" applyFont="1" applyFill="1" applyBorder="1" applyAlignment="1">
      <alignment horizontal="center" vertical="center"/>
    </xf>
    <xf numFmtId="14" fontId="5" fillId="12" borderId="1" xfId="0" applyNumberFormat="1" applyFont="1" applyFill="1" applyBorder="1" applyAlignment="1">
      <alignment horizontal="center" vertical="center"/>
    </xf>
    <xf numFmtId="3" fontId="5" fillId="12" borderId="1" xfId="0" applyNumberFormat="1" applyFont="1" applyFill="1" applyBorder="1" applyAlignment="1">
      <alignment horizontal="center" vertical="center"/>
    </xf>
    <xf numFmtId="0" fontId="29" fillId="12" borderId="1" xfId="2" applyNumberFormat="1" applyFont="1" applyFill="1" applyBorder="1" applyAlignment="1">
      <alignment horizontal="center" vertical="center"/>
    </xf>
    <xf numFmtId="2" fontId="5" fillId="12" borderId="1" xfId="0" applyNumberFormat="1" applyFont="1" applyFill="1" applyBorder="1" applyAlignment="1">
      <alignment horizontal="center" vertical="center"/>
    </xf>
    <xf numFmtId="10" fontId="5" fillId="0" borderId="0" xfId="0" applyNumberFormat="1" applyFont="1" applyAlignment="1">
      <alignment horizontal="center" vertical="center"/>
    </xf>
    <xf numFmtId="10" fontId="29" fillId="12" borderId="1" xfId="2" applyNumberFormat="1" applyFont="1" applyFill="1" applyBorder="1" applyAlignment="1">
      <alignment horizontal="center" vertical="center"/>
    </xf>
    <xf numFmtId="10" fontId="29" fillId="12" borderId="1" xfId="0" applyNumberFormat="1" applyFont="1" applyFill="1" applyBorder="1" applyAlignment="1">
      <alignment horizontal="center" vertical="center"/>
    </xf>
    <xf numFmtId="0" fontId="29" fillId="2" borderId="1" xfId="0" applyFont="1" applyFill="1" applyBorder="1" applyAlignment="1" applyProtection="1">
      <alignment horizontal="center" vertical="center"/>
      <protection hidden="1"/>
    </xf>
    <xf numFmtId="0" fontId="0" fillId="12" borderId="42" xfId="0" applyFill="1" applyBorder="1" applyAlignment="1">
      <alignment horizontal="center" vertical="center"/>
    </xf>
    <xf numFmtId="10" fontId="0" fillId="12" borderId="43" xfId="2" applyNumberFormat="1" applyFont="1" applyFill="1" applyBorder="1" applyAlignment="1">
      <alignment horizontal="center" vertical="center"/>
    </xf>
    <xf numFmtId="164" fontId="5" fillId="0" borderId="0" xfId="0" applyNumberFormat="1" applyFont="1" applyAlignment="1">
      <alignment horizontal="center" vertical="center"/>
    </xf>
    <xf numFmtId="164" fontId="5" fillId="0" borderId="0" xfId="0" applyNumberFormat="1" applyFont="1" applyAlignment="1">
      <alignment horizontal="center"/>
    </xf>
    <xf numFmtId="164" fontId="5" fillId="0" borderId="0" xfId="0" applyNumberFormat="1" applyFont="1" applyAlignment="1" applyProtection="1">
      <alignment horizontal="center" vertical="center"/>
      <protection hidden="1"/>
    </xf>
    <xf numFmtId="10" fontId="5" fillId="0" borderId="1" xfId="2" applyNumberFormat="1" applyFont="1" applyFill="1" applyBorder="1" applyAlignment="1">
      <alignment horizontal="center" vertical="center"/>
    </xf>
    <xf numFmtId="0" fontId="28" fillId="7" borderId="0" xfId="0" applyFont="1" applyFill="1" applyAlignment="1">
      <alignment horizontal="center"/>
    </xf>
    <xf numFmtId="0" fontId="29" fillId="12" borderId="1" xfId="0" applyFont="1" applyFill="1" applyBorder="1" applyAlignment="1">
      <alignment horizontal="center"/>
    </xf>
    <xf numFmtId="0" fontId="5" fillId="2" borderId="8" xfId="0" applyFont="1" applyFill="1" applyBorder="1" applyAlignment="1" applyProtection="1">
      <alignment horizontal="left" vertical="center" wrapText="1" indent="2"/>
      <protection locked="0" hidden="1"/>
    </xf>
    <xf numFmtId="0" fontId="3" fillId="0" borderId="0" xfId="0" applyFont="1" applyAlignment="1">
      <alignment horizontal="center"/>
    </xf>
    <xf numFmtId="0" fontId="5" fillId="12" borderId="1" xfId="0" applyFont="1" applyFill="1" applyBorder="1" applyAlignment="1">
      <alignment horizontal="center" vertical="center" wrapText="1"/>
    </xf>
    <xf numFmtId="0" fontId="37" fillId="0" borderId="0" xfId="0" applyFont="1" applyAlignment="1" applyProtection="1">
      <alignment horizontal="center" vertical="center"/>
      <protection hidden="1"/>
    </xf>
    <xf numFmtId="0" fontId="37" fillId="0" borderId="0" xfId="0" applyFont="1" applyAlignment="1">
      <alignment horizontal="center"/>
    </xf>
    <xf numFmtId="0" fontId="37" fillId="0" borderId="0" xfId="0" applyFont="1" applyAlignment="1" applyProtection="1">
      <alignment horizontal="center" vertical="center" wrapText="1"/>
      <protection hidden="1"/>
    </xf>
    <xf numFmtId="0" fontId="14" fillId="3" borderId="53" xfId="0" applyFont="1" applyFill="1" applyBorder="1" applyAlignment="1" applyProtection="1">
      <alignment horizontal="center" vertical="center"/>
      <protection hidden="1"/>
    </xf>
    <xf numFmtId="0" fontId="14" fillId="3" borderId="56" xfId="0" applyFont="1" applyFill="1" applyBorder="1" applyAlignment="1" applyProtection="1">
      <alignment horizontal="center" vertical="center"/>
      <protection hidden="1"/>
    </xf>
    <xf numFmtId="3" fontId="15" fillId="2" borderId="62" xfId="0" applyNumberFormat="1" applyFont="1" applyFill="1" applyBorder="1" applyAlignment="1" applyProtection="1">
      <alignment horizontal="center" vertical="center"/>
      <protection hidden="1"/>
    </xf>
    <xf numFmtId="164" fontId="15" fillId="2" borderId="63" xfId="4" applyFont="1" applyFill="1" applyBorder="1" applyAlignment="1" applyProtection="1">
      <alignment horizontal="center" vertical="center"/>
      <protection hidden="1"/>
    </xf>
    <xf numFmtId="0" fontId="5" fillId="0" borderId="62" xfId="0" applyFont="1" applyBorder="1" applyAlignment="1" applyProtection="1">
      <alignment horizontal="left" vertical="center" indent="2"/>
      <protection locked="0"/>
    </xf>
    <xf numFmtId="0" fontId="5" fillId="0" borderId="64" xfId="0" applyFont="1" applyBorder="1" applyAlignment="1" applyProtection="1">
      <alignment horizontal="left" vertical="center" indent="2"/>
      <protection locked="0"/>
    </xf>
    <xf numFmtId="0" fontId="0" fillId="4" borderId="21" xfId="0" applyFill="1" applyBorder="1" applyAlignment="1" applyProtection="1">
      <alignment horizontal="right" vertical="center"/>
      <protection hidden="1"/>
    </xf>
    <xf numFmtId="0" fontId="0" fillId="0" borderId="65" xfId="0" applyBorder="1" applyAlignment="1" applyProtection="1">
      <alignment horizontal="center" vertical="center"/>
      <protection locked="0"/>
    </xf>
    <xf numFmtId="0" fontId="0" fillId="0" borderId="66" xfId="2" applyNumberFormat="1" applyFont="1" applyFill="1" applyBorder="1" applyAlignment="1" applyProtection="1">
      <alignment horizontal="center" vertical="center"/>
      <protection locked="0"/>
    </xf>
    <xf numFmtId="0" fontId="0" fillId="0" borderId="68" xfId="0" applyBorder="1" applyAlignment="1" applyProtection="1">
      <alignment horizontal="center" vertical="center"/>
      <protection locked="0"/>
    </xf>
    <xf numFmtId="0" fontId="0" fillId="0" borderId="69" xfId="2" applyNumberFormat="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39" fillId="0" borderId="0" xfId="0" applyFont="1" applyAlignment="1" applyProtection="1">
      <alignment horizontal="center" vertical="center"/>
      <protection hidden="1"/>
    </xf>
    <xf numFmtId="0" fontId="9" fillId="0" borderId="0" xfId="0" applyFont="1"/>
    <xf numFmtId="0" fontId="40" fillId="0" borderId="0" xfId="0" applyFont="1" applyAlignment="1">
      <alignment horizontal="center"/>
    </xf>
    <xf numFmtId="14" fontId="32" fillId="10" borderId="1" xfId="0" applyNumberFormat="1" applyFont="1" applyFill="1" applyBorder="1" applyAlignment="1" applyProtection="1">
      <alignment horizontal="center" vertical="center"/>
      <protection locked="0"/>
    </xf>
    <xf numFmtId="0" fontId="43" fillId="0" borderId="0" xfId="0" applyFont="1" applyAlignment="1" applyProtection="1">
      <alignment horizontal="left" vertical="center" wrapText="1"/>
      <protection hidden="1"/>
    </xf>
    <xf numFmtId="0" fontId="41" fillId="0" borderId="0" xfId="0" applyFont="1"/>
    <xf numFmtId="0" fontId="41" fillId="0" borderId="0" xfId="0" applyFont="1" applyAlignment="1" applyProtection="1">
      <alignment horizontal="center" vertical="center" wrapText="1"/>
      <protection hidden="1"/>
    </xf>
    <xf numFmtId="0" fontId="0" fillId="0" borderId="70" xfId="0" applyBorder="1" applyAlignment="1" applyProtection="1">
      <alignment horizontal="center" vertical="center"/>
      <protection hidden="1"/>
    </xf>
    <xf numFmtId="166" fontId="0" fillId="0" borderId="0" xfId="0" applyNumberFormat="1"/>
    <xf numFmtId="164" fontId="0" fillId="0" borderId="0" xfId="0" applyNumberFormat="1"/>
    <xf numFmtId="164" fontId="5" fillId="10" borderId="1" xfId="4" applyFont="1" applyFill="1" applyBorder="1" applyAlignment="1" applyProtection="1">
      <alignment horizontal="center" vertical="center"/>
      <protection locked="0"/>
    </xf>
    <xf numFmtId="0" fontId="29" fillId="0" borderId="1" xfId="0" applyFont="1" applyBorder="1" applyAlignment="1" applyProtection="1">
      <alignment horizontal="center" vertical="center" wrapText="1"/>
      <protection hidden="1"/>
    </xf>
    <xf numFmtId="0" fontId="29" fillId="0" borderId="1" xfId="0" applyFont="1" applyBorder="1" applyAlignment="1" applyProtection="1">
      <alignment horizontal="center" vertical="center"/>
      <protection hidden="1"/>
    </xf>
    <xf numFmtId="0" fontId="29" fillId="0" borderId="1" xfId="0" applyFont="1" applyBorder="1" applyAlignment="1">
      <alignment horizontal="center"/>
    </xf>
    <xf numFmtId="167" fontId="5" fillId="12" borderId="1" xfId="0" applyNumberFormat="1" applyFont="1" applyFill="1" applyBorder="1" applyAlignment="1" applyProtection="1">
      <alignment horizontal="center" vertical="center"/>
      <protection hidden="1"/>
    </xf>
    <xf numFmtId="168" fontId="0" fillId="0" borderId="0" xfId="0" applyNumberFormat="1"/>
    <xf numFmtId="172" fontId="18" fillId="12" borderId="43" xfId="0" applyNumberFormat="1" applyFont="1" applyFill="1" applyBorder="1" applyAlignment="1">
      <alignment horizontal="center" vertical="center"/>
    </xf>
    <xf numFmtId="2" fontId="5" fillId="12" borderId="15" xfId="0" applyNumberFormat="1" applyFont="1" applyFill="1" applyBorder="1" applyAlignment="1">
      <alignment horizontal="center" vertical="center"/>
    </xf>
    <xf numFmtId="0" fontId="48" fillId="0" borderId="1" xfId="0" applyFont="1" applyBorder="1" applyAlignment="1" applyProtection="1">
      <alignment horizontal="center" vertical="center" wrapText="1"/>
      <protection hidden="1"/>
    </xf>
    <xf numFmtId="0" fontId="45" fillId="0" borderId="0" xfId="0" applyFont="1" applyAlignment="1">
      <alignment horizontal="center"/>
    </xf>
    <xf numFmtId="164" fontId="45" fillId="10" borderId="1" xfId="4"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2" fontId="5" fillId="13" borderId="1" xfId="2" applyNumberFormat="1" applyFont="1" applyFill="1" applyBorder="1" applyAlignment="1">
      <alignment horizontal="center" vertical="center"/>
    </xf>
    <xf numFmtId="10" fontId="0" fillId="10" borderId="42" xfId="2" applyNumberFormat="1" applyFont="1" applyFill="1" applyBorder="1" applyAlignment="1">
      <alignment horizontal="center"/>
    </xf>
    <xf numFmtId="10" fontId="0" fillId="10" borderId="46" xfId="2" applyNumberFormat="1" applyFont="1" applyFill="1" applyBorder="1" applyAlignment="1">
      <alignment horizontal="center"/>
    </xf>
    <xf numFmtId="166" fontId="5" fillId="0" borderId="75" xfId="0" applyNumberFormat="1" applyFont="1" applyBorder="1" applyAlignment="1">
      <alignment horizontal="left" vertical="center" indent="3"/>
    </xf>
    <xf numFmtId="0" fontId="5" fillId="0" borderId="75" xfId="0" applyFont="1" applyBorder="1" applyAlignment="1">
      <alignment horizontal="left" vertical="center" indent="3"/>
    </xf>
    <xf numFmtId="10" fontId="18" fillId="0" borderId="0" xfId="2" applyNumberFormat="1" applyFont="1" applyFill="1" applyAlignment="1">
      <alignment horizontal="center" vertical="center"/>
    </xf>
    <xf numFmtId="170" fontId="18" fillId="0" borderId="0" xfId="0" applyNumberFormat="1" applyFont="1"/>
    <xf numFmtId="170" fontId="18" fillId="0" borderId="0" xfId="2" applyNumberFormat="1" applyFont="1" applyFill="1"/>
    <xf numFmtId="0" fontId="19" fillId="0" borderId="75" xfId="0" applyFont="1" applyBorder="1" applyAlignment="1" applyProtection="1">
      <alignment horizontal="center" vertical="center"/>
      <protection hidden="1"/>
    </xf>
    <xf numFmtId="0" fontId="18" fillId="0" borderId="75" xfId="0" applyFont="1" applyBorder="1" applyAlignment="1" applyProtection="1">
      <alignment horizontal="center" vertical="center"/>
      <protection hidden="1"/>
    </xf>
    <xf numFmtId="164" fontId="18" fillId="0" borderId="75" xfId="4" applyFont="1" applyFill="1" applyBorder="1" applyAlignment="1" applyProtection="1">
      <alignment horizontal="center" vertical="center"/>
      <protection hidden="1"/>
    </xf>
    <xf numFmtId="170" fontId="18" fillId="0" borderId="75" xfId="2" applyNumberFormat="1" applyFont="1" applyFill="1" applyBorder="1"/>
    <xf numFmtId="0" fontId="24" fillId="0" borderId="75" xfId="0" applyFont="1" applyBorder="1" applyAlignment="1" applyProtection="1">
      <alignment horizontal="center" vertical="center"/>
      <protection hidden="1"/>
    </xf>
    <xf numFmtId="10" fontId="24" fillId="0" borderId="75" xfId="2" applyNumberFormat="1" applyFont="1" applyFill="1" applyBorder="1" applyAlignment="1" applyProtection="1">
      <alignment horizontal="center" vertical="center"/>
      <protection hidden="1"/>
    </xf>
    <xf numFmtId="0" fontId="19" fillId="0" borderId="0" xfId="0" applyFont="1" applyAlignment="1" applyProtection="1">
      <alignment horizontal="center" vertical="center"/>
      <protection hidden="1"/>
    </xf>
    <xf numFmtId="170" fontId="25" fillId="0" borderId="0" xfId="2" applyNumberFormat="1" applyFont="1" applyFill="1" applyBorder="1"/>
    <xf numFmtId="3" fontId="18" fillId="0" borderId="75" xfId="2" applyNumberFormat="1" applyFont="1" applyFill="1" applyBorder="1" applyAlignment="1" applyProtection="1">
      <alignment horizontal="center" vertical="center"/>
      <protection locked="0"/>
    </xf>
    <xf numFmtId="0" fontId="46" fillId="0" borderId="0" xfId="0" applyFont="1" applyAlignment="1">
      <alignment vertical="center"/>
    </xf>
    <xf numFmtId="0" fontId="46" fillId="0" borderId="74" xfId="0" applyFont="1" applyBorder="1" applyAlignment="1">
      <alignment horizontal="center" vertical="center"/>
    </xf>
    <xf numFmtId="0" fontId="46" fillId="0" borderId="74" xfId="0" applyFont="1" applyBorder="1" applyAlignment="1">
      <alignment vertical="center"/>
    </xf>
    <xf numFmtId="0" fontId="24" fillId="0" borderId="24" xfId="0" applyFont="1" applyBorder="1" applyAlignment="1" applyProtection="1">
      <alignment horizontal="center" vertical="center"/>
      <protection hidden="1"/>
    </xf>
    <xf numFmtId="164" fontId="18" fillId="0" borderId="24" xfId="4" applyFont="1" applyFill="1" applyBorder="1" applyAlignment="1" applyProtection="1">
      <alignment horizontal="center" vertical="center"/>
      <protection hidden="1"/>
    </xf>
    <xf numFmtId="0" fontId="8" fillId="0" borderId="0" xfId="0" applyFont="1" applyAlignment="1">
      <alignment horizontal="center" vertical="center"/>
    </xf>
    <xf numFmtId="10" fontId="19" fillId="0" borderId="0" xfId="2" applyNumberFormat="1" applyFont="1" applyFill="1" applyBorder="1" applyAlignment="1" applyProtection="1">
      <alignment horizontal="center" vertical="center"/>
      <protection hidden="1"/>
    </xf>
    <xf numFmtId="4" fontId="25" fillId="0" borderId="0" xfId="2" applyNumberFormat="1" applyFont="1" applyFill="1" applyBorder="1" applyAlignment="1" applyProtection="1">
      <alignment horizontal="center" vertical="center"/>
      <protection locked="0"/>
    </xf>
    <xf numFmtId="10" fontId="24" fillId="0" borderId="75" xfId="0" applyNumberFormat="1" applyFont="1" applyBorder="1" applyAlignment="1" applyProtection="1">
      <alignment horizontal="center" vertical="center"/>
      <protection hidden="1"/>
    </xf>
    <xf numFmtId="4" fontId="18" fillId="0" borderId="75" xfId="0" applyNumberFormat="1" applyFont="1" applyBorder="1" applyAlignment="1" applyProtection="1">
      <alignment horizontal="center" vertical="center"/>
      <protection hidden="1"/>
    </xf>
    <xf numFmtId="0" fontId="2" fillId="0" borderId="75" xfId="0" applyFont="1" applyBorder="1" applyAlignment="1">
      <alignment horizontal="left" indent="3"/>
    </xf>
    <xf numFmtId="10" fontId="0" fillId="0" borderId="75" xfId="2" applyNumberFormat="1" applyFont="1" applyBorder="1" applyAlignment="1">
      <alignment horizontal="left" indent="3"/>
    </xf>
    <xf numFmtId="0" fontId="2" fillId="0" borderId="75" xfId="0" applyFont="1" applyBorder="1" applyAlignment="1" applyProtection="1">
      <alignment horizontal="left" vertical="center" indent="4"/>
      <protection hidden="1"/>
    </xf>
    <xf numFmtId="0" fontId="5" fillId="0" borderId="75" xfId="0" applyFont="1" applyBorder="1" applyAlignment="1" applyProtection="1">
      <alignment horizontal="left" vertical="center" wrapText="1" indent="4"/>
      <protection hidden="1"/>
    </xf>
    <xf numFmtId="0" fontId="5" fillId="0" borderId="75" xfId="2" applyNumberFormat="1" applyFont="1" applyFill="1" applyBorder="1" applyAlignment="1" applyProtection="1">
      <alignment horizontal="left" vertical="center" indent="4"/>
      <protection locked="0" hidden="1"/>
    </xf>
    <xf numFmtId="0" fontId="5" fillId="0" borderId="75" xfId="0" applyFont="1" applyBorder="1" applyAlignment="1">
      <alignment horizontal="left" vertical="center" indent="4"/>
    </xf>
    <xf numFmtId="173" fontId="18" fillId="0" borderId="75" xfId="2" applyNumberFormat="1" applyFont="1" applyFill="1" applyBorder="1" applyAlignment="1" applyProtection="1">
      <alignment horizontal="center" vertical="center"/>
      <protection locked="0"/>
    </xf>
    <xf numFmtId="10" fontId="5" fillId="0" borderId="75" xfId="2" applyNumberFormat="1" applyFont="1" applyFill="1" applyBorder="1" applyAlignment="1">
      <alignment horizontal="left" vertical="center" indent="3"/>
    </xf>
    <xf numFmtId="0" fontId="28" fillId="0" borderId="0" xfId="0" applyFont="1"/>
    <xf numFmtId="166" fontId="28" fillId="0" borderId="0" xfId="0" applyNumberFormat="1" applyFont="1" applyAlignment="1">
      <alignment horizontal="left" vertical="center" indent="3"/>
    </xf>
    <xf numFmtId="166" fontId="29" fillId="0" borderId="75" xfId="4" applyNumberFormat="1" applyFont="1" applyFill="1" applyBorder="1" applyAlignment="1" applyProtection="1">
      <alignment horizontal="left" vertical="center" indent="3"/>
      <protection hidden="1"/>
    </xf>
    <xf numFmtId="0" fontId="5" fillId="0" borderId="75" xfId="0" applyFont="1" applyBorder="1" applyAlignment="1" applyProtection="1">
      <alignment horizontal="left" vertical="center" indent="3"/>
      <protection locked="0"/>
    </xf>
    <xf numFmtId="171" fontId="5" fillId="0" borderId="75" xfId="0" applyNumberFormat="1" applyFont="1" applyBorder="1" applyAlignment="1" applyProtection="1">
      <alignment horizontal="left" vertical="center" indent="3"/>
      <protection locked="0"/>
    </xf>
    <xf numFmtId="0" fontId="25" fillId="0" borderId="0" xfId="0" applyFont="1" applyProtection="1">
      <protection hidden="1"/>
    </xf>
    <xf numFmtId="0" fontId="18" fillId="0" borderId="0" xfId="0" applyFont="1" applyProtection="1">
      <protection hidden="1"/>
    </xf>
    <xf numFmtId="0" fontId="0" fillId="0" borderId="0" xfId="0" applyProtection="1">
      <protection hidden="1"/>
    </xf>
    <xf numFmtId="0" fontId="18" fillId="0" borderId="0" xfId="0" applyFont="1" applyAlignment="1" applyProtection="1">
      <alignment horizontal="left"/>
      <protection hidden="1"/>
    </xf>
    <xf numFmtId="0" fontId="3" fillId="0" borderId="0" xfId="0" applyFont="1" applyAlignment="1" applyProtection="1">
      <alignment wrapText="1"/>
      <protection hidden="1"/>
    </xf>
    <xf numFmtId="0" fontId="3" fillId="0" borderId="0" xfId="0" applyFont="1" applyProtection="1">
      <protection hidden="1"/>
    </xf>
    <xf numFmtId="0" fontId="18" fillId="0" borderId="0" xfId="0" applyFont="1" applyProtection="1">
      <protection locked="0" hidden="1"/>
    </xf>
    <xf numFmtId="0" fontId="46" fillId="0" borderId="0" xfId="0" applyFont="1" applyAlignment="1" applyProtection="1">
      <alignment horizontal="center" vertical="center" wrapText="1"/>
      <protection locked="0" hidden="1"/>
    </xf>
    <xf numFmtId="0" fontId="23" fillId="0" borderId="0" xfId="0" applyFont="1" applyAlignment="1" applyProtection="1">
      <alignment vertical="center" wrapText="1"/>
      <protection locked="0" hidden="1"/>
    </xf>
    <xf numFmtId="0" fontId="18" fillId="0" borderId="0" xfId="0" applyFont="1" applyAlignment="1" applyProtection="1">
      <alignment vertical="center" wrapText="1"/>
      <protection locked="0" hidden="1"/>
    </xf>
    <xf numFmtId="0" fontId="24" fillId="0" borderId="0" xfId="0" applyFont="1" applyAlignment="1" applyProtection="1">
      <alignment horizontal="justify" vertical="center" wrapText="1"/>
      <protection locked="0" hidden="1"/>
    </xf>
    <xf numFmtId="0" fontId="24" fillId="0" borderId="0" xfId="0" applyFont="1" applyAlignment="1" applyProtection="1">
      <alignment vertical="center" wrapText="1"/>
      <protection locked="0" hidden="1"/>
    </xf>
    <xf numFmtId="0" fontId="18" fillId="0" borderId="0" xfId="0" applyFont="1" applyAlignment="1" applyProtection="1">
      <alignment wrapText="1"/>
      <protection locked="0" hidden="1"/>
    </xf>
    <xf numFmtId="0" fontId="18" fillId="0" borderId="0" xfId="0" applyFont="1" applyAlignment="1" applyProtection="1">
      <alignment horizontal="justify" vertical="center" wrapText="1"/>
      <protection locked="0" hidden="1"/>
    </xf>
    <xf numFmtId="14" fontId="18" fillId="0" borderId="0" xfId="0" applyNumberFormat="1" applyFont="1" applyAlignment="1" applyProtection="1">
      <alignment horizontal="left" vertical="top" wrapText="1"/>
      <protection locked="0" hidden="1"/>
    </xf>
    <xf numFmtId="0" fontId="18" fillId="0" borderId="0" xfId="0" applyFont="1" applyAlignment="1" applyProtection="1">
      <alignment horizontal="center" vertical="center" wrapText="1"/>
      <protection locked="0" hidden="1"/>
    </xf>
    <xf numFmtId="0" fontId="18" fillId="0" borderId="0" xfId="0" applyFont="1" applyAlignment="1" applyProtection="1">
      <alignment horizontal="justify" vertical="center"/>
      <protection locked="0" hidden="1"/>
    </xf>
    <xf numFmtId="0" fontId="18" fillId="0" borderId="0" xfId="0" applyFont="1" applyAlignment="1" applyProtection="1">
      <alignment horizontal="left" vertical="center"/>
      <protection locked="0" hidden="1"/>
    </xf>
    <xf numFmtId="0" fontId="0" fillId="0" borderId="0" xfId="0" applyProtection="1">
      <protection locked="0" hidden="1"/>
    </xf>
    <xf numFmtId="0" fontId="31" fillId="0" borderId="1" xfId="0" applyFont="1" applyBorder="1" applyAlignment="1" applyProtection="1">
      <alignment horizontal="right" vertical="center" indent="3"/>
      <protection hidden="1"/>
    </xf>
    <xf numFmtId="0" fontId="5" fillId="0" borderId="0" xfId="0" applyFont="1" applyProtection="1">
      <protection hidden="1"/>
    </xf>
    <xf numFmtId="0" fontId="5" fillId="0" borderId="0" xfId="0" applyFont="1" applyAlignment="1" applyProtection="1">
      <alignment horizontal="left"/>
      <protection hidden="1"/>
    </xf>
    <xf numFmtId="0" fontId="32" fillId="12" borderId="1" xfId="0" applyFont="1" applyFill="1" applyBorder="1" applyAlignment="1" applyProtection="1">
      <alignment horizontal="left" vertical="center"/>
      <protection hidden="1"/>
    </xf>
    <xf numFmtId="0" fontId="2" fillId="0" borderId="75" xfId="0" applyFont="1" applyBorder="1" applyAlignment="1" applyProtection="1">
      <alignment horizontal="left" indent="3"/>
      <protection hidden="1"/>
    </xf>
    <xf numFmtId="0" fontId="0" fillId="0" borderId="75" xfId="0" applyBorder="1" applyAlignment="1" applyProtection="1">
      <alignment horizontal="left" indent="3"/>
      <protection hidden="1"/>
    </xf>
    <xf numFmtId="0" fontId="2" fillId="0" borderId="0" xfId="0" applyFont="1" applyAlignment="1" applyProtection="1">
      <alignment horizontal="left" indent="3"/>
      <protection hidden="1"/>
    </xf>
    <xf numFmtId="0" fontId="0" fillId="0" borderId="0" xfId="0" applyAlignment="1" applyProtection="1">
      <alignment horizontal="left" indent="3"/>
      <protection hidden="1"/>
    </xf>
    <xf numFmtId="10" fontId="0" fillId="0" borderId="75" xfId="0" applyNumberFormat="1" applyBorder="1" applyAlignment="1" applyProtection="1">
      <alignment horizontal="left" indent="3"/>
      <protection hidden="1"/>
    </xf>
    <xf numFmtId="10" fontId="0" fillId="0" borderId="75" xfId="2" applyNumberFormat="1" applyFont="1" applyBorder="1" applyAlignment="1" applyProtection="1">
      <alignment horizontal="left" indent="3"/>
      <protection hidden="1"/>
    </xf>
    <xf numFmtId="0" fontId="32" fillId="10" borderId="1" xfId="0" applyFont="1" applyFill="1" applyBorder="1" applyAlignment="1" applyProtection="1">
      <alignment horizontal="left" vertical="center"/>
      <protection locked="0" hidden="1"/>
    </xf>
    <xf numFmtId="1" fontId="32" fillId="10" borderId="1" xfId="0" applyNumberFormat="1" applyFont="1" applyFill="1" applyBorder="1" applyAlignment="1" applyProtection="1">
      <alignment horizontal="left" vertical="center"/>
      <protection locked="0" hidden="1"/>
    </xf>
    <xf numFmtId="0" fontId="32" fillId="10" borderId="1" xfId="0" applyFont="1" applyFill="1" applyBorder="1" applyAlignment="1" applyProtection="1">
      <alignment horizontal="left" vertical="center" wrapText="1"/>
      <protection locked="0" hidden="1"/>
    </xf>
    <xf numFmtId="14" fontId="32" fillId="10" borderId="1" xfId="0" applyNumberFormat="1" applyFont="1" applyFill="1" applyBorder="1" applyAlignment="1" applyProtection="1">
      <alignment horizontal="left" vertical="center"/>
      <protection locked="0" hidden="1"/>
    </xf>
    <xf numFmtId="14" fontId="32" fillId="10" borderId="1" xfId="0" applyNumberFormat="1" applyFont="1" applyFill="1" applyBorder="1" applyAlignment="1" applyProtection="1">
      <alignment horizontal="left" vertical="center" wrapText="1"/>
      <protection locked="0" hidden="1"/>
    </xf>
    <xf numFmtId="0" fontId="21" fillId="0" borderId="0" xfId="0" applyFont="1" applyAlignment="1">
      <alignment horizontal="left"/>
    </xf>
    <xf numFmtId="0" fontId="26" fillId="0" borderId="0" xfId="0" applyFont="1" applyAlignment="1" applyProtection="1">
      <alignment vertical="center" wrapText="1"/>
      <protection hidden="1"/>
    </xf>
    <xf numFmtId="0" fontId="51" fillId="0" borderId="0" xfId="0" applyFont="1" applyAlignment="1" applyProtection="1">
      <alignment horizontal="left" vertical="center" wrapText="1"/>
      <protection locked="0" hidden="1"/>
    </xf>
    <xf numFmtId="0" fontId="3" fillId="0" borderId="0" xfId="0" applyFont="1" applyAlignment="1" applyProtection="1">
      <alignment horizontal="center" vertical="center" wrapText="1"/>
      <protection hidden="1"/>
    </xf>
    <xf numFmtId="0" fontId="44" fillId="4" borderId="11" xfId="0" applyFont="1" applyFill="1" applyBorder="1" applyAlignment="1" applyProtection="1">
      <alignment horizontal="center" vertical="center" wrapText="1"/>
      <protection hidden="1"/>
    </xf>
    <xf numFmtId="0" fontId="5" fillId="12" borderId="36" xfId="0" applyFont="1" applyFill="1" applyBorder="1" applyAlignment="1">
      <alignment horizontal="center" vertical="center"/>
    </xf>
    <xf numFmtId="10" fontId="0" fillId="10" borderId="43" xfId="2" applyNumberFormat="1" applyFont="1" applyFill="1" applyBorder="1" applyAlignment="1">
      <alignment horizontal="center" vertical="center"/>
    </xf>
    <xf numFmtId="9" fontId="0" fillId="10" borderId="46" xfId="2" applyFont="1" applyFill="1" applyBorder="1" applyAlignment="1">
      <alignment horizontal="center"/>
    </xf>
    <xf numFmtId="14" fontId="0" fillId="0" borderId="0" xfId="0" applyNumberFormat="1" applyAlignment="1">
      <alignment horizontal="center"/>
    </xf>
    <xf numFmtId="3" fontId="0" fillId="0" borderId="0" xfId="0" applyNumberFormat="1" applyAlignment="1">
      <alignment horizontal="center"/>
    </xf>
    <xf numFmtId="167" fontId="0" fillId="0" borderId="0" xfId="0" applyNumberFormat="1"/>
    <xf numFmtId="14" fontId="5" fillId="0" borderId="75" xfId="0" applyNumberFormat="1" applyFont="1" applyBorder="1" applyAlignment="1">
      <alignment horizontal="center" vertical="center"/>
    </xf>
    <xf numFmtId="3" fontId="5" fillId="0" borderId="75" xfId="0" applyNumberFormat="1" applyFont="1" applyBorder="1" applyAlignment="1" applyProtection="1">
      <alignment horizontal="center" vertical="center"/>
      <protection locked="0"/>
    </xf>
    <xf numFmtId="167" fontId="5" fillId="0" borderId="75" xfId="0" applyNumberFormat="1" applyFont="1" applyBorder="1" applyAlignment="1">
      <alignment horizontal="center" vertical="center"/>
    </xf>
    <xf numFmtId="3" fontId="5" fillId="0" borderId="75" xfId="0" applyNumberFormat="1" applyFont="1" applyBorder="1" applyAlignment="1">
      <alignment horizontal="center" vertical="center"/>
    </xf>
    <xf numFmtId="0" fontId="0" fillId="0" borderId="0" xfId="0" applyAlignment="1">
      <alignment horizontal="left"/>
    </xf>
    <xf numFmtId="1" fontId="0" fillId="0" borderId="75" xfId="0" applyNumberFormat="1" applyBorder="1" applyAlignment="1" applyProtection="1">
      <alignment horizontal="left" indent="3"/>
      <protection hidden="1"/>
    </xf>
    <xf numFmtId="2" fontId="0" fillId="12" borderId="1" xfId="0" applyNumberFormat="1" applyFill="1" applyBorder="1" applyAlignment="1">
      <alignment horizontal="center"/>
    </xf>
    <xf numFmtId="0" fontId="9" fillId="0" borderId="0" xfId="0" applyFont="1" applyAlignment="1" applyProtection="1">
      <alignment horizontal="center" vertical="center" wrapText="1"/>
      <protection hidden="1"/>
    </xf>
    <xf numFmtId="166" fontId="0" fillId="0" borderId="75" xfId="4" applyNumberFormat="1" applyFont="1" applyBorder="1" applyAlignment="1">
      <alignment horizontal="left" indent="3"/>
    </xf>
    <xf numFmtId="0" fontId="41" fillId="0" borderId="0" xfId="0" applyFont="1" applyAlignment="1">
      <alignment horizontal="left" wrapText="1"/>
    </xf>
    <xf numFmtId="166" fontId="3" fillId="0" borderId="0" xfId="0" applyNumberFormat="1" applyFont="1" applyAlignment="1">
      <alignment horizontal="left" wrapText="1"/>
    </xf>
    <xf numFmtId="0" fontId="52" fillId="0" borderId="0" xfId="0" applyFont="1" applyAlignment="1">
      <alignment horizontal="center"/>
    </xf>
    <xf numFmtId="0" fontId="53" fillId="0" borderId="0" xfId="0" applyFont="1" applyAlignment="1" applyProtection="1">
      <alignment vertical="center"/>
      <protection hidden="1"/>
    </xf>
    <xf numFmtId="0" fontId="3" fillId="0" borderId="0" xfId="0" applyFont="1" applyAlignment="1">
      <alignment horizontal="center" wrapText="1"/>
    </xf>
    <xf numFmtId="0" fontId="0" fillId="0" borderId="0" xfId="0" applyAlignment="1">
      <alignment wrapText="1"/>
    </xf>
    <xf numFmtId="0" fontId="3" fillId="0" borderId="0" xfId="0" applyFont="1" applyAlignment="1">
      <alignment horizontal="left" indent="1"/>
    </xf>
    <xf numFmtId="0" fontId="0" fillId="0" borderId="0" xfId="0" applyAlignment="1">
      <alignment horizontal="left" indent="1"/>
    </xf>
    <xf numFmtId="0" fontId="21" fillId="0" borderId="0" xfId="0" applyFont="1" applyAlignment="1">
      <alignment horizontal="left" indent="1"/>
    </xf>
    <xf numFmtId="0" fontId="0" fillId="0" borderId="0" xfId="0" applyAlignment="1">
      <alignment horizontal="right" indent="1"/>
    </xf>
    <xf numFmtId="0" fontId="0" fillId="0" borderId="0" xfId="0" applyAlignment="1">
      <alignment horizontal="right" wrapText="1" indent="1"/>
    </xf>
    <xf numFmtId="0" fontId="0" fillId="4" borderId="21" xfId="0" applyFill="1" applyBorder="1" applyAlignment="1" applyProtection="1">
      <alignment horizontal="right" vertical="center" indent="1"/>
      <protection hidden="1"/>
    </xf>
    <xf numFmtId="0" fontId="0" fillId="0" borderId="21" xfId="0" applyBorder="1" applyAlignment="1" applyProtection="1">
      <alignment horizontal="right" vertical="center" indent="1"/>
      <protection hidden="1"/>
    </xf>
    <xf numFmtId="0" fontId="0" fillId="0" borderId="0" xfId="0" applyAlignment="1">
      <alignment horizontal="left" wrapText="1" indent="2"/>
    </xf>
    <xf numFmtId="0" fontId="0" fillId="0" borderId="0" xfId="0" applyAlignment="1">
      <alignment horizontal="right" wrapText="1" indent="2"/>
    </xf>
    <xf numFmtId="0" fontId="0" fillId="0" borderId="0" xfId="0" applyAlignment="1">
      <alignment horizontal="right"/>
    </xf>
    <xf numFmtId="0" fontId="3" fillId="0" borderId="0" xfId="0" applyFont="1" applyAlignment="1">
      <alignment horizontal="right" wrapText="1" indent="2"/>
    </xf>
    <xf numFmtId="0" fontId="21" fillId="0" borderId="0" xfId="0" applyFont="1" applyAlignment="1">
      <alignment horizontal="center" vertical="center" wrapText="1"/>
    </xf>
    <xf numFmtId="0" fontId="7" fillId="0" borderId="0" xfId="0" applyFont="1" applyAlignment="1">
      <alignment horizontal="left" wrapText="1"/>
    </xf>
    <xf numFmtId="0" fontId="24" fillId="0" borderId="0" xfId="0" applyFont="1" applyAlignment="1">
      <alignment horizontal="center" vertical="center" wrapText="1"/>
    </xf>
    <xf numFmtId="168" fontId="15" fillId="2" borderId="20" xfId="4" applyNumberFormat="1" applyFont="1" applyFill="1" applyBorder="1" applyAlignment="1" applyProtection="1">
      <alignment horizontal="center" vertical="center"/>
      <protection hidden="1"/>
    </xf>
    <xf numFmtId="168" fontId="15" fillId="2" borderId="25" xfId="4" applyNumberFormat="1" applyFont="1" applyFill="1" applyBorder="1" applyAlignment="1" applyProtection="1">
      <alignment horizontal="center" vertical="center"/>
      <protection hidden="1"/>
    </xf>
    <xf numFmtId="168" fontId="15" fillId="2" borderId="26" xfId="4" applyNumberFormat="1" applyFont="1" applyFill="1" applyBorder="1" applyAlignment="1" applyProtection="1">
      <alignment horizontal="center" vertical="center"/>
      <protection hidden="1"/>
    </xf>
    <xf numFmtId="168" fontId="15" fillId="2" borderId="27" xfId="4" applyNumberFormat="1" applyFont="1" applyFill="1" applyBorder="1" applyAlignment="1" applyProtection="1">
      <alignment horizontal="center" vertical="center"/>
      <protection hidden="1"/>
    </xf>
    <xf numFmtId="168" fontId="15" fillId="2" borderId="28" xfId="4" applyNumberFormat="1" applyFont="1" applyFill="1" applyBorder="1" applyAlignment="1" applyProtection="1">
      <alignment horizontal="center" vertical="center"/>
      <protection hidden="1"/>
    </xf>
    <xf numFmtId="168" fontId="0" fillId="0" borderId="0" xfId="0" applyNumberFormat="1" applyAlignment="1" applyProtection="1">
      <alignment vertical="center"/>
      <protection hidden="1"/>
    </xf>
    <xf numFmtId="168" fontId="15" fillId="2" borderId="29" xfId="4" applyNumberFormat="1" applyFont="1" applyFill="1" applyBorder="1" applyAlignment="1" applyProtection="1">
      <alignment horizontal="center" vertical="center"/>
      <protection hidden="1"/>
    </xf>
    <xf numFmtId="168" fontId="15" fillId="2" borderId="30" xfId="4" applyNumberFormat="1" applyFont="1" applyFill="1" applyBorder="1" applyAlignment="1" applyProtection="1">
      <alignment horizontal="center" vertical="center"/>
      <protection hidden="1"/>
    </xf>
    <xf numFmtId="0" fontId="0" fillId="0" borderId="21" xfId="0" applyBorder="1" applyAlignment="1">
      <alignment horizontal="right" indent="1"/>
    </xf>
    <xf numFmtId="10" fontId="0" fillId="0" borderId="0" xfId="0" applyNumberFormat="1" applyAlignment="1">
      <alignment horizontal="center"/>
    </xf>
    <xf numFmtId="0" fontId="41" fillId="2" borderId="21" xfId="0" applyFont="1" applyFill="1" applyBorder="1" applyAlignment="1" applyProtection="1">
      <alignment horizontal="right" vertical="center" wrapText="1" indent="1"/>
      <protection hidden="1"/>
    </xf>
    <xf numFmtId="0" fontId="0" fillId="2" borderId="21" xfId="0" applyFill="1" applyBorder="1" applyAlignment="1" applyProtection="1">
      <alignment horizontal="right" vertical="center" indent="1"/>
      <protection hidden="1"/>
    </xf>
    <xf numFmtId="0" fontId="2" fillId="2" borderId="21" xfId="0" applyFont="1" applyFill="1" applyBorder="1" applyAlignment="1" applyProtection="1">
      <alignment horizontal="right" vertical="center" indent="1"/>
      <protection hidden="1"/>
    </xf>
    <xf numFmtId="10" fontId="0" fillId="0" borderId="0" xfId="0" applyNumberFormat="1"/>
    <xf numFmtId="0" fontId="0" fillId="0" borderId="0" xfId="0" applyAlignment="1" applyProtection="1">
      <alignment vertical="center"/>
      <protection hidden="1"/>
    </xf>
    <xf numFmtId="174" fontId="14" fillId="0" borderId="0" xfId="0" applyNumberFormat="1" applyFont="1" applyAlignment="1" applyProtection="1">
      <alignment horizontal="center" vertical="center"/>
      <protection hidden="1"/>
    </xf>
    <xf numFmtId="0" fontId="21" fillId="5" borderId="0" xfId="0" applyFont="1" applyFill="1" applyAlignment="1" applyProtection="1">
      <alignment horizontal="center" vertical="center"/>
      <protection locked="0" hidden="1"/>
    </xf>
    <xf numFmtId="0" fontId="21" fillId="0" borderId="0" xfId="0" applyFont="1" applyAlignment="1" applyProtection="1">
      <alignment horizontal="left" vertical="center"/>
      <protection hidden="1"/>
    </xf>
    <xf numFmtId="0" fontId="21" fillId="0" borderId="0" xfId="0" applyFont="1" applyAlignment="1" applyProtection="1">
      <alignment horizontal="center" vertical="center"/>
      <protection locked="0" hidden="1"/>
    </xf>
    <xf numFmtId="0" fontId="21" fillId="0" borderId="0" xfId="0" applyFont="1" applyAlignment="1" applyProtection="1">
      <alignment vertical="center"/>
      <protection hidden="1"/>
    </xf>
    <xf numFmtId="0" fontId="55" fillId="5" borderId="0" xfId="7" applyFont="1" applyFill="1" applyAlignment="1" applyProtection="1">
      <alignment horizontal="center" vertical="center"/>
      <protection locked="0" hidden="1"/>
    </xf>
    <xf numFmtId="1" fontId="21" fillId="5" borderId="0" xfId="0" applyNumberFormat="1" applyFont="1" applyFill="1" applyAlignment="1" applyProtection="1">
      <alignment horizontal="center" vertical="center"/>
      <protection locked="0" hidden="1"/>
    </xf>
    <xf numFmtId="0" fontId="2" fillId="0" borderId="0" xfId="0" applyFont="1" applyAlignment="1" applyProtection="1">
      <alignment vertical="center"/>
      <protection hidden="1"/>
    </xf>
    <xf numFmtId="0" fontId="18" fillId="0" borderId="73" xfId="0" applyFont="1" applyBorder="1" applyAlignment="1" applyProtection="1">
      <alignment vertical="center"/>
      <protection hidden="1"/>
    </xf>
    <xf numFmtId="0" fontId="18" fillId="0" borderId="12" xfId="0" applyFont="1" applyBorder="1" applyAlignment="1" applyProtection="1">
      <alignment vertical="center"/>
      <protection hidden="1"/>
    </xf>
    <xf numFmtId="0" fontId="18" fillId="0" borderId="10" xfId="0" applyFont="1" applyBorder="1" applyAlignment="1" applyProtection="1">
      <alignment vertical="center"/>
      <protection hidden="1"/>
    </xf>
    <xf numFmtId="0" fontId="3" fillId="0" borderId="0" xfId="0" applyFont="1" applyAlignment="1" applyProtection="1">
      <alignment vertical="center"/>
      <protection hidden="1"/>
    </xf>
    <xf numFmtId="0" fontId="41" fillId="0" borderId="0" xfId="0" applyFont="1" applyAlignment="1" applyProtection="1">
      <alignment wrapText="1"/>
      <protection hidden="1"/>
    </xf>
    <xf numFmtId="168" fontId="41" fillId="0" borderId="0" xfId="0" applyNumberFormat="1" applyFont="1" applyProtection="1">
      <protection hidden="1"/>
    </xf>
    <xf numFmtId="0" fontId="41" fillId="0" borderId="0" xfId="0" applyFont="1" applyProtection="1">
      <protection hidden="1"/>
    </xf>
    <xf numFmtId="0" fontId="9" fillId="0" borderId="0" xfId="0" applyFont="1" applyAlignment="1" applyProtection="1">
      <alignment wrapText="1"/>
      <protection hidden="1"/>
    </xf>
    <xf numFmtId="0" fontId="40" fillId="0" borderId="0" xfId="0" applyFont="1" applyAlignment="1" applyProtection="1">
      <alignment wrapText="1"/>
      <protection hidden="1"/>
    </xf>
    <xf numFmtId="0" fontId="9" fillId="0" borderId="0" xfId="0" applyFont="1" applyProtection="1">
      <protection hidden="1"/>
    </xf>
    <xf numFmtId="0" fontId="5" fillId="18" borderId="0" xfId="0" applyFont="1" applyFill="1" applyAlignment="1">
      <alignment horizontal="center" vertical="center"/>
    </xf>
    <xf numFmtId="0" fontId="5" fillId="18" borderId="0" xfId="2" applyNumberFormat="1" applyFont="1" applyFill="1" applyAlignment="1">
      <alignment horizontal="center" vertical="center"/>
    </xf>
    <xf numFmtId="2" fontId="5" fillId="18" borderId="0" xfId="0" applyNumberFormat="1" applyFont="1" applyFill="1" applyAlignment="1">
      <alignment horizontal="center" vertical="center"/>
    </xf>
    <xf numFmtId="0" fontId="5" fillId="4" borderId="0" xfId="0" applyFont="1" applyFill="1" applyAlignment="1">
      <alignment horizontal="center" vertical="center"/>
    </xf>
    <xf numFmtId="168" fontId="5" fillId="0" borderId="0" xfId="4" applyNumberFormat="1" applyFont="1" applyFill="1" applyBorder="1" applyAlignment="1">
      <alignment horizontal="center" vertical="center"/>
    </xf>
    <xf numFmtId="166" fontId="5" fillId="10" borderId="1" xfId="4" applyNumberFormat="1" applyFont="1" applyFill="1" applyBorder="1" applyAlignment="1" applyProtection="1">
      <alignment horizontal="center" vertical="center"/>
      <protection hidden="1"/>
    </xf>
    <xf numFmtId="0" fontId="28" fillId="0" borderId="0" xfId="0" applyFont="1" applyAlignment="1" applyProtection="1">
      <alignment wrapText="1"/>
      <protection hidden="1"/>
    </xf>
    <xf numFmtId="0" fontId="28" fillId="0" borderId="0" xfId="0" applyFont="1" applyProtection="1">
      <protection hidden="1"/>
    </xf>
    <xf numFmtId="0" fontId="45" fillId="0" borderId="0" xfId="0" applyFont="1" applyProtection="1">
      <protection hidden="1"/>
    </xf>
    <xf numFmtId="0" fontId="53" fillId="0" borderId="80" xfId="0" applyFont="1" applyBorder="1" applyAlignment="1" applyProtection="1">
      <alignment horizontal="center" vertical="center" wrapText="1"/>
      <protection hidden="1"/>
    </xf>
    <xf numFmtId="0" fontId="41" fillId="4" borderId="0" xfId="0" applyFont="1" applyFill="1" applyAlignment="1" applyProtection="1">
      <alignment horizontal="left" vertical="center"/>
      <protection hidden="1"/>
    </xf>
    <xf numFmtId="14" fontId="45" fillId="0" borderId="81" xfId="0" applyNumberFormat="1" applyFont="1" applyBorder="1" applyAlignment="1" applyProtection="1">
      <alignment horizontal="left" vertical="center" wrapText="1"/>
      <protection locked="0" hidden="1"/>
    </xf>
    <xf numFmtId="0" fontId="27" fillId="0" borderId="17" xfId="0" applyFont="1" applyBorder="1" applyAlignment="1" applyProtection="1">
      <alignment horizontal="center" vertical="center" wrapText="1"/>
      <protection locked="0" hidden="1"/>
    </xf>
    <xf numFmtId="0" fontId="0" fillId="19" borderId="0" xfId="0" applyFill="1"/>
    <xf numFmtId="0" fontId="58" fillId="19" borderId="0" xfId="0" applyFont="1" applyFill="1"/>
    <xf numFmtId="0" fontId="59" fillId="19" borderId="0" xfId="0" applyFont="1" applyFill="1" applyAlignment="1">
      <alignment vertical="center"/>
    </xf>
    <xf numFmtId="0" fontId="0" fillId="0" borderId="33" xfId="0" applyBorder="1"/>
    <xf numFmtId="168" fontId="5" fillId="0" borderId="0" xfId="0" applyNumberFormat="1" applyFont="1"/>
    <xf numFmtId="10" fontId="5" fillId="0" borderId="0" xfId="0" applyNumberFormat="1" applyFont="1" applyAlignment="1">
      <alignment horizontal="center"/>
    </xf>
    <xf numFmtId="175" fontId="0" fillId="0" borderId="0" xfId="2" applyNumberFormat="1" applyFont="1"/>
    <xf numFmtId="168" fontId="5" fillId="12" borderId="0" xfId="0" applyNumberFormat="1" applyFont="1" applyFill="1" applyAlignment="1">
      <alignment horizontal="center"/>
    </xf>
    <xf numFmtId="0" fontId="2" fillId="14" borderId="42" xfId="0" applyFont="1" applyFill="1" applyBorder="1" applyAlignment="1">
      <alignment horizontal="center"/>
    </xf>
    <xf numFmtId="0" fontId="2" fillId="15" borderId="42" xfId="0" applyFont="1" applyFill="1" applyBorder="1" applyAlignment="1">
      <alignment horizontal="center"/>
    </xf>
    <xf numFmtId="0" fontId="29" fillId="0" borderId="33" xfId="0" applyFont="1" applyBorder="1" applyAlignment="1" applyProtection="1">
      <alignment horizontal="center" vertical="center"/>
      <protection hidden="1"/>
    </xf>
    <xf numFmtId="166" fontId="33" fillId="12" borderId="44" xfId="4" applyNumberFormat="1" applyFont="1" applyFill="1" applyBorder="1" applyAlignment="1" applyProtection="1">
      <alignment horizontal="center" vertical="center"/>
      <protection hidden="1"/>
    </xf>
    <xf numFmtId="0" fontId="5" fillId="0" borderId="33" xfId="0" applyFont="1" applyBorder="1" applyAlignment="1" applyProtection="1">
      <alignment horizontal="center" vertical="center"/>
      <protection hidden="1"/>
    </xf>
    <xf numFmtId="166" fontId="5" fillId="12" borderId="44" xfId="4" applyNumberFormat="1" applyFont="1" applyFill="1" applyBorder="1" applyAlignment="1" applyProtection="1">
      <alignment horizontal="center" vertical="center"/>
      <protection hidden="1"/>
    </xf>
    <xf numFmtId="0" fontId="2" fillId="0" borderId="33" xfId="0" applyFont="1" applyBorder="1" applyAlignment="1">
      <alignment horizontal="center"/>
    </xf>
    <xf numFmtId="10" fontId="47" fillId="12" borderId="44" xfId="0" applyNumberFormat="1" applyFont="1" applyFill="1" applyBorder="1" applyAlignment="1">
      <alignment horizontal="center"/>
    </xf>
    <xf numFmtId="0" fontId="33" fillId="12" borderId="44" xfId="0" applyFont="1" applyFill="1" applyBorder="1" applyAlignment="1" applyProtection="1">
      <alignment horizontal="center" vertical="center"/>
      <protection hidden="1"/>
    </xf>
    <xf numFmtId="166" fontId="0" fillId="12" borderId="44" xfId="0" applyNumberFormat="1" applyFill="1" applyBorder="1" applyAlignment="1">
      <alignment horizontal="center"/>
    </xf>
    <xf numFmtId="0" fontId="48" fillId="0" borderId="82" xfId="0" applyFont="1" applyBorder="1" applyAlignment="1" applyProtection="1">
      <alignment horizontal="center" vertical="center"/>
      <protection hidden="1"/>
    </xf>
    <xf numFmtId="168" fontId="45" fillId="12" borderId="41" xfId="0" applyNumberFormat="1" applyFont="1" applyFill="1" applyBorder="1" applyAlignment="1" applyProtection="1">
      <alignment horizontal="center" vertical="center"/>
      <protection hidden="1"/>
    </xf>
    <xf numFmtId="0" fontId="18" fillId="0" borderId="44" xfId="0" applyFont="1" applyBorder="1" applyAlignment="1">
      <alignment horizontal="center" vertical="center"/>
    </xf>
    <xf numFmtId="167" fontId="5" fillId="0" borderId="0" xfId="0" applyNumberFormat="1" applyFont="1" applyAlignment="1">
      <alignment horizontal="center" vertical="center"/>
    </xf>
    <xf numFmtId="167" fontId="28" fillId="7" borderId="0" xfId="0" applyNumberFormat="1" applyFont="1" applyFill="1" applyAlignment="1">
      <alignment horizontal="center"/>
    </xf>
    <xf numFmtId="167" fontId="5" fillId="0" borderId="0" xfId="0" applyNumberFormat="1" applyFont="1"/>
    <xf numFmtId="0" fontId="3" fillId="7" borderId="0" xfId="0" applyFont="1" applyFill="1" applyAlignment="1">
      <alignment horizontal="center"/>
    </xf>
    <xf numFmtId="2" fontId="0" fillId="0" borderId="0" xfId="2" applyNumberFormat="1" applyFont="1" applyBorder="1" applyAlignment="1">
      <alignment horizontal="center"/>
    </xf>
    <xf numFmtId="2" fontId="0" fillId="0" borderId="0" xfId="2" applyNumberFormat="1" applyFont="1" applyAlignment="1">
      <alignment horizontal="center"/>
    </xf>
    <xf numFmtId="0" fontId="60" fillId="7" borderId="0" xfId="0" applyFont="1" applyFill="1" applyAlignment="1">
      <alignment horizontal="center"/>
    </xf>
    <xf numFmtId="167" fontId="60" fillId="7" borderId="0" xfId="0" applyNumberFormat="1" applyFont="1" applyFill="1" applyAlignment="1">
      <alignment horizontal="center"/>
    </xf>
    <xf numFmtId="167" fontId="60" fillId="7" borderId="1" xfId="0" applyNumberFormat="1" applyFont="1" applyFill="1" applyBorder="1" applyAlignment="1">
      <alignment horizontal="center"/>
    </xf>
    <xf numFmtId="168" fontId="5" fillId="21" borderId="1" xfId="0" applyNumberFormat="1" applyFont="1" applyFill="1" applyBorder="1" applyAlignment="1" applyProtection="1">
      <alignment horizontal="center" vertical="center"/>
      <protection hidden="1"/>
    </xf>
    <xf numFmtId="167" fontId="0" fillId="14" borderId="46" xfId="4" applyNumberFormat="1" applyFont="1" applyFill="1" applyBorder="1" applyAlignment="1">
      <alignment horizontal="center"/>
    </xf>
    <xf numFmtId="167" fontId="0" fillId="14" borderId="43" xfId="4" applyNumberFormat="1" applyFont="1" applyFill="1" applyBorder="1" applyAlignment="1">
      <alignment horizontal="center"/>
    </xf>
    <xf numFmtId="167" fontId="0" fillId="15" borderId="46" xfId="4" applyNumberFormat="1" applyFont="1" applyFill="1" applyBorder="1" applyAlignment="1">
      <alignment horizontal="center"/>
    </xf>
    <xf numFmtId="167" fontId="0" fillId="15" borderId="43" xfId="4" applyNumberFormat="1" applyFont="1" applyFill="1" applyBorder="1" applyAlignment="1">
      <alignment horizontal="center"/>
    </xf>
    <xf numFmtId="9" fontId="0" fillId="0" borderId="0" xfId="2" applyFont="1"/>
    <xf numFmtId="0" fontId="0" fillId="21" borderId="1" xfId="0" applyFill="1" applyBorder="1" applyAlignment="1">
      <alignment horizontal="center"/>
    </xf>
    <xf numFmtId="10" fontId="3" fillId="22" borderId="46" xfId="2" applyNumberFormat="1" applyFont="1" applyFill="1" applyBorder="1" applyAlignment="1">
      <alignment horizontal="center"/>
    </xf>
    <xf numFmtId="167" fontId="3" fillId="22" borderId="46" xfId="4" applyNumberFormat="1" applyFont="1" applyFill="1" applyBorder="1" applyAlignment="1">
      <alignment horizontal="center"/>
    </xf>
    <xf numFmtId="0" fontId="0" fillId="21" borderId="0" xfId="0" applyFill="1"/>
    <xf numFmtId="166" fontId="0" fillId="21" borderId="0" xfId="0" applyNumberFormat="1" applyFill="1"/>
    <xf numFmtId="14" fontId="24" fillId="0" borderId="0" xfId="0" applyNumberFormat="1" applyFont="1" applyAlignment="1" applyProtection="1">
      <alignment horizontal="left" vertical="top" wrapText="1"/>
      <protection locked="0" hidden="1"/>
    </xf>
    <xf numFmtId="0" fontId="18" fillId="0" borderId="0" xfId="0" applyFont="1" applyAlignment="1" applyProtection="1">
      <alignment horizontal="center" vertical="center"/>
      <protection locked="0" hidden="1"/>
    </xf>
    <xf numFmtId="0" fontId="0" fillId="18" borderId="0" xfId="0" applyFill="1"/>
    <xf numFmtId="0" fontId="18" fillId="0" borderId="0" xfId="0" applyFont="1" applyAlignment="1" applyProtection="1">
      <alignment horizontal="center" vertical="center"/>
      <protection hidden="1"/>
    </xf>
    <xf numFmtId="10" fontId="0" fillId="0" borderId="75" xfId="2" applyNumberFormat="1" applyFont="1" applyBorder="1" applyAlignment="1">
      <alignment horizontal="center"/>
    </xf>
    <xf numFmtId="166" fontId="0" fillId="0" borderId="75" xfId="0" applyNumberFormat="1" applyBorder="1" applyAlignment="1">
      <alignment horizontal="center"/>
    </xf>
    <xf numFmtId="0" fontId="3" fillId="19" borderId="0" xfId="0" applyFont="1" applyFill="1" applyAlignment="1" applyProtection="1">
      <alignment wrapText="1"/>
      <protection hidden="1"/>
    </xf>
    <xf numFmtId="0" fontId="61" fillId="19" borderId="0" xfId="0" applyFont="1" applyFill="1" applyAlignment="1" applyProtection="1">
      <alignment horizontal="left" vertical="center" wrapText="1"/>
      <protection locked="0" hidden="1"/>
    </xf>
    <xf numFmtId="0" fontId="41" fillId="19" borderId="0" xfId="0" applyFont="1" applyFill="1" applyAlignment="1" applyProtection="1">
      <alignment wrapText="1"/>
      <protection hidden="1"/>
    </xf>
    <xf numFmtId="0" fontId="41" fillId="19" borderId="0" xfId="0" applyFont="1" applyFill="1" applyAlignment="1" applyProtection="1">
      <alignment horizontal="center" vertical="center" wrapText="1"/>
      <protection hidden="1"/>
    </xf>
    <xf numFmtId="0" fontId="45" fillId="0" borderId="0" xfId="0" applyFont="1" applyAlignment="1" applyProtection="1">
      <alignment horizontal="left" vertical="center" wrapText="1"/>
      <protection locked="0"/>
    </xf>
    <xf numFmtId="0" fontId="5" fillId="12" borderId="17" xfId="0" applyFont="1" applyFill="1" applyBorder="1" applyAlignment="1">
      <alignment horizontal="center" vertical="center"/>
    </xf>
    <xf numFmtId="0" fontId="5" fillId="0" borderId="0" xfId="0" applyFont="1" applyAlignment="1" applyProtection="1">
      <alignment horizontal="left" vertical="center"/>
      <protection hidden="1"/>
    </xf>
    <xf numFmtId="9" fontId="5" fillId="12" borderId="1" xfId="2" applyFont="1" applyFill="1" applyBorder="1" applyAlignment="1" applyProtection="1">
      <alignment horizontal="center" vertical="center"/>
      <protection hidden="1"/>
    </xf>
    <xf numFmtId="164" fontId="5" fillId="18" borderId="0" xfId="0" applyNumberFormat="1" applyFont="1" applyFill="1" applyAlignment="1" applyProtection="1">
      <alignment horizontal="center" vertical="center"/>
      <protection hidden="1"/>
    </xf>
    <xf numFmtId="2" fontId="0" fillId="18" borderId="0" xfId="0" applyNumberFormat="1" applyFill="1"/>
    <xf numFmtId="0" fontId="0" fillId="18" borderId="0" xfId="0" quotePrefix="1" applyFill="1"/>
    <xf numFmtId="166" fontId="0" fillId="18" borderId="0" xfId="0" applyNumberFormat="1" applyFill="1"/>
    <xf numFmtId="168" fontId="0" fillId="18" borderId="0" xfId="0" applyNumberFormat="1" applyFill="1"/>
    <xf numFmtId="9" fontId="0" fillId="18" borderId="0" xfId="2" applyFont="1" applyFill="1"/>
    <xf numFmtId="164" fontId="0" fillId="18" borderId="0" xfId="0" applyNumberFormat="1" applyFill="1"/>
    <xf numFmtId="0" fontId="0" fillId="0" borderId="83" xfId="0" applyBorder="1" applyAlignment="1" applyProtection="1">
      <alignment horizontal="center" vertical="center"/>
      <protection hidden="1"/>
    </xf>
    <xf numFmtId="0" fontId="45" fillId="4" borderId="16" xfId="0" applyFont="1" applyFill="1" applyBorder="1" applyAlignment="1" applyProtection="1">
      <alignment horizontal="center" vertical="center" wrapText="1"/>
      <protection hidden="1"/>
    </xf>
    <xf numFmtId="0" fontId="45" fillId="0" borderId="0" xfId="0" applyFont="1" applyAlignment="1" applyProtection="1">
      <alignment horizontal="left" vertical="center"/>
      <protection locked="0"/>
    </xf>
    <xf numFmtId="0" fontId="45" fillId="0" borderId="0" xfId="0" applyFont="1" applyAlignment="1">
      <alignment horizontal="left"/>
    </xf>
    <xf numFmtId="0" fontId="0" fillId="0" borderId="0" xfId="0" quotePrefix="1"/>
    <xf numFmtId="0" fontId="21" fillId="0" borderId="0" xfId="0" applyFont="1" applyAlignment="1" applyProtection="1">
      <alignment horizontal="left" vertical="center"/>
      <protection locked="0" hidden="1"/>
    </xf>
    <xf numFmtId="0" fontId="21" fillId="0" borderId="0" xfId="0" applyFont="1" applyAlignment="1" applyProtection="1">
      <alignment vertical="center"/>
      <protection locked="0" hidden="1"/>
    </xf>
    <xf numFmtId="0" fontId="21" fillId="0" borderId="0" xfId="0" applyFont="1" applyAlignment="1" applyProtection="1">
      <alignment horizontal="right" vertical="center"/>
      <protection locked="0" hidden="1"/>
    </xf>
    <xf numFmtId="0" fontId="55" fillId="0" borderId="0" xfId="7" applyFont="1" applyFill="1" applyAlignment="1" applyProtection="1">
      <alignment horizontal="left" vertical="center"/>
      <protection locked="0" hidden="1"/>
    </xf>
    <xf numFmtId="1" fontId="21" fillId="0" borderId="0" xfId="0" applyNumberFormat="1" applyFont="1" applyAlignment="1" applyProtection="1">
      <alignment horizontal="left" vertical="center"/>
      <protection locked="0" hidden="1"/>
    </xf>
    <xf numFmtId="0" fontId="18" fillId="0" borderId="31" xfId="0" applyFont="1" applyBorder="1" applyAlignment="1" applyProtection="1">
      <alignment horizontal="right" vertical="center"/>
      <protection hidden="1"/>
    </xf>
    <xf numFmtId="0" fontId="18" fillId="0" borderId="0" xfId="0" applyFont="1" applyAlignment="1" applyProtection="1">
      <alignment horizontal="right" vertical="center"/>
      <protection hidden="1"/>
    </xf>
    <xf numFmtId="0" fontId="18" fillId="0" borderId="79" xfId="0" applyFont="1" applyBorder="1" applyAlignment="1" applyProtection="1">
      <alignment horizontal="right" vertical="center"/>
      <protection hidden="1"/>
    </xf>
    <xf numFmtId="0" fontId="0" fillId="12" borderId="15" xfId="0" applyFill="1" applyBorder="1" applyAlignment="1">
      <alignment horizontal="center"/>
    </xf>
    <xf numFmtId="14" fontId="7" fillId="0" borderId="0" xfId="0" applyNumberFormat="1" applyFont="1" applyAlignment="1" applyProtection="1">
      <alignment horizontal="left" wrapText="1"/>
      <protection locked="0"/>
    </xf>
    <xf numFmtId="1" fontId="5" fillId="0" borderId="75" xfId="0" applyNumberFormat="1" applyFont="1" applyBorder="1" applyAlignment="1" applyProtection="1">
      <alignment horizontal="left" vertical="center" indent="3"/>
      <protection locked="0"/>
    </xf>
    <xf numFmtId="3" fontId="32" fillId="10" borderId="1" xfId="0" applyNumberFormat="1" applyFont="1" applyFill="1" applyBorder="1" applyAlignment="1" applyProtection="1">
      <alignment horizontal="left" vertical="center"/>
      <protection locked="0" hidden="1"/>
    </xf>
    <xf numFmtId="0" fontId="5" fillId="0" borderId="85" xfId="0" applyFont="1" applyBorder="1" applyAlignment="1" applyProtection="1">
      <alignment horizontal="left" vertical="center" indent="3"/>
      <protection locked="0"/>
    </xf>
    <xf numFmtId="0" fontId="0" fillId="12" borderId="1" xfId="0" applyFill="1" applyBorder="1"/>
    <xf numFmtId="0" fontId="31" fillId="0" borderId="0" xfId="0" applyFont="1" applyAlignment="1" applyProtection="1">
      <alignment horizontal="right" vertical="center" indent="3"/>
      <protection hidden="1"/>
    </xf>
    <xf numFmtId="14" fontId="0" fillId="12" borderId="17" xfId="0" applyNumberFormat="1" applyFill="1" applyBorder="1" applyAlignment="1">
      <alignment horizontal="center" vertical="center"/>
    </xf>
    <xf numFmtId="0" fontId="0" fillId="24" borderId="0" xfId="0" applyFill="1" applyAlignment="1">
      <alignment wrapText="1"/>
    </xf>
    <xf numFmtId="0" fontId="25" fillId="0" borderId="0" xfId="0" applyFont="1" applyAlignment="1" applyProtection="1">
      <alignment horizontal="left" vertical="center"/>
      <protection hidden="1"/>
    </xf>
    <xf numFmtId="0" fontId="19" fillId="0" borderId="1" xfId="0" applyFont="1" applyBorder="1" applyAlignment="1" applyProtection="1">
      <alignment horizontal="left" vertical="center"/>
      <protection hidden="1"/>
    </xf>
    <xf numFmtId="0" fontId="19" fillId="0" borderId="0" xfId="0" applyFont="1" applyAlignment="1" applyProtection="1">
      <alignment horizontal="left"/>
      <protection hidden="1"/>
    </xf>
    <xf numFmtId="0" fontId="25" fillId="0" borderId="1" xfId="0" applyFont="1" applyBorder="1" applyAlignment="1" applyProtection="1">
      <alignment horizontal="left" vertical="center"/>
      <protection hidden="1"/>
    </xf>
    <xf numFmtId="0" fontId="25" fillId="0" borderId="0" xfId="0" applyFont="1" applyAlignment="1" applyProtection="1">
      <alignment horizontal="center" vertical="center"/>
      <protection hidden="1"/>
    </xf>
    <xf numFmtId="3" fontId="0" fillId="0" borderId="0" xfId="0" applyNumberFormat="1" applyProtection="1">
      <protection hidden="1"/>
    </xf>
    <xf numFmtId="1" fontId="0" fillId="0" borderId="0" xfId="0" applyNumberFormat="1" applyAlignment="1">
      <alignment horizontal="left"/>
    </xf>
    <xf numFmtId="1" fontId="0" fillId="0" borderId="0" xfId="0" applyNumberFormat="1"/>
    <xf numFmtId="1" fontId="0" fillId="24" borderId="0" xfId="0" applyNumberFormat="1" applyFill="1"/>
    <xf numFmtId="0" fontId="0" fillId="18" borderId="0" xfId="0" applyFill="1" applyProtection="1">
      <protection hidden="1"/>
    </xf>
    <xf numFmtId="0" fontId="47" fillId="12" borderId="44" xfId="0" applyFont="1" applyFill="1" applyBorder="1" applyAlignment="1">
      <alignment horizontal="center"/>
    </xf>
    <xf numFmtId="168" fontId="5" fillId="0" borderId="1" xfId="0" applyNumberFormat="1" applyFont="1" applyBorder="1"/>
    <xf numFmtId="0" fontId="2" fillId="25" borderId="0" xfId="0" applyFont="1" applyFill="1" applyAlignment="1">
      <alignment horizontal="center"/>
    </xf>
    <xf numFmtId="0" fontId="0" fillId="5" borderId="0" xfId="0" applyFill="1"/>
    <xf numFmtId="0" fontId="0" fillId="12" borderId="17" xfId="0" applyFill="1" applyBorder="1" applyAlignment="1">
      <alignment horizontal="center" vertical="center"/>
    </xf>
    <xf numFmtId="0" fontId="56" fillId="19" borderId="0" xfId="0" applyFont="1" applyFill="1" applyAlignment="1" applyProtection="1">
      <alignment horizontal="center" vertical="center" wrapText="1"/>
      <protection locked="0"/>
    </xf>
    <xf numFmtId="0" fontId="3" fillId="0" borderId="0" xfId="0" applyFont="1" applyProtection="1">
      <protection locked="0" hidden="1"/>
    </xf>
    <xf numFmtId="0" fontId="29" fillId="0" borderId="75" xfId="0" applyFont="1" applyBorder="1" applyAlignment="1">
      <alignment horizontal="left" vertical="center" indent="3"/>
    </xf>
    <xf numFmtId="3" fontId="0" fillId="0" borderId="35" xfId="0" applyNumberFormat="1" applyBorder="1" applyProtection="1">
      <protection hidden="1"/>
    </xf>
    <xf numFmtId="0" fontId="0" fillId="0" borderId="72" xfId="0" applyBorder="1" applyProtection="1">
      <protection hidden="1"/>
    </xf>
    <xf numFmtId="0" fontId="0" fillId="0" borderId="36" xfId="0" applyBorder="1" applyProtection="1">
      <protection hidden="1"/>
    </xf>
    <xf numFmtId="0" fontId="0" fillId="0" borderId="35" xfId="0" applyBorder="1"/>
    <xf numFmtId="0" fontId="0" fillId="0" borderId="72" xfId="0" applyBorder="1"/>
    <xf numFmtId="0" fontId="0" fillId="0" borderId="36" xfId="0" applyBorder="1"/>
    <xf numFmtId="0" fontId="0" fillId="0" borderId="9" xfId="0" applyBorder="1"/>
    <xf numFmtId="0" fontId="0" fillId="0" borderId="11" xfId="0" applyBorder="1"/>
    <xf numFmtId="0" fontId="0" fillId="0" borderId="13" xfId="0" applyBorder="1"/>
    <xf numFmtId="0" fontId="14" fillId="3" borderId="57" xfId="0" applyFont="1" applyFill="1" applyBorder="1" applyAlignment="1" applyProtection="1">
      <alignment horizontal="center" vertical="center"/>
      <protection hidden="1"/>
    </xf>
    <xf numFmtId="16" fontId="52" fillId="19" borderId="0" xfId="0" applyNumberFormat="1" applyFont="1" applyFill="1"/>
    <xf numFmtId="16" fontId="68" fillId="19" borderId="0" xfId="0" applyNumberFormat="1" applyFont="1" applyFill="1"/>
    <xf numFmtId="14" fontId="68" fillId="19" borderId="0" xfId="0" applyNumberFormat="1" applyFont="1" applyFill="1"/>
    <xf numFmtId="0" fontId="26" fillId="0" borderId="0" xfId="0" applyFont="1" applyProtection="1">
      <protection hidden="1"/>
    </xf>
    <xf numFmtId="0" fontId="69" fillId="12" borderId="1" xfId="0" applyFont="1" applyFill="1" applyBorder="1" applyAlignment="1">
      <alignment horizontal="center" vertical="center"/>
    </xf>
    <xf numFmtId="176" fontId="27" fillId="25" borderId="0" xfId="0" applyNumberFormat="1" applyFont="1" applyFill="1" applyAlignment="1">
      <alignment horizontal="center"/>
    </xf>
    <xf numFmtId="2" fontId="5" fillId="12" borderId="1" xfId="4" applyNumberFormat="1" applyFont="1" applyFill="1" applyBorder="1" applyAlignment="1">
      <alignment horizontal="center" vertical="center"/>
    </xf>
    <xf numFmtId="2" fontId="5" fillId="0" borderId="0" xfId="4" applyNumberFormat="1" applyFont="1" applyAlignment="1">
      <alignment horizontal="center" vertical="center"/>
    </xf>
    <xf numFmtId="2" fontId="5" fillId="0" borderId="0" xfId="0" applyNumberFormat="1" applyFont="1"/>
    <xf numFmtId="2" fontId="5" fillId="0" borderId="35" xfId="0" applyNumberFormat="1" applyFont="1" applyBorder="1" applyAlignment="1">
      <alignment horizontal="center" vertical="center"/>
    </xf>
    <xf numFmtId="2" fontId="32" fillId="10" borderId="1" xfId="0" applyNumberFormat="1" applyFont="1" applyFill="1" applyBorder="1" applyAlignment="1" applyProtection="1">
      <alignment horizontal="left" vertical="center"/>
      <protection locked="0" hidden="1"/>
    </xf>
    <xf numFmtId="0" fontId="0" fillId="0" borderId="1" xfId="0" applyBorder="1" applyAlignment="1">
      <alignment horizontal="center" vertical="center"/>
    </xf>
    <xf numFmtId="2" fontId="21" fillId="0" borderId="0" xfId="0" applyNumberFormat="1" applyFont="1" applyAlignment="1">
      <alignment horizontal="center" vertical="center" wrapText="1"/>
    </xf>
    <xf numFmtId="2" fontId="5" fillId="0" borderId="75" xfId="2" applyNumberFormat="1" applyFont="1" applyFill="1" applyBorder="1" applyAlignment="1" applyProtection="1">
      <alignment horizontal="left" vertical="center" wrapText="1" indent="4"/>
      <protection locked="0" hidden="1"/>
    </xf>
    <xf numFmtId="2" fontId="5" fillId="0" borderId="75" xfId="4" applyNumberFormat="1" applyFont="1" applyFill="1" applyBorder="1" applyAlignment="1" applyProtection="1">
      <alignment horizontal="left" vertical="center" indent="4"/>
      <protection hidden="1"/>
    </xf>
    <xf numFmtId="2" fontId="5" fillId="0" borderId="75" xfId="2" applyNumberFormat="1" applyFont="1" applyFill="1" applyBorder="1" applyAlignment="1" applyProtection="1">
      <alignment horizontal="left" vertical="center" indent="4"/>
      <protection locked="0" hidden="1"/>
    </xf>
    <xf numFmtId="2" fontId="29" fillId="0" borderId="75" xfId="4" applyNumberFormat="1" applyFont="1" applyFill="1" applyBorder="1" applyAlignment="1" applyProtection="1">
      <alignment horizontal="center" vertical="center"/>
      <protection hidden="1"/>
    </xf>
    <xf numFmtId="2" fontId="0" fillId="0" borderId="0" xfId="4" applyNumberFormat="1" applyFont="1" applyFill="1" applyBorder="1" applyAlignment="1" applyProtection="1">
      <alignment horizontal="left" vertical="center"/>
      <protection hidden="1"/>
    </xf>
    <xf numFmtId="2" fontId="41" fillId="0" borderId="0" xfId="0" applyNumberFormat="1" applyFont="1" applyAlignment="1">
      <alignment horizontal="center" wrapText="1"/>
    </xf>
    <xf numFmtId="4" fontId="5" fillId="0" borderId="63" xfId="4" applyNumberFormat="1" applyFont="1" applyFill="1" applyBorder="1" applyAlignment="1" applyProtection="1">
      <alignment horizontal="center" vertical="center"/>
      <protection hidden="1"/>
    </xf>
    <xf numFmtId="4" fontId="5" fillId="0" borderId="20" xfId="4" applyNumberFormat="1" applyFont="1" applyFill="1" applyBorder="1" applyAlignment="1" applyProtection="1">
      <alignment horizontal="center" vertical="center"/>
      <protection locked="0"/>
    </xf>
    <xf numFmtId="177" fontId="5" fillId="0" borderId="20" xfId="4" applyNumberFormat="1" applyFont="1" applyFill="1" applyBorder="1" applyAlignment="1" applyProtection="1">
      <alignment horizontal="center" vertical="center"/>
      <protection locked="0"/>
    </xf>
    <xf numFmtId="177" fontId="5" fillId="0" borderId="63" xfId="4" applyNumberFormat="1" applyFont="1" applyFill="1" applyBorder="1" applyAlignment="1" applyProtection="1">
      <alignment horizontal="center" vertical="center"/>
      <protection hidden="1"/>
    </xf>
    <xf numFmtId="177" fontId="0" fillId="18" borderId="0" xfId="0" applyNumberFormat="1" applyFill="1"/>
    <xf numFmtId="177" fontId="51" fillId="23" borderId="51" xfId="0" applyNumberFormat="1" applyFont="1" applyFill="1" applyBorder="1" applyAlignment="1" applyProtection="1">
      <alignment horizontal="center" vertical="center"/>
      <protection hidden="1"/>
    </xf>
    <xf numFmtId="177" fontId="51" fillId="23" borderId="52" xfId="0" applyNumberFormat="1" applyFont="1" applyFill="1" applyBorder="1" applyAlignment="1" applyProtection="1">
      <alignment horizontal="center" vertical="center"/>
      <protection hidden="1"/>
    </xf>
    <xf numFmtId="4" fontId="63" fillId="8" borderId="61" xfId="4" applyNumberFormat="1" applyFont="1" applyFill="1" applyBorder="1" applyAlignment="1" applyProtection="1">
      <alignment vertical="center"/>
      <protection hidden="1"/>
    </xf>
    <xf numFmtId="177" fontId="63" fillId="8" borderId="20" xfId="4" applyNumberFormat="1" applyFont="1" applyFill="1" applyBorder="1" applyAlignment="1" applyProtection="1">
      <alignment vertical="center"/>
      <protection hidden="1"/>
    </xf>
    <xf numFmtId="177" fontId="63" fillId="8" borderId="25" xfId="4" applyNumberFormat="1" applyFont="1" applyFill="1" applyBorder="1" applyAlignment="1" applyProtection="1">
      <alignment vertical="center"/>
      <protection hidden="1"/>
    </xf>
    <xf numFmtId="177" fontId="63" fillId="8" borderId="26" xfId="4" applyNumberFormat="1" applyFont="1" applyFill="1" applyBorder="1" applyAlignment="1" applyProtection="1">
      <alignment vertical="center"/>
      <protection hidden="1"/>
    </xf>
    <xf numFmtId="177" fontId="63" fillId="8" borderId="27" xfId="4" applyNumberFormat="1" applyFont="1" applyFill="1" applyBorder="1" applyAlignment="1" applyProtection="1">
      <alignment vertical="center"/>
      <protection hidden="1"/>
    </xf>
    <xf numFmtId="177" fontId="63" fillId="8" borderId="28" xfId="4" applyNumberFormat="1" applyFont="1" applyFill="1" applyBorder="1" applyAlignment="1" applyProtection="1">
      <alignment vertical="center"/>
      <protection hidden="1"/>
    </xf>
    <xf numFmtId="177" fontId="63" fillId="8" borderId="29" xfId="4" applyNumberFormat="1" applyFont="1" applyFill="1" applyBorder="1" applyAlignment="1" applyProtection="1">
      <alignment vertical="center"/>
      <protection hidden="1"/>
    </xf>
    <xf numFmtId="177" fontId="63" fillId="8" borderId="30" xfId="4" applyNumberFormat="1" applyFont="1" applyFill="1" applyBorder="1" applyAlignment="1" applyProtection="1">
      <alignment vertical="center"/>
      <protection hidden="1"/>
    </xf>
    <xf numFmtId="0" fontId="46" fillId="0" borderId="0" xfId="0" applyFont="1" applyAlignment="1">
      <alignment horizontal="center" vertical="center"/>
    </xf>
    <xf numFmtId="0" fontId="2" fillId="0" borderId="0" xfId="0" applyFont="1" applyAlignment="1">
      <alignment horizontal="center" vertical="center"/>
    </xf>
    <xf numFmtId="0" fontId="0" fillId="18" borderId="10" xfId="0" applyFill="1" applyBorder="1" applyAlignment="1">
      <alignment horizontal="center" vertical="center"/>
    </xf>
    <xf numFmtId="0" fontId="0" fillId="18" borderId="12" xfId="0" applyFill="1" applyBorder="1" applyAlignment="1">
      <alignment horizontal="center" vertical="center"/>
    </xf>
    <xf numFmtId="0" fontId="0" fillId="18" borderId="73" xfId="0" applyFill="1" applyBorder="1" applyAlignment="1">
      <alignment horizontal="center" vertical="center"/>
    </xf>
    <xf numFmtId="0" fontId="29" fillId="21" borderId="15" xfId="0" applyFont="1" applyFill="1" applyBorder="1" applyAlignment="1">
      <alignment horizontal="center" vertical="center"/>
    </xf>
    <xf numFmtId="0" fontId="29" fillId="21" borderId="16" xfId="0" applyFont="1" applyFill="1" applyBorder="1" applyAlignment="1">
      <alignment horizontal="center" vertical="center"/>
    </xf>
    <xf numFmtId="0" fontId="29" fillId="21" borderId="17" xfId="0" applyFont="1" applyFill="1" applyBorder="1" applyAlignment="1">
      <alignment horizontal="center" vertical="center"/>
    </xf>
    <xf numFmtId="0" fontId="29" fillId="12" borderId="35" xfId="0" applyFont="1" applyFill="1" applyBorder="1" applyAlignment="1">
      <alignment horizontal="center" vertical="center"/>
    </xf>
    <xf numFmtId="0" fontId="29" fillId="12" borderId="72" xfId="0" applyFont="1" applyFill="1" applyBorder="1" applyAlignment="1">
      <alignment horizontal="center" vertical="center"/>
    </xf>
    <xf numFmtId="0" fontId="29" fillId="12" borderId="36" xfId="0" applyFont="1" applyFill="1" applyBorder="1" applyAlignment="1">
      <alignment horizontal="center" vertical="center"/>
    </xf>
    <xf numFmtId="0" fontId="33" fillId="0" borderId="0" xfId="0" applyFont="1" applyAlignment="1">
      <alignment horizontal="center" vertical="center"/>
    </xf>
    <xf numFmtId="0" fontId="28" fillId="8" borderId="35" xfId="0" applyFont="1" applyFill="1" applyBorder="1" applyAlignment="1" applyProtection="1">
      <alignment horizontal="center" vertical="center"/>
      <protection hidden="1"/>
    </xf>
    <xf numFmtId="0" fontId="28" fillId="8" borderId="36" xfId="0" applyFont="1" applyFill="1" applyBorder="1" applyAlignment="1" applyProtection="1">
      <alignment horizontal="center" vertical="center"/>
      <protection hidden="1"/>
    </xf>
    <xf numFmtId="0" fontId="5" fillId="12" borderId="1" xfId="0" applyFont="1" applyFill="1" applyBorder="1" applyAlignment="1">
      <alignment horizontal="center" vertical="center"/>
    </xf>
    <xf numFmtId="0" fontId="28" fillId="8" borderId="0" xfId="0" applyFont="1" applyFill="1" applyAlignment="1">
      <alignment horizontal="center" vertical="center"/>
    </xf>
    <xf numFmtId="0" fontId="5" fillId="0" borderId="0" xfId="0" applyFont="1" applyAlignment="1">
      <alignment horizontal="center" vertical="center" wrapText="1"/>
    </xf>
    <xf numFmtId="0" fontId="5" fillId="0" borderId="79" xfId="0" applyFont="1" applyBorder="1" applyAlignment="1">
      <alignment horizontal="center" vertical="center" wrapText="1"/>
    </xf>
    <xf numFmtId="0" fontId="46" fillId="0" borderId="1" xfId="0" applyFont="1" applyBorder="1" applyAlignment="1">
      <alignment horizontal="center" vertical="center"/>
    </xf>
    <xf numFmtId="0" fontId="46" fillId="21" borderId="15" xfId="0" applyFont="1" applyFill="1" applyBorder="1" applyAlignment="1">
      <alignment horizontal="center" vertical="center"/>
    </xf>
    <xf numFmtId="0" fontId="46" fillId="21" borderId="16" xfId="0" applyFont="1" applyFill="1" applyBorder="1" applyAlignment="1">
      <alignment horizontal="center" vertical="center"/>
    </xf>
    <xf numFmtId="0" fontId="46" fillId="21" borderId="17" xfId="0" applyFont="1" applyFill="1" applyBorder="1" applyAlignment="1">
      <alignment horizontal="center" vertical="center"/>
    </xf>
    <xf numFmtId="0" fontId="28" fillId="7" borderId="1" xfId="0" applyFont="1" applyFill="1" applyBorder="1" applyAlignment="1">
      <alignment horizontal="center" vertical="center"/>
    </xf>
    <xf numFmtId="0" fontId="5" fillId="12" borderId="15" xfId="0" applyFont="1" applyFill="1" applyBorder="1" applyAlignment="1">
      <alignment horizontal="center" vertical="center" wrapText="1"/>
    </xf>
    <xf numFmtId="0" fontId="5" fillId="12" borderId="16" xfId="0" applyFont="1" applyFill="1" applyBorder="1" applyAlignment="1">
      <alignment horizontal="center" vertical="center" wrapText="1"/>
    </xf>
    <xf numFmtId="0" fontId="5" fillId="12" borderId="17" xfId="0" applyFont="1" applyFill="1" applyBorder="1" applyAlignment="1">
      <alignment horizontal="center" vertical="center" wrapText="1"/>
    </xf>
    <xf numFmtId="10" fontId="0" fillId="0" borderId="76" xfId="0" applyNumberFormat="1" applyBorder="1" applyAlignment="1" applyProtection="1">
      <alignment horizontal="center"/>
      <protection hidden="1"/>
    </xf>
    <xf numFmtId="0" fontId="0" fillId="0" borderId="24" xfId="0" applyBorder="1" applyAlignment="1" applyProtection="1">
      <alignment horizontal="center"/>
      <protection hidden="1"/>
    </xf>
    <xf numFmtId="0" fontId="46" fillId="0" borderId="0" xfId="0" applyFont="1" applyAlignment="1" applyProtection="1">
      <alignment horizontal="center"/>
      <protection hidden="1"/>
    </xf>
    <xf numFmtId="0" fontId="4" fillId="8" borderId="1" xfId="0" applyFont="1" applyFill="1" applyBorder="1" applyAlignment="1" applyProtection="1">
      <alignment horizontal="center" vertical="center"/>
      <protection hidden="1"/>
    </xf>
    <xf numFmtId="0" fontId="46" fillId="0" borderId="0" xfId="0" applyFont="1" applyAlignment="1" applyProtection="1">
      <alignment horizontal="center" vertical="center"/>
      <protection locked="0" hidden="1"/>
    </xf>
    <xf numFmtId="165" fontId="14" fillId="7" borderId="1" xfId="0" applyNumberFormat="1" applyFont="1" applyFill="1" applyBorder="1" applyAlignment="1" applyProtection="1">
      <alignment horizontal="center" vertical="center"/>
      <protection hidden="1"/>
    </xf>
    <xf numFmtId="0" fontId="46" fillId="0" borderId="74" xfId="0" applyFont="1" applyBorder="1" applyAlignment="1">
      <alignment horizontal="center" vertical="center"/>
    </xf>
    <xf numFmtId="0" fontId="46" fillId="0" borderId="0" xfId="0" applyFont="1" applyAlignment="1">
      <alignment horizontal="center"/>
    </xf>
    <xf numFmtId="0" fontId="0" fillId="0" borderId="75" xfId="0" applyBorder="1" applyAlignment="1">
      <alignment horizontal="left" indent="3"/>
    </xf>
    <xf numFmtId="166" fontId="0" fillId="0" borderId="75" xfId="0" applyNumberFormat="1" applyBorder="1" applyAlignment="1">
      <alignment horizontal="left" indent="3"/>
    </xf>
    <xf numFmtId="10" fontId="0" fillId="0" borderId="75" xfId="0" applyNumberFormat="1" applyBorder="1" applyAlignment="1">
      <alignment horizontal="left" indent="3"/>
    </xf>
    <xf numFmtId="0" fontId="5" fillId="0" borderId="0" xfId="0" applyFont="1" applyAlignment="1" applyProtection="1">
      <alignment horizontal="center" vertical="center"/>
      <protection hidden="1"/>
    </xf>
    <xf numFmtId="0" fontId="46" fillId="0" borderId="74" xfId="0" applyFont="1" applyBorder="1" applyAlignment="1">
      <alignment horizontal="center"/>
    </xf>
    <xf numFmtId="0" fontId="3" fillId="7" borderId="0" xfId="0" applyFont="1" applyFill="1" applyAlignment="1">
      <alignment horizontal="center"/>
    </xf>
    <xf numFmtId="0" fontId="3" fillId="20" borderId="0" xfId="2" applyNumberFormat="1" applyFont="1" applyFill="1" applyAlignment="1">
      <alignment horizontal="center" vertical="center"/>
    </xf>
    <xf numFmtId="166" fontId="0" fillId="0" borderId="76" xfId="0" applyNumberFormat="1" applyBorder="1" applyAlignment="1">
      <alignment horizontal="center"/>
    </xf>
    <xf numFmtId="166" fontId="0" fillId="0" borderId="78" xfId="0" applyNumberFormat="1" applyBorder="1" applyAlignment="1">
      <alignment horizontal="center"/>
    </xf>
    <xf numFmtId="166" fontId="0" fillId="0" borderId="24" xfId="0" applyNumberFormat="1" applyBorder="1" applyAlignment="1">
      <alignment horizontal="center"/>
    </xf>
    <xf numFmtId="0" fontId="56" fillId="0" borderId="0" xfId="0" applyFont="1" applyAlignment="1" applyProtection="1">
      <alignment horizontal="center" vertical="center" wrapText="1"/>
      <protection hidden="1"/>
    </xf>
    <xf numFmtId="0" fontId="0" fillId="0" borderId="9"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29" fillId="0" borderId="76" xfId="0" applyFont="1" applyBorder="1" applyAlignment="1" applyProtection="1">
      <alignment horizontal="center" vertical="top" wrapText="1"/>
      <protection hidden="1"/>
    </xf>
    <xf numFmtId="0" fontId="29" fillId="0" borderId="78" xfId="0" applyFont="1" applyBorder="1" applyAlignment="1" applyProtection="1">
      <alignment horizontal="center" vertical="top" wrapText="1"/>
      <protection hidden="1"/>
    </xf>
    <xf numFmtId="0" fontId="29" fillId="0" borderId="24" xfId="0" applyFont="1" applyBorder="1" applyAlignment="1" applyProtection="1">
      <alignment horizontal="center" vertical="top" wrapText="1"/>
      <protection hidden="1"/>
    </xf>
    <xf numFmtId="0" fontId="4" fillId="0" borderId="0" xfId="0" applyFont="1" applyAlignment="1">
      <alignment horizontal="left" vertical="center" indent="3"/>
    </xf>
    <xf numFmtId="0" fontId="29" fillId="0" borderId="75" xfId="0" applyFont="1" applyBorder="1" applyAlignment="1">
      <alignment horizontal="left" vertical="center" indent="3"/>
    </xf>
    <xf numFmtId="0" fontId="29" fillId="0" borderId="75" xfId="0" applyFont="1" applyBorder="1" applyAlignment="1">
      <alignment horizontal="center" vertical="center"/>
    </xf>
    <xf numFmtId="0" fontId="13" fillId="0" borderId="0" xfId="0" applyFont="1" applyAlignment="1">
      <alignment horizontal="center"/>
    </xf>
    <xf numFmtId="0" fontId="62" fillId="8" borderId="59" xfId="0" applyFont="1" applyFill="1" applyBorder="1" applyAlignment="1" applyProtection="1">
      <alignment horizontal="center" vertical="center"/>
      <protection hidden="1"/>
    </xf>
    <xf numFmtId="0" fontId="62" fillId="8" borderId="60" xfId="0" applyFont="1" applyFill="1" applyBorder="1" applyAlignment="1" applyProtection="1">
      <alignment horizontal="center" vertical="center"/>
      <protection hidden="1"/>
    </xf>
    <xf numFmtId="0" fontId="5" fillId="2" borderId="14" xfId="0" applyFont="1" applyFill="1" applyBorder="1" applyAlignment="1" applyProtection="1">
      <alignment horizontal="left" vertical="center" wrapText="1"/>
      <protection locked="0"/>
    </xf>
    <xf numFmtId="0" fontId="5" fillId="2" borderId="0" xfId="0" applyFont="1" applyFill="1" applyAlignment="1" applyProtection="1">
      <alignment horizontal="left" vertical="center" wrapText="1"/>
      <protection locked="0"/>
    </xf>
    <xf numFmtId="0" fontId="5" fillId="2" borderId="44" xfId="0" applyFont="1" applyFill="1" applyBorder="1" applyAlignment="1" applyProtection="1">
      <alignment horizontal="left" vertical="center" wrapText="1"/>
      <protection locked="0"/>
    </xf>
    <xf numFmtId="0" fontId="5" fillId="4" borderId="14" xfId="0" applyFont="1" applyFill="1" applyBorder="1" applyAlignment="1" applyProtection="1">
      <alignment horizontal="left" vertical="center" wrapText="1"/>
      <protection locked="0"/>
    </xf>
    <xf numFmtId="0" fontId="5" fillId="4" borderId="0" xfId="0" applyFont="1" applyFill="1" applyAlignment="1" applyProtection="1">
      <alignment horizontal="left" vertical="center" wrapText="1"/>
      <protection locked="0"/>
    </xf>
    <xf numFmtId="0" fontId="5" fillId="4" borderId="44" xfId="0" applyFont="1" applyFill="1" applyBorder="1" applyAlignment="1" applyProtection="1">
      <alignment horizontal="left" vertical="center" wrapText="1"/>
      <protection locked="0"/>
    </xf>
    <xf numFmtId="0" fontId="5" fillId="2" borderId="19" xfId="0" applyFont="1" applyFill="1" applyBorder="1" applyAlignment="1" applyProtection="1">
      <alignment horizontal="left" vertical="center" wrapText="1"/>
      <protection locked="0"/>
    </xf>
    <xf numFmtId="0" fontId="5" fillId="2" borderId="37" xfId="0" applyFont="1" applyFill="1" applyBorder="1" applyAlignment="1" applyProtection="1">
      <alignment horizontal="left" vertical="center" wrapText="1"/>
      <protection locked="0"/>
    </xf>
    <xf numFmtId="0" fontId="5" fillId="2" borderId="41" xfId="0" applyFont="1" applyFill="1" applyBorder="1" applyAlignment="1" applyProtection="1">
      <alignment horizontal="left" vertical="center" wrapText="1"/>
      <protection locked="0"/>
    </xf>
    <xf numFmtId="0" fontId="5" fillId="2" borderId="14" xfId="0" applyFont="1" applyFill="1" applyBorder="1" applyAlignment="1" applyProtection="1">
      <alignment horizontal="left" vertical="center"/>
      <protection locked="0"/>
    </xf>
    <xf numFmtId="0" fontId="5" fillId="2" borderId="0" xfId="0" applyFont="1" applyFill="1" applyAlignment="1" applyProtection="1">
      <alignment horizontal="left" vertical="center"/>
      <protection locked="0"/>
    </xf>
    <xf numFmtId="0" fontId="5" fillId="2" borderId="44" xfId="0" applyFont="1" applyFill="1" applyBorder="1" applyAlignment="1" applyProtection="1">
      <alignment horizontal="left" vertical="center"/>
      <protection locked="0"/>
    </xf>
    <xf numFmtId="10" fontId="0" fillId="17" borderId="21" xfId="2" applyNumberFormat="1" applyFont="1" applyFill="1" applyBorder="1" applyAlignment="1" applyProtection="1">
      <alignment horizontal="center" vertical="center"/>
      <protection hidden="1"/>
    </xf>
    <xf numFmtId="177" fontId="0" fillId="2" borderId="22" xfId="4" applyNumberFormat="1" applyFont="1" applyFill="1" applyBorder="1" applyAlignment="1" applyProtection="1">
      <alignment horizontal="center" vertical="center"/>
      <protection hidden="1"/>
    </xf>
    <xf numFmtId="177" fontId="0" fillId="2" borderId="32" xfId="4" applyNumberFormat="1" applyFont="1" applyFill="1" applyBorder="1" applyAlignment="1" applyProtection="1">
      <alignment horizontal="center" vertical="center"/>
      <protection hidden="1"/>
    </xf>
    <xf numFmtId="177" fontId="0" fillId="2" borderId="23" xfId="4" applyNumberFormat="1" applyFont="1" applyFill="1" applyBorder="1" applyAlignment="1" applyProtection="1">
      <alignment horizontal="center" vertical="center"/>
      <protection hidden="1"/>
    </xf>
    <xf numFmtId="0" fontId="10" fillId="7" borderId="21" xfId="0" applyFont="1" applyFill="1" applyBorder="1" applyAlignment="1" applyProtection="1">
      <alignment horizontal="center" vertical="center"/>
      <protection hidden="1"/>
    </xf>
    <xf numFmtId="177" fontId="8" fillId="7" borderId="22" xfId="4" applyNumberFormat="1" applyFont="1" applyFill="1" applyBorder="1" applyAlignment="1" applyProtection="1">
      <alignment horizontal="center" vertical="center"/>
      <protection hidden="1"/>
    </xf>
    <xf numFmtId="177" fontId="8" fillId="7" borderId="32" xfId="4" applyNumberFormat="1" applyFont="1" applyFill="1" applyBorder="1" applyAlignment="1" applyProtection="1">
      <alignment horizontal="center" vertical="center"/>
      <protection hidden="1"/>
    </xf>
    <xf numFmtId="177" fontId="8" fillId="7" borderId="23" xfId="4" applyNumberFormat="1" applyFont="1" applyFill="1" applyBorder="1" applyAlignment="1" applyProtection="1">
      <alignment horizontal="center" vertical="center"/>
      <protection hidden="1"/>
    </xf>
    <xf numFmtId="0" fontId="5" fillId="6" borderId="4" xfId="0" applyFont="1" applyFill="1" applyBorder="1" applyAlignment="1" applyProtection="1">
      <alignment horizontal="center" vertical="center" wrapText="1"/>
      <protection locked="0" hidden="1"/>
    </xf>
    <xf numFmtId="0" fontId="5" fillId="6" borderId="18" xfId="0" applyFont="1" applyFill="1" applyBorder="1" applyAlignment="1" applyProtection="1">
      <alignment horizontal="center" vertical="center" wrapText="1"/>
      <protection locked="0" hidden="1"/>
    </xf>
    <xf numFmtId="0" fontId="5" fillId="6" borderId="5" xfId="0" applyFont="1" applyFill="1" applyBorder="1" applyAlignment="1" applyProtection="1">
      <alignment horizontal="center" vertical="center" wrapText="1"/>
      <protection locked="0" hidden="1"/>
    </xf>
    <xf numFmtId="0" fontId="5" fillId="4" borderId="34" xfId="0" applyFont="1" applyFill="1" applyBorder="1" applyAlignment="1" applyProtection="1">
      <alignment horizontal="left" vertical="center" wrapText="1"/>
      <protection locked="0"/>
    </xf>
    <xf numFmtId="0" fontId="5" fillId="4" borderId="2" xfId="0" applyFont="1" applyFill="1" applyBorder="1" applyAlignment="1" applyProtection="1">
      <alignment horizontal="left" vertical="center" wrapText="1"/>
      <protection locked="0"/>
    </xf>
    <xf numFmtId="0" fontId="5" fillId="4" borderId="7" xfId="0" applyFont="1" applyFill="1" applyBorder="1" applyAlignment="1" applyProtection="1">
      <alignment horizontal="left" vertical="center" wrapText="1"/>
      <protection locked="0"/>
    </xf>
    <xf numFmtId="10" fontId="2" fillId="17" borderId="21" xfId="2" applyNumberFormat="1" applyFont="1" applyFill="1" applyBorder="1" applyAlignment="1" applyProtection="1">
      <alignment horizontal="center" vertical="center"/>
      <protection hidden="1"/>
    </xf>
    <xf numFmtId="177" fontId="2" fillId="2" borderId="22" xfId="4" applyNumberFormat="1" applyFont="1" applyFill="1" applyBorder="1" applyAlignment="1" applyProtection="1">
      <alignment horizontal="center" vertical="center"/>
      <protection hidden="1"/>
    </xf>
    <xf numFmtId="177" fontId="2" fillId="2" borderId="32" xfId="4" applyNumberFormat="1" applyFont="1" applyFill="1" applyBorder="1" applyAlignment="1" applyProtection="1">
      <alignment horizontal="center" vertical="center"/>
      <protection hidden="1"/>
    </xf>
    <xf numFmtId="177" fontId="2" fillId="2" borderId="23" xfId="4" applyNumberFormat="1" applyFont="1" applyFill="1" applyBorder="1" applyAlignment="1" applyProtection="1">
      <alignment horizontal="center" vertical="center"/>
      <protection hidden="1"/>
    </xf>
    <xf numFmtId="0" fontId="10" fillId="3" borderId="21" xfId="0" applyFont="1" applyFill="1" applyBorder="1" applyAlignment="1" applyProtection="1">
      <alignment horizontal="center" vertical="center"/>
      <protection hidden="1"/>
    </xf>
    <xf numFmtId="177" fontId="10" fillId="11" borderId="22" xfId="4" applyNumberFormat="1" applyFont="1" applyFill="1" applyBorder="1" applyAlignment="1" applyProtection="1">
      <alignment horizontal="center" vertical="center"/>
      <protection hidden="1"/>
    </xf>
    <xf numFmtId="177" fontId="10" fillId="11" borderId="32" xfId="4" applyNumberFormat="1" applyFont="1" applyFill="1" applyBorder="1" applyAlignment="1" applyProtection="1">
      <alignment horizontal="center" vertical="center"/>
      <protection hidden="1"/>
    </xf>
    <xf numFmtId="177" fontId="10" fillId="11" borderId="23" xfId="4" applyNumberFormat="1" applyFont="1" applyFill="1" applyBorder="1" applyAlignment="1" applyProtection="1">
      <alignment horizontal="center" vertical="center"/>
      <protection hidden="1"/>
    </xf>
    <xf numFmtId="10" fontId="1" fillId="4" borderId="49" xfId="2" applyNumberFormat="1" applyFont="1" applyFill="1" applyBorder="1" applyAlignment="1">
      <alignment horizontal="center"/>
    </xf>
    <xf numFmtId="10" fontId="1" fillId="4" borderId="50" xfId="2" applyNumberFormat="1" applyFont="1" applyFill="1" applyBorder="1" applyAlignment="1">
      <alignment horizontal="center"/>
    </xf>
    <xf numFmtId="10" fontId="1" fillId="4" borderId="51" xfId="2" applyNumberFormat="1" applyFont="1" applyFill="1" applyBorder="1" applyAlignment="1">
      <alignment horizontal="center"/>
    </xf>
    <xf numFmtId="177" fontId="0" fillId="4" borderId="22" xfId="4" applyNumberFormat="1" applyFont="1" applyFill="1" applyBorder="1" applyAlignment="1" applyProtection="1">
      <alignment horizontal="center" vertical="center"/>
      <protection hidden="1"/>
    </xf>
    <xf numFmtId="177" fontId="0" fillId="4" borderId="32" xfId="4" applyNumberFormat="1" applyFont="1" applyFill="1" applyBorder="1" applyAlignment="1" applyProtection="1">
      <alignment horizontal="center" vertical="center"/>
      <protection hidden="1"/>
    </xf>
    <xf numFmtId="177" fontId="0" fillId="4" borderId="23" xfId="4" applyNumberFormat="1" applyFont="1" applyFill="1" applyBorder="1" applyAlignment="1" applyProtection="1">
      <alignment horizontal="center" vertical="center"/>
      <protection hidden="1"/>
    </xf>
    <xf numFmtId="10" fontId="41" fillId="2" borderId="22" xfId="2" applyNumberFormat="1" applyFont="1" applyFill="1" applyBorder="1" applyAlignment="1" applyProtection="1">
      <alignment horizontal="center" vertical="center" wrapText="1"/>
      <protection hidden="1"/>
    </xf>
    <xf numFmtId="10" fontId="41" fillId="2" borderId="32" xfId="2" applyNumberFormat="1" applyFont="1" applyFill="1" applyBorder="1" applyAlignment="1" applyProtection="1">
      <alignment horizontal="center" vertical="center" wrapText="1"/>
      <protection hidden="1"/>
    </xf>
    <xf numFmtId="10" fontId="41" fillId="2" borderId="23" xfId="2" applyNumberFormat="1" applyFont="1" applyFill="1" applyBorder="1" applyAlignment="1" applyProtection="1">
      <alignment horizontal="center" vertical="center" wrapText="1"/>
      <protection hidden="1"/>
    </xf>
    <xf numFmtId="10" fontId="1" fillId="0" borderId="21" xfId="2" applyNumberFormat="1" applyFont="1" applyBorder="1" applyAlignment="1">
      <alignment horizontal="center"/>
    </xf>
    <xf numFmtId="177" fontId="1" fillId="4" borderId="32" xfId="4" applyNumberFormat="1" applyFont="1" applyFill="1" applyBorder="1" applyAlignment="1" applyProtection="1">
      <alignment horizontal="center" vertical="center"/>
      <protection hidden="1"/>
    </xf>
    <xf numFmtId="177" fontId="1" fillId="4" borderId="23" xfId="4" applyNumberFormat="1" applyFont="1" applyFill="1" applyBorder="1" applyAlignment="1" applyProtection="1">
      <alignment horizontal="center" vertical="center"/>
      <protection hidden="1"/>
    </xf>
    <xf numFmtId="10" fontId="41" fillId="4" borderId="32" xfId="2" applyNumberFormat="1" applyFont="1" applyFill="1" applyBorder="1" applyAlignment="1">
      <alignment horizontal="center"/>
    </xf>
    <xf numFmtId="10" fontId="1" fillId="4" borderId="22" xfId="2" applyNumberFormat="1" applyFont="1" applyFill="1" applyBorder="1" applyAlignment="1">
      <alignment horizontal="center"/>
    </xf>
    <xf numFmtId="10" fontId="1" fillId="4" borderId="32" xfId="2" applyNumberFormat="1" applyFont="1" applyFill="1" applyBorder="1" applyAlignment="1">
      <alignment horizontal="center"/>
    </xf>
    <xf numFmtId="10" fontId="1" fillId="4" borderId="23" xfId="2" applyNumberFormat="1" applyFont="1" applyFill="1" applyBorder="1" applyAlignment="1">
      <alignment horizontal="center"/>
    </xf>
    <xf numFmtId="10" fontId="1" fillId="9" borderId="22" xfId="2" applyNumberFormat="1" applyFont="1" applyFill="1" applyBorder="1" applyAlignment="1" applyProtection="1">
      <alignment horizontal="center" vertical="center"/>
      <protection hidden="1"/>
    </xf>
    <xf numFmtId="10" fontId="1" fillId="9" borderId="32" xfId="2" applyNumberFormat="1" applyFont="1" applyFill="1" applyBorder="1" applyAlignment="1" applyProtection="1">
      <alignment horizontal="center" vertical="center"/>
      <protection hidden="1"/>
    </xf>
    <xf numFmtId="10" fontId="1" fillId="9" borderId="23" xfId="2" applyNumberFormat="1" applyFont="1" applyFill="1" applyBorder="1" applyAlignment="1" applyProtection="1">
      <alignment horizontal="center" vertical="center"/>
      <protection hidden="1"/>
    </xf>
    <xf numFmtId="177" fontId="1" fillId="4" borderId="22" xfId="4" applyNumberFormat="1" applyFont="1" applyFill="1" applyBorder="1" applyAlignment="1" applyProtection="1">
      <alignment horizontal="center" vertical="center"/>
      <protection hidden="1"/>
    </xf>
    <xf numFmtId="10" fontId="1" fillId="9" borderId="21" xfId="2" applyNumberFormat="1" applyFont="1" applyFill="1" applyBorder="1" applyAlignment="1" applyProtection="1">
      <alignment horizontal="center" vertical="center"/>
      <protection hidden="1"/>
    </xf>
    <xf numFmtId="10" fontId="1" fillId="0" borderId="32" xfId="2" applyNumberFormat="1" applyFont="1" applyBorder="1" applyAlignment="1">
      <alignment horizontal="center"/>
    </xf>
    <xf numFmtId="0" fontId="62" fillId="8" borderId="30" xfId="0" applyFont="1" applyFill="1" applyBorder="1" applyAlignment="1" applyProtection="1">
      <alignment horizontal="center" vertical="center"/>
      <protection hidden="1"/>
    </xf>
    <xf numFmtId="0" fontId="8" fillId="8" borderId="49" xfId="0" applyFont="1" applyFill="1" applyBorder="1" applyAlignment="1" applyProtection="1">
      <alignment horizontal="center" vertical="center"/>
      <protection hidden="1"/>
    </xf>
    <xf numFmtId="0" fontId="8" fillId="8" borderId="50" xfId="0" applyFont="1" applyFill="1" applyBorder="1" applyAlignment="1" applyProtection="1">
      <alignment horizontal="center" vertical="center"/>
      <protection hidden="1"/>
    </xf>
    <xf numFmtId="0" fontId="8" fillId="8" borderId="47" xfId="0" applyFont="1" applyFill="1" applyBorder="1" applyAlignment="1" applyProtection="1">
      <alignment horizontal="center" vertical="center"/>
      <protection hidden="1"/>
    </xf>
    <xf numFmtId="0" fontId="8" fillId="8" borderId="48" xfId="0" applyFont="1" applyFill="1" applyBorder="1" applyAlignment="1" applyProtection="1">
      <alignment horizontal="center" vertical="center"/>
      <protection hidden="1"/>
    </xf>
    <xf numFmtId="0" fontId="51" fillId="23" borderId="50" xfId="0" applyFont="1" applyFill="1" applyBorder="1" applyAlignment="1" applyProtection="1">
      <alignment horizontal="center" vertical="center"/>
      <protection hidden="1"/>
    </xf>
    <xf numFmtId="0" fontId="51" fillId="23" borderId="48" xfId="0" applyFont="1" applyFill="1" applyBorder="1" applyAlignment="1" applyProtection="1">
      <alignment horizontal="center" vertical="center"/>
      <protection hidden="1"/>
    </xf>
    <xf numFmtId="168" fontId="1" fillId="4" borderId="22" xfId="4" applyNumberFormat="1" applyFont="1" applyFill="1" applyBorder="1" applyAlignment="1" applyProtection="1">
      <alignment horizontal="left" vertical="center"/>
      <protection hidden="1"/>
    </xf>
    <xf numFmtId="168" fontId="1" fillId="4" borderId="32" xfId="4" applyNumberFormat="1" applyFont="1" applyFill="1" applyBorder="1" applyAlignment="1" applyProtection="1">
      <alignment horizontal="left" vertical="center"/>
      <protection hidden="1"/>
    </xf>
    <xf numFmtId="168" fontId="1" fillId="4" borderId="23" xfId="4" applyNumberFormat="1" applyFont="1" applyFill="1" applyBorder="1" applyAlignment="1" applyProtection="1">
      <alignment horizontal="left" vertical="center"/>
      <protection hidden="1"/>
    </xf>
    <xf numFmtId="0" fontId="62" fillId="8" borderId="20" xfId="0" applyFont="1" applyFill="1" applyBorder="1" applyAlignment="1" applyProtection="1">
      <alignment horizontal="center" vertical="center"/>
      <protection hidden="1"/>
    </xf>
    <xf numFmtId="0" fontId="62" fillId="8" borderId="25" xfId="0" applyFont="1" applyFill="1" applyBorder="1" applyAlignment="1" applyProtection="1">
      <alignment horizontal="center" vertical="center"/>
      <protection hidden="1"/>
    </xf>
    <xf numFmtId="0" fontId="62" fillId="8" borderId="26" xfId="0" applyFont="1" applyFill="1" applyBorder="1" applyAlignment="1" applyProtection="1">
      <alignment horizontal="center" vertical="center"/>
      <protection hidden="1"/>
    </xf>
    <xf numFmtId="0" fontId="62" fillId="8" borderId="27" xfId="0" applyFont="1" applyFill="1" applyBorder="1" applyAlignment="1" applyProtection="1">
      <alignment horizontal="center" vertical="center"/>
      <protection hidden="1"/>
    </xf>
    <xf numFmtId="0" fontId="62" fillId="8" borderId="28" xfId="0" applyFont="1" applyFill="1" applyBorder="1" applyAlignment="1" applyProtection="1">
      <alignment horizontal="center" vertical="center"/>
      <protection hidden="1"/>
    </xf>
    <xf numFmtId="0" fontId="62" fillId="8" borderId="29" xfId="0" applyFont="1" applyFill="1" applyBorder="1" applyAlignment="1" applyProtection="1">
      <alignment horizontal="center" vertical="center"/>
      <protection hidden="1"/>
    </xf>
    <xf numFmtId="0" fontId="14" fillId="8" borderId="0" xfId="0" applyFont="1" applyFill="1" applyAlignment="1" applyProtection="1">
      <alignment horizontal="center" vertical="center"/>
      <protection hidden="1"/>
    </xf>
    <xf numFmtId="4" fontId="27" fillId="6" borderId="0" xfId="0" applyNumberFormat="1" applyFont="1" applyFill="1" applyAlignment="1" applyProtection="1">
      <alignment horizontal="left" vertical="center" indent="30"/>
      <protection hidden="1"/>
    </xf>
    <xf numFmtId="4" fontId="27" fillId="6" borderId="0" xfId="0" applyNumberFormat="1" applyFont="1" applyFill="1" applyAlignment="1" applyProtection="1">
      <alignment horizontal="center" vertical="center"/>
      <protection hidden="1"/>
    </xf>
    <xf numFmtId="0" fontId="0" fillId="0" borderId="77" xfId="0" applyBorder="1" applyAlignment="1" applyProtection="1">
      <alignment horizontal="center" vertical="center"/>
      <protection hidden="1"/>
    </xf>
    <xf numFmtId="2" fontId="0" fillId="0" borderId="66" xfId="2" applyNumberFormat="1" applyFont="1" applyFill="1" applyBorder="1" applyAlignment="1" applyProtection="1">
      <alignment horizontal="center" vertical="center"/>
      <protection locked="0"/>
    </xf>
    <xf numFmtId="2" fontId="0" fillId="0" borderId="66" xfId="4" applyNumberFormat="1" applyFont="1" applyFill="1" applyBorder="1" applyAlignment="1" applyProtection="1">
      <alignment horizontal="center" vertical="center"/>
      <protection hidden="1"/>
    </xf>
    <xf numFmtId="2" fontId="0" fillId="0" borderId="67" xfId="4" applyNumberFormat="1" applyFont="1" applyFill="1" applyBorder="1" applyAlignment="1" applyProtection="1">
      <alignment horizontal="center" vertical="center"/>
      <protection hidden="1"/>
    </xf>
    <xf numFmtId="2" fontId="0" fillId="0" borderId="69" xfId="2" applyNumberFormat="1" applyFont="1" applyFill="1" applyBorder="1" applyAlignment="1" applyProtection="1">
      <alignment horizontal="center" vertical="center"/>
      <protection locked="0"/>
    </xf>
    <xf numFmtId="0" fontId="14" fillId="3" borderId="57" xfId="0" applyFont="1" applyFill="1" applyBorder="1" applyAlignment="1" applyProtection="1">
      <alignment horizontal="center" vertical="center"/>
      <protection hidden="1"/>
    </xf>
    <xf numFmtId="0" fontId="14" fillId="3" borderId="58" xfId="0" applyFont="1" applyFill="1" applyBorder="1" applyAlignment="1" applyProtection="1">
      <alignment horizontal="center" vertical="center"/>
      <protection hidden="1"/>
    </xf>
    <xf numFmtId="0" fontId="14" fillId="8" borderId="38" xfId="0" applyFont="1" applyFill="1" applyBorder="1" applyAlignment="1" applyProtection="1">
      <alignment horizontal="center" vertical="center"/>
      <protection hidden="1"/>
    </xf>
    <xf numFmtId="0" fontId="14" fillId="8" borderId="39" xfId="0" applyFont="1" applyFill="1" applyBorder="1" applyAlignment="1" applyProtection="1">
      <alignment horizontal="center" vertical="center"/>
      <protection hidden="1"/>
    </xf>
    <xf numFmtId="0" fontId="14" fillId="8" borderId="40" xfId="0" applyFont="1" applyFill="1" applyBorder="1" applyAlignment="1" applyProtection="1">
      <alignment horizontal="center" vertical="center"/>
      <protection hidden="1"/>
    </xf>
    <xf numFmtId="0" fontId="14" fillId="3" borderId="54" xfId="0" applyFont="1" applyFill="1" applyBorder="1" applyAlignment="1" applyProtection="1">
      <alignment horizontal="center" vertical="center"/>
      <protection hidden="1"/>
    </xf>
    <xf numFmtId="0" fontId="14" fillId="3" borderId="55" xfId="0" applyFont="1" applyFill="1" applyBorder="1" applyAlignment="1" applyProtection="1">
      <alignment horizontal="center" vertical="center"/>
      <protection hidden="1"/>
    </xf>
    <xf numFmtId="0" fontId="0" fillId="16" borderId="84" xfId="2" applyNumberFormat="1" applyFont="1" applyFill="1" applyBorder="1" applyAlignment="1" applyProtection="1">
      <alignment horizontal="center" vertical="center"/>
      <protection locked="0"/>
    </xf>
    <xf numFmtId="2" fontId="0" fillId="0" borderId="86" xfId="4" applyNumberFormat="1" applyFont="1" applyFill="1" applyBorder="1" applyAlignment="1" applyProtection="1">
      <alignment horizontal="center" vertical="center"/>
      <protection hidden="1"/>
    </xf>
    <xf numFmtId="2" fontId="0" fillId="0" borderId="87" xfId="4" applyNumberFormat="1" applyFont="1" applyFill="1" applyBorder="1" applyAlignment="1" applyProtection="1">
      <alignment horizontal="center" vertical="center"/>
      <protection hidden="1"/>
    </xf>
    <xf numFmtId="2" fontId="0" fillId="0" borderId="88" xfId="4" applyNumberFormat="1" applyFont="1" applyFill="1" applyBorder="1" applyAlignment="1" applyProtection="1">
      <alignment horizontal="center" vertical="center"/>
      <protection hidden="1"/>
    </xf>
    <xf numFmtId="10" fontId="1" fillId="0" borderId="71" xfId="2" applyNumberFormat="1" applyFont="1" applyFill="1" applyBorder="1" applyAlignment="1" applyProtection="1">
      <alignment horizontal="center" vertical="center"/>
      <protection hidden="1"/>
    </xf>
    <xf numFmtId="2" fontId="0" fillId="0" borderId="89" xfId="0" applyNumberFormat="1" applyBorder="1" applyAlignment="1" applyProtection="1">
      <alignment horizontal="center" vertical="center"/>
      <protection hidden="1"/>
    </xf>
    <xf numFmtId="2" fontId="0" fillId="0" borderId="90" xfId="0" applyNumberFormat="1" applyBorder="1" applyAlignment="1" applyProtection="1">
      <alignment horizontal="center" vertical="center"/>
      <protection hidden="1"/>
    </xf>
    <xf numFmtId="2" fontId="0" fillId="0" borderId="91" xfId="0" applyNumberFormat="1" applyBorder="1" applyAlignment="1" applyProtection="1">
      <alignment horizontal="center" vertical="center"/>
      <protection hidden="1"/>
    </xf>
    <xf numFmtId="14" fontId="57" fillId="4" borderId="11" xfId="0" applyNumberFormat="1" applyFont="1" applyFill="1" applyBorder="1" applyAlignment="1" applyProtection="1">
      <alignment horizontal="center" vertical="center" wrapText="1"/>
      <protection locked="0" hidden="1"/>
    </xf>
    <xf numFmtId="0" fontId="0" fillId="0" borderId="0" xfId="0" applyAlignment="1">
      <alignment horizontal="center" vertical="center" wrapText="1"/>
    </xf>
    <xf numFmtId="0" fontId="0" fillId="0" borderId="12" xfId="0" applyBorder="1" applyAlignment="1">
      <alignment horizontal="center" vertical="center" wrapText="1"/>
    </xf>
    <xf numFmtId="14" fontId="45" fillId="4" borderId="11" xfId="0" applyNumberFormat="1" applyFont="1" applyFill="1" applyBorder="1" applyAlignment="1" applyProtection="1">
      <alignment horizontal="center" vertical="center" wrapText="1"/>
      <protection locked="0" hidden="1"/>
    </xf>
    <xf numFmtId="0" fontId="28" fillId="8" borderId="35" xfId="0" applyFont="1" applyFill="1" applyBorder="1" applyAlignment="1" applyProtection="1">
      <alignment horizontal="center" vertical="center" wrapText="1"/>
      <protection hidden="1"/>
    </xf>
    <xf numFmtId="0" fontId="0" fillId="0" borderId="72" xfId="0" applyBorder="1" applyAlignment="1">
      <alignment horizontal="center" vertical="center" wrapText="1"/>
    </xf>
    <xf numFmtId="0" fontId="0" fillId="0" borderId="36" xfId="0" applyBorder="1" applyAlignment="1">
      <alignment horizontal="center" vertical="center" wrapText="1"/>
    </xf>
    <xf numFmtId="0" fontId="53" fillId="5" borderId="11" xfId="0" applyFont="1" applyFill="1" applyBorder="1" applyAlignment="1" applyProtection="1">
      <alignment horizontal="center" vertical="center" wrapText="1"/>
      <protection hidden="1"/>
    </xf>
    <xf numFmtId="4" fontId="53" fillId="4" borderId="11" xfId="0" applyNumberFormat="1" applyFont="1" applyFill="1" applyBorder="1" applyAlignment="1" applyProtection="1">
      <alignment horizontal="center" vertical="center" wrapText="1"/>
      <protection locked="0" hidden="1"/>
    </xf>
    <xf numFmtId="14" fontId="45" fillId="4" borderId="11" xfId="0" applyNumberFormat="1" applyFont="1" applyFill="1" applyBorder="1" applyAlignment="1" applyProtection="1">
      <alignment horizontal="center" vertical="center" wrapText="1"/>
      <protection locked="0"/>
    </xf>
    <xf numFmtId="14" fontId="57" fillId="0" borderId="11" xfId="0" applyNumberFormat="1" applyFont="1" applyBorder="1" applyAlignment="1" applyProtection="1">
      <alignment horizontal="center" vertical="center" wrapText="1"/>
      <protection locked="0"/>
    </xf>
    <xf numFmtId="0" fontId="42" fillId="19" borderId="0" xfId="0" applyFont="1" applyFill="1" applyAlignment="1" applyProtection="1">
      <alignment horizontal="center" wrapText="1"/>
      <protection hidden="1"/>
    </xf>
    <xf numFmtId="14" fontId="45" fillId="4" borderId="0" xfId="0" applyNumberFormat="1" applyFont="1" applyFill="1" applyAlignment="1" applyProtection="1">
      <alignment horizontal="center" vertical="center" wrapText="1"/>
      <protection locked="0" hidden="1"/>
    </xf>
    <xf numFmtId="14" fontId="45" fillId="4" borderId="12" xfId="0" applyNumberFormat="1" applyFont="1" applyFill="1" applyBorder="1" applyAlignment="1" applyProtection="1">
      <alignment horizontal="center" vertical="center" wrapText="1"/>
      <protection locked="0" hidden="1"/>
    </xf>
    <xf numFmtId="0" fontId="45" fillId="0" borderId="11" xfId="0" applyFont="1" applyBorder="1" applyAlignment="1" applyProtection="1">
      <alignment horizontal="center" vertical="center" wrapText="1"/>
      <protection locked="0" hidden="1"/>
    </xf>
    <xf numFmtId="0" fontId="26" fillId="0" borderId="0" xfId="0" applyFont="1" applyAlignment="1" applyProtection="1">
      <alignment horizontal="left" vertical="center" wrapText="1"/>
      <protection hidden="1"/>
    </xf>
    <xf numFmtId="0" fontId="64" fillId="0" borderId="0" xfId="0" applyFont="1" applyAlignment="1" applyProtection="1">
      <alignment horizontal="center" vertical="center" wrapText="1"/>
      <protection hidden="1"/>
    </xf>
    <xf numFmtId="0" fontId="53" fillId="5" borderId="35" xfId="0" applyFont="1" applyFill="1" applyBorder="1" applyAlignment="1" applyProtection="1">
      <alignment horizontal="center" vertical="center" wrapText="1"/>
      <protection hidden="1"/>
    </xf>
    <xf numFmtId="0" fontId="27" fillId="0" borderId="35" xfId="0" applyFont="1" applyBorder="1" applyAlignment="1" applyProtection="1">
      <alignment horizontal="center"/>
      <protection hidden="1"/>
    </xf>
    <xf numFmtId="0" fontId="27" fillId="0" borderId="72" xfId="0" applyFont="1" applyBorder="1" applyAlignment="1" applyProtection="1">
      <alignment horizontal="center"/>
      <protection hidden="1"/>
    </xf>
    <xf numFmtId="0" fontId="27" fillId="0" borderId="36" xfId="0" applyFont="1" applyBorder="1" applyAlignment="1" applyProtection="1">
      <alignment horizontal="center"/>
      <protection hidden="1"/>
    </xf>
  </cellXfs>
  <cellStyles count="10">
    <cellStyle name="Hiperlink" xfId="7" builtinId="8"/>
    <cellStyle name="Moeda" xfId="4" builtinId="4"/>
    <cellStyle name="Moeda 2" xfId="6" xr:uid="{00000000-0005-0000-0000-000002000000}"/>
    <cellStyle name="Moeda 3" xfId="9" xr:uid="{00000000-0005-0000-0000-000003000000}"/>
    <cellStyle name="Normal" xfId="0" builtinId="0"/>
    <cellStyle name="Normal 2" xfId="3" xr:uid="{00000000-0005-0000-0000-000005000000}"/>
    <cellStyle name="Porcentagem" xfId="2" builtinId="5"/>
    <cellStyle name="Vírgula" xfId="1" builtinId="3"/>
    <cellStyle name="Vírgula 2" xfId="5" xr:uid="{00000000-0005-0000-0000-000008000000}"/>
    <cellStyle name="Vírgula 3" xfId="8" xr:uid="{00000000-0005-0000-0000-000009000000}"/>
  </cellStyles>
  <dxfs count="6">
    <dxf>
      <font>
        <color theme="0"/>
      </font>
      <fill>
        <patternFill>
          <bgColor rgb="FFC00000"/>
        </patternFill>
      </fill>
    </dxf>
    <dxf>
      <font>
        <b val="0"/>
        <i val="0"/>
        <color rgb="FFFF0000"/>
      </font>
    </dxf>
    <dxf>
      <font>
        <b val="0"/>
        <i val="0"/>
        <color rgb="FFFF0000"/>
      </font>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393536"/>
      <color rgb="FFB3FF00"/>
      <color rgb="FF00FF0F"/>
      <color rgb="FFFF0000"/>
      <color rgb="FFD40ECB"/>
      <color rgb="FFEFEFE1"/>
      <color rgb="FFFFFDF7"/>
      <color rgb="FF684200"/>
      <color rgb="FF7E5100"/>
      <color rgb="FFFFF9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Radio" firstButton="1" lockText="1"/>
</file>

<file path=xl/ctrlProps/ctrlProp2.xml><?xml version="1.0" encoding="utf-8"?>
<formControlPr xmlns="http://schemas.microsoft.com/office/spreadsheetml/2009/9/main" objectType="Radio" checked="Checked" lockText="1"/>
</file>

<file path=xl/ctrlProps/ctrlProp3.xml><?xml version="1.0" encoding="utf-8"?>
<formControlPr xmlns="http://schemas.microsoft.com/office/spreadsheetml/2009/9/main" objectType="Radio" checked="Checked" firstButton="1" fmlaLink="CÁLCULOS!$E$2" lockText="1"/>
</file>

<file path=xl/ctrlProps/ctrlProp4.xml><?xml version="1.0" encoding="utf-8"?>
<formControlPr xmlns="http://schemas.microsoft.com/office/spreadsheetml/2009/9/main" objectType="Radio" checked="Checked" firstButton="1" fmlaLink="CÁLCULOS!$E$2"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firstButton="1" fmlaLink="CÁLCULOS!$P$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List" dx="22" fmlaRange="CARREGALISTBOX!$K3:$K$115" sel="3"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Radio" checked="Checked" firstButton="1" fmlaLink="CÁLCULOS!$E$2"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Radio" checked="Checked" firstButton="1" fmlaLink="CÁLCULOS!$E$2"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www.sistemaflep.com.br/" TargetMode="Externa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12.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7</xdr:col>
          <xdr:colOff>1076325</xdr:colOff>
          <xdr:row>20</xdr:row>
          <xdr:rowOff>57150</xdr:rowOff>
        </xdr:to>
        <xdr:sp macro="" textlink="">
          <xdr:nvSpPr>
            <xdr:cNvPr id="41985" name="Option Button 1" hidden="1">
              <a:extLst>
                <a:ext uri="{63B3BB69-23CF-44E3-9099-C40C66FF867C}">
                  <a14:compatExt spid="_x0000_s41985"/>
                </a:ext>
                <a:ext uri="{FF2B5EF4-FFF2-40B4-BE49-F238E27FC236}">
                  <a16:creationId xmlns:a16="http://schemas.microsoft.com/office/drawing/2014/main" id="{00000000-0008-0000-01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19</xdr:row>
          <xdr:rowOff>0</xdr:rowOff>
        </xdr:from>
        <xdr:to>
          <xdr:col>9</xdr:col>
          <xdr:colOff>38100</xdr:colOff>
          <xdr:row>20</xdr:row>
          <xdr:rowOff>57150</xdr:rowOff>
        </xdr:to>
        <xdr:sp macro="" textlink="">
          <xdr:nvSpPr>
            <xdr:cNvPr id="41986" name="Option Button 2" hidden="1">
              <a:extLst>
                <a:ext uri="{63B3BB69-23CF-44E3-9099-C40C66FF867C}">
                  <a14:compatExt spid="_x0000_s41986"/>
                </a:ext>
                <a:ext uri="{FF2B5EF4-FFF2-40B4-BE49-F238E27FC236}">
                  <a16:creationId xmlns:a16="http://schemas.microsoft.com/office/drawing/2014/main" id="{00000000-0008-0000-0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1</xdr:row>
          <xdr:rowOff>19050</xdr:rowOff>
        </xdr:to>
        <xdr:sp macro="" textlink="">
          <xdr:nvSpPr>
            <xdr:cNvPr id="26625" name="Option Button 1" hidden="1">
              <a:extLst>
                <a:ext uri="{63B3BB69-23CF-44E3-9099-C40C66FF867C}">
                  <a14:compatExt spid="_x0000_s26625"/>
                </a:ext>
                <a:ext uri="{FF2B5EF4-FFF2-40B4-BE49-F238E27FC236}">
                  <a16:creationId xmlns:a16="http://schemas.microsoft.com/office/drawing/2014/main" id="{00000000-0008-0000-05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1</xdr:row>
          <xdr:rowOff>209550</xdr:rowOff>
        </xdr:to>
        <xdr:sp macro="" textlink="">
          <xdr:nvSpPr>
            <xdr:cNvPr id="24577" name="Option Button 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2</xdr:col>
          <xdr:colOff>1076325</xdr:colOff>
          <xdr:row>1</xdr:row>
          <xdr:rowOff>209550</xdr:rowOff>
        </xdr:to>
        <xdr:sp macro="" textlink="">
          <xdr:nvSpPr>
            <xdr:cNvPr id="24578" name="Option Button 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3</xdr:col>
          <xdr:colOff>1076325</xdr:colOff>
          <xdr:row>1</xdr:row>
          <xdr:rowOff>209550</xdr:rowOff>
        </xdr:to>
        <xdr:sp macro="" textlink="">
          <xdr:nvSpPr>
            <xdr:cNvPr id="24579" name="Option Button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27</xdr:row>
          <xdr:rowOff>0</xdr:rowOff>
        </xdr:from>
        <xdr:to>
          <xdr:col>1</xdr:col>
          <xdr:colOff>1381125</xdr:colOff>
          <xdr:row>28</xdr:row>
          <xdr:rowOff>19050</xdr:rowOff>
        </xdr:to>
        <xdr:sp macro="" textlink="">
          <xdr:nvSpPr>
            <xdr:cNvPr id="24580" name="Option Button 4"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1076325</xdr:colOff>
          <xdr:row>28</xdr:row>
          <xdr:rowOff>19050</xdr:rowOff>
        </xdr:to>
        <xdr:sp macro="" textlink="">
          <xdr:nvSpPr>
            <xdr:cNvPr id="24581" name="Option Button 5"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3</xdr:col>
          <xdr:colOff>1076325</xdr:colOff>
          <xdr:row>28</xdr:row>
          <xdr:rowOff>19050</xdr:rowOff>
        </xdr:to>
        <xdr:sp macro="" textlink="">
          <xdr:nvSpPr>
            <xdr:cNvPr id="24582" name="Option Button 6" hidden="1">
              <a:extLst>
                <a:ext uri="{63B3BB69-23CF-44E3-9099-C40C66FF867C}">
                  <a14:compatExt spid="_x0000_s24582"/>
                </a:ext>
                <a:ext uri="{FF2B5EF4-FFF2-40B4-BE49-F238E27FC236}">
                  <a16:creationId xmlns:a16="http://schemas.microsoft.com/office/drawing/2014/main" id="{00000000-0008-0000-06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54</xdr:row>
          <xdr:rowOff>0</xdr:rowOff>
        </xdr:from>
        <xdr:to>
          <xdr:col>1</xdr:col>
          <xdr:colOff>1381125</xdr:colOff>
          <xdr:row>55</xdr:row>
          <xdr:rowOff>19050</xdr:rowOff>
        </xdr:to>
        <xdr:sp macro="" textlink="">
          <xdr:nvSpPr>
            <xdr:cNvPr id="24583" name="Option Button 7" hidden="1">
              <a:extLst>
                <a:ext uri="{63B3BB69-23CF-44E3-9099-C40C66FF867C}">
                  <a14:compatExt spid="_x0000_s24583"/>
                </a:ext>
                <a:ext uri="{FF2B5EF4-FFF2-40B4-BE49-F238E27FC236}">
                  <a16:creationId xmlns:a16="http://schemas.microsoft.com/office/drawing/2014/main" id="{00000000-0008-0000-0600-00000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2</xdr:col>
          <xdr:colOff>1076325</xdr:colOff>
          <xdr:row>55</xdr:row>
          <xdr:rowOff>19050</xdr:rowOff>
        </xdr:to>
        <xdr:sp macro="" textlink="">
          <xdr:nvSpPr>
            <xdr:cNvPr id="24584" name="Option Button 8" hidden="1">
              <a:extLst>
                <a:ext uri="{63B3BB69-23CF-44E3-9099-C40C66FF867C}">
                  <a14:compatExt spid="_x0000_s24584"/>
                </a:ext>
                <a:ext uri="{FF2B5EF4-FFF2-40B4-BE49-F238E27FC236}">
                  <a16:creationId xmlns:a16="http://schemas.microsoft.com/office/drawing/2014/main" id="{00000000-0008-0000-0600-00000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3</xdr:col>
          <xdr:colOff>1076325</xdr:colOff>
          <xdr:row>55</xdr:row>
          <xdr:rowOff>19050</xdr:rowOff>
        </xdr:to>
        <xdr:sp macro="" textlink="">
          <xdr:nvSpPr>
            <xdr:cNvPr id="24585" name="Option Button 9" hidden="1">
              <a:extLst>
                <a:ext uri="{63B3BB69-23CF-44E3-9099-C40C66FF867C}">
                  <a14:compatExt spid="_x0000_s24585"/>
                </a:ext>
                <a:ext uri="{FF2B5EF4-FFF2-40B4-BE49-F238E27FC236}">
                  <a16:creationId xmlns:a16="http://schemas.microsoft.com/office/drawing/2014/main" id="{00000000-0008-0000-0600-00000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54</xdr:row>
          <xdr:rowOff>0</xdr:rowOff>
        </xdr:from>
        <xdr:to>
          <xdr:col>1</xdr:col>
          <xdr:colOff>1381125</xdr:colOff>
          <xdr:row>55</xdr:row>
          <xdr:rowOff>19050</xdr:rowOff>
        </xdr:to>
        <xdr:sp macro="" textlink="">
          <xdr:nvSpPr>
            <xdr:cNvPr id="24586" name="Option Button 10" hidden="1">
              <a:extLst>
                <a:ext uri="{63B3BB69-23CF-44E3-9099-C40C66FF867C}">
                  <a14:compatExt spid="_x0000_s24586"/>
                </a:ext>
                <a:ext uri="{FF2B5EF4-FFF2-40B4-BE49-F238E27FC236}">
                  <a16:creationId xmlns:a16="http://schemas.microsoft.com/office/drawing/2014/main" id="{00000000-0008-0000-06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1076325</xdr:colOff>
          <xdr:row>55</xdr:row>
          <xdr:rowOff>19050</xdr:rowOff>
        </xdr:to>
        <xdr:sp macro="" textlink="">
          <xdr:nvSpPr>
            <xdr:cNvPr id="24587" name="Option Button 11" hidden="1">
              <a:extLst>
                <a:ext uri="{63B3BB69-23CF-44E3-9099-C40C66FF867C}">
                  <a14:compatExt spid="_x0000_s24587"/>
                </a:ext>
                <a:ext uri="{FF2B5EF4-FFF2-40B4-BE49-F238E27FC236}">
                  <a16:creationId xmlns:a16="http://schemas.microsoft.com/office/drawing/2014/main" id="{00000000-0008-0000-0600-00000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1019175</xdr:colOff>
          <xdr:row>6</xdr:row>
          <xdr:rowOff>0</xdr:rowOff>
        </xdr:from>
        <xdr:to>
          <xdr:col>1</xdr:col>
          <xdr:colOff>2095500</xdr:colOff>
          <xdr:row>7</xdr:row>
          <xdr:rowOff>28575</xdr:rowOff>
        </xdr:to>
        <xdr:sp macro="" textlink="">
          <xdr:nvSpPr>
            <xdr:cNvPr id="35841" name="Option 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Cartão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1876425</xdr:colOff>
          <xdr:row>5</xdr:row>
          <xdr:rowOff>171450</xdr:rowOff>
        </xdr:from>
        <xdr:to>
          <xdr:col>2</xdr:col>
          <xdr:colOff>47625</xdr:colOff>
          <xdr:row>7</xdr:row>
          <xdr:rowOff>0</xdr:rowOff>
        </xdr:to>
        <xdr:sp macro="" textlink="">
          <xdr:nvSpPr>
            <xdr:cNvPr id="35842" name="Option 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Financiamento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6</xdr:row>
          <xdr:rowOff>9525</xdr:rowOff>
        </xdr:from>
        <xdr:to>
          <xdr:col>1</xdr:col>
          <xdr:colOff>933450</xdr:colOff>
          <xdr:row>7</xdr:row>
          <xdr:rowOff>47625</xdr:rowOff>
        </xdr:to>
        <xdr:sp macro="" textlink="">
          <xdr:nvSpPr>
            <xdr:cNvPr id="35864" name="Option Button 24" hidden="1">
              <a:extLst>
                <a:ext uri="{63B3BB69-23CF-44E3-9099-C40C66FF867C}">
                  <a14:compatExt spid="_x0000_s35864"/>
                </a:ext>
                <a:ext uri="{FF2B5EF4-FFF2-40B4-BE49-F238E27FC236}">
                  <a16:creationId xmlns:a16="http://schemas.microsoft.com/office/drawing/2014/main" id="{00000000-0008-0000-0900-00001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Débito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1466850</xdr:colOff>
          <xdr:row>9</xdr:row>
          <xdr:rowOff>76200</xdr:rowOff>
        </xdr:from>
        <xdr:to>
          <xdr:col>18</xdr:col>
          <xdr:colOff>457200</xdr:colOff>
          <xdr:row>20</xdr:row>
          <xdr:rowOff>180975</xdr:rowOff>
        </xdr:to>
        <xdr:sp macro="" textlink="">
          <xdr:nvSpPr>
            <xdr:cNvPr id="35868" name="List Box 28" hidden="1">
              <a:extLst>
                <a:ext uri="{63B3BB69-23CF-44E3-9099-C40C66FF867C}">
                  <a14:compatExt spid="_x0000_s35868"/>
                </a:ext>
                <a:ext uri="{FF2B5EF4-FFF2-40B4-BE49-F238E27FC236}">
                  <a16:creationId xmlns:a16="http://schemas.microsoft.com/office/drawing/2014/main" id="{00000000-0008-0000-0900-00001C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1209675</xdr:colOff>
          <xdr:row>10</xdr:row>
          <xdr:rowOff>19050</xdr:rowOff>
        </xdr:from>
        <xdr:to>
          <xdr:col>3</xdr:col>
          <xdr:colOff>2781300</xdr:colOff>
          <xdr:row>11</xdr:row>
          <xdr:rowOff>104775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INSERIR NO ORÇAMENTO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19050</xdr:rowOff>
        </xdr:from>
        <xdr:to>
          <xdr:col>3</xdr:col>
          <xdr:colOff>1123950</xdr:colOff>
          <xdr:row>11</xdr:row>
          <xdr:rowOff>104775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0B00-000009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EDITAR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2867025</xdr:colOff>
          <xdr:row>10</xdr:row>
          <xdr:rowOff>19050</xdr:rowOff>
        </xdr:from>
        <xdr:to>
          <xdr:col>5</xdr:col>
          <xdr:colOff>19050</xdr:colOff>
          <xdr:row>11</xdr:row>
          <xdr:rowOff>104775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0B00-00000A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838200</xdr:colOff>
          <xdr:row>7</xdr:row>
          <xdr:rowOff>790575</xdr:rowOff>
        </xdr:from>
        <xdr:to>
          <xdr:col>2</xdr:col>
          <xdr:colOff>495300</xdr:colOff>
          <xdr:row>7</xdr:row>
          <xdr:rowOff>1000125</xdr:rowOff>
        </xdr:to>
        <xdr:sp macro="" textlink="">
          <xdr:nvSpPr>
            <xdr:cNvPr id="14338" name="Option Button 2"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7</xdr:row>
          <xdr:rowOff>361950</xdr:rowOff>
        </xdr:from>
        <xdr:to>
          <xdr:col>2</xdr:col>
          <xdr:colOff>76200</xdr:colOff>
          <xdr:row>7</xdr:row>
          <xdr:rowOff>561975</xdr:rowOff>
        </xdr:to>
        <xdr:sp macro="" textlink="">
          <xdr:nvSpPr>
            <xdr:cNvPr id="14337" name="Option 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7</xdr:row>
          <xdr:rowOff>571500</xdr:rowOff>
        </xdr:from>
        <xdr:to>
          <xdr:col>2</xdr:col>
          <xdr:colOff>495300</xdr:colOff>
          <xdr:row>7</xdr:row>
          <xdr:rowOff>781050</xdr:rowOff>
        </xdr:to>
        <xdr:sp macro="" textlink="">
          <xdr:nvSpPr>
            <xdr:cNvPr id="14339" name="Option Button 3"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 diário por equipe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0</xdr:row>
          <xdr:rowOff>0</xdr:rowOff>
        </xdr:from>
        <xdr:to>
          <xdr:col>1</xdr:col>
          <xdr:colOff>1381125</xdr:colOff>
          <xdr:row>0</xdr:row>
          <xdr:rowOff>209550</xdr:rowOff>
        </xdr:to>
        <xdr:sp macro="" textlink="">
          <xdr:nvSpPr>
            <xdr:cNvPr id="25601" name="Option 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0</xdr:row>
          <xdr:rowOff>0</xdr:rowOff>
        </xdr:from>
        <xdr:to>
          <xdr:col>2</xdr:col>
          <xdr:colOff>828675</xdr:colOff>
          <xdr:row>0</xdr:row>
          <xdr:rowOff>209550</xdr:rowOff>
        </xdr:to>
        <xdr:sp macro="" textlink="">
          <xdr:nvSpPr>
            <xdr:cNvPr id="25602" name="Option 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hora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1133475</xdr:colOff>
          <xdr:row>0</xdr:row>
          <xdr:rowOff>209550</xdr:rowOff>
        </xdr:to>
        <xdr:sp macro="" textlink="">
          <xdr:nvSpPr>
            <xdr:cNvPr id="25603" name="Option Button 3" hidden="1">
              <a:extLst>
                <a:ext uri="{63B3BB69-23CF-44E3-9099-C40C66FF867C}">
                  <a14:compatExt spid="_x0000_s25603"/>
                </a:ext>
                <a:ext uri="{FF2B5EF4-FFF2-40B4-BE49-F238E27FC236}">
                  <a16:creationId xmlns:a16="http://schemas.microsoft.com/office/drawing/2014/main" id="{00000000-0008-0000-0D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Gastos por equipe</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114299</xdr:colOff>
      <xdr:row>7</xdr:row>
      <xdr:rowOff>161925</xdr:rowOff>
    </xdr:from>
    <xdr:to>
      <xdr:col>4</xdr:col>
      <xdr:colOff>1914525</xdr:colOff>
      <xdr:row>16</xdr:row>
      <xdr:rowOff>164745</xdr:rowOff>
    </xdr:to>
    <xdr:pic>
      <xdr:nvPicPr>
        <xdr:cNvPr id="15" name="Imagem 14">
          <a:extLst>
            <a:ext uri="{FF2B5EF4-FFF2-40B4-BE49-F238E27FC236}">
              <a16:creationId xmlns:a16="http://schemas.microsoft.com/office/drawing/2014/main" id="{00000000-0008-0000-0F00-00000F000000}"/>
            </a:ext>
          </a:extLst>
        </xdr:cNvPr>
        <xdr:cNvPicPr>
          <a:picLocks noChangeAspect="1"/>
        </xdr:cNvPicPr>
      </xdr:nvPicPr>
      <xdr:blipFill rotWithShape="1">
        <a:blip xmlns:r="http://schemas.openxmlformats.org/officeDocument/2006/relationships" r:embed="rId1" cstate="print">
          <a:alphaModFix amt="5000"/>
          <a:extLst>
            <a:ext uri="{28A0092B-C50C-407E-A947-70E740481C1C}">
              <a14:useLocalDpi xmlns:a14="http://schemas.microsoft.com/office/drawing/2010/main" val="0"/>
            </a:ext>
          </a:extLst>
        </a:blip>
        <a:srcRect l="19084" t="39559" r="63535" b="43860"/>
        <a:stretch/>
      </xdr:blipFill>
      <xdr:spPr>
        <a:xfrm>
          <a:off x="2076449" y="2647950"/>
          <a:ext cx="1800226" cy="1717320"/>
        </a:xfrm>
        <a:prstGeom prst="rect">
          <a:avLst/>
        </a:prstGeom>
      </xdr:spPr>
    </xdr:pic>
    <xdr:clientData/>
  </xdr:twoCellAnchor>
  <xdr:twoCellAnchor>
    <xdr:from>
      <xdr:col>1</xdr:col>
      <xdr:colOff>429984</xdr:colOff>
      <xdr:row>3</xdr:row>
      <xdr:rowOff>66675</xdr:rowOff>
    </xdr:from>
    <xdr:to>
      <xdr:col>4</xdr:col>
      <xdr:colOff>901584</xdr:colOff>
      <xdr:row>5</xdr:row>
      <xdr:rowOff>45675</xdr:rowOff>
    </xdr:to>
    <xdr:sp macro="" textlink="">
      <xdr:nvSpPr>
        <xdr:cNvPr id="3" name="Retângulo 2">
          <a:extLst>
            <a:ext uri="{FF2B5EF4-FFF2-40B4-BE49-F238E27FC236}">
              <a16:creationId xmlns:a16="http://schemas.microsoft.com/office/drawing/2014/main" id="{00000000-0008-0000-0F00-000003000000}"/>
            </a:ext>
          </a:extLst>
        </xdr:cNvPr>
        <xdr:cNvSpPr/>
      </xdr:nvSpPr>
      <xdr:spPr>
        <a:xfrm>
          <a:off x="563334" y="2247900"/>
          <a:ext cx="2300400" cy="360000"/>
        </a:xfrm>
        <a:prstGeom prst="rect">
          <a:avLst/>
        </a:prstGeom>
        <a:solidFill>
          <a:schemeClr val="tx1">
            <a:lumMod val="75000"/>
            <a:lumOff val="25000"/>
          </a:schemeClr>
        </a:solidFill>
        <a:ln w="6350">
          <a:solidFill>
            <a:srgbClr val="B3FF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300" b="1">
              <a:solidFill>
                <a:srgbClr val="B3FF00"/>
              </a:solidFill>
            </a:rPr>
            <a:t>MARCENARIA</a:t>
          </a:r>
        </a:p>
      </xdr:txBody>
    </xdr:sp>
    <xdr:clientData/>
  </xdr:twoCellAnchor>
  <xdr:twoCellAnchor>
    <xdr:from>
      <xdr:col>1</xdr:col>
      <xdr:colOff>525232</xdr:colOff>
      <xdr:row>9</xdr:row>
      <xdr:rowOff>66675</xdr:rowOff>
    </xdr:from>
    <xdr:to>
      <xdr:col>4</xdr:col>
      <xdr:colOff>784431</xdr:colOff>
      <xdr:row>11</xdr:row>
      <xdr:rowOff>45675</xdr:rowOff>
    </xdr:to>
    <xdr:sp macro="[0]!CALCULOPARAEXECUCAO.CALCULOPARAEXECUCAO" textlink="">
      <xdr:nvSpPr>
        <xdr:cNvPr id="9" name="Retângulo 8">
          <a:extLst>
            <a:ext uri="{FF2B5EF4-FFF2-40B4-BE49-F238E27FC236}">
              <a16:creationId xmlns:a16="http://schemas.microsoft.com/office/drawing/2014/main" id="{00000000-0008-0000-0F00-000009000000}"/>
            </a:ext>
          </a:extLst>
        </xdr:cNvPr>
        <xdr:cNvSpPr/>
      </xdr:nvSpPr>
      <xdr:spPr>
        <a:xfrm>
          <a:off x="658582" y="3390900"/>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CONFIGURAÇÃO PARA  CÁLCULOS</a:t>
          </a:r>
        </a:p>
      </xdr:txBody>
    </xdr:sp>
    <xdr:clientData/>
  </xdr:twoCellAnchor>
  <xdr:twoCellAnchor>
    <xdr:from>
      <xdr:col>1</xdr:col>
      <xdr:colOff>515709</xdr:colOff>
      <xdr:row>12</xdr:row>
      <xdr:rowOff>114300</xdr:rowOff>
    </xdr:from>
    <xdr:to>
      <xdr:col>4</xdr:col>
      <xdr:colOff>774908</xdr:colOff>
      <xdr:row>14</xdr:row>
      <xdr:rowOff>93300</xdr:rowOff>
    </xdr:to>
    <xdr:sp macro="[0]!TAXAS.TAXAS" textlink="">
      <xdr:nvSpPr>
        <xdr:cNvPr id="11" name="Retângulo 10">
          <a:extLst>
            <a:ext uri="{FF2B5EF4-FFF2-40B4-BE49-F238E27FC236}">
              <a16:creationId xmlns:a16="http://schemas.microsoft.com/office/drawing/2014/main" id="{00000000-0008-0000-0F00-00000B000000}"/>
            </a:ext>
          </a:extLst>
        </xdr:cNvPr>
        <xdr:cNvSpPr/>
      </xdr:nvSpPr>
      <xdr:spPr>
        <a:xfrm>
          <a:off x="649059" y="4010025"/>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TAXAS</a:t>
          </a:r>
          <a:r>
            <a:rPr lang="pt-BR" sz="1000" b="1" baseline="0">
              <a:ln>
                <a:noFill/>
              </a:ln>
              <a:solidFill>
                <a:schemeClr val="bg1">
                  <a:lumMod val="85000"/>
                </a:schemeClr>
              </a:solidFill>
            </a:rPr>
            <a:t> DE PARCELAMENTO</a:t>
          </a:r>
          <a:endParaRPr lang="pt-BR" sz="1000" b="1">
            <a:ln>
              <a:noFill/>
            </a:ln>
            <a:solidFill>
              <a:schemeClr val="bg1">
                <a:lumMod val="85000"/>
              </a:schemeClr>
            </a:solidFill>
          </a:endParaRPr>
        </a:p>
      </xdr:txBody>
    </xdr:sp>
    <xdr:clientData/>
  </xdr:twoCellAnchor>
  <xdr:twoCellAnchor>
    <xdr:from>
      <xdr:col>4</xdr:col>
      <xdr:colOff>1172934</xdr:colOff>
      <xdr:row>3</xdr:row>
      <xdr:rowOff>76200</xdr:rowOff>
    </xdr:from>
    <xdr:to>
      <xdr:col>6</xdr:col>
      <xdr:colOff>482484</xdr:colOff>
      <xdr:row>5</xdr:row>
      <xdr:rowOff>55200</xdr:rowOff>
    </xdr:to>
    <xdr:sp macro="" textlink="">
      <xdr:nvSpPr>
        <xdr:cNvPr id="14" name="Retângulo 13">
          <a:extLst>
            <a:ext uri="{FF2B5EF4-FFF2-40B4-BE49-F238E27FC236}">
              <a16:creationId xmlns:a16="http://schemas.microsoft.com/office/drawing/2014/main" id="{00000000-0008-0000-0F00-00000E000000}"/>
            </a:ext>
          </a:extLst>
        </xdr:cNvPr>
        <xdr:cNvSpPr/>
      </xdr:nvSpPr>
      <xdr:spPr>
        <a:xfrm>
          <a:off x="3135084" y="1800225"/>
          <a:ext cx="2300400" cy="360000"/>
        </a:xfrm>
        <a:prstGeom prst="rect">
          <a:avLst/>
        </a:prstGeom>
        <a:solidFill>
          <a:schemeClr val="tx1">
            <a:lumMod val="75000"/>
            <a:lumOff val="25000"/>
          </a:schemeClr>
        </a:solidFill>
        <a:ln w="6350">
          <a:solidFill>
            <a:srgbClr val="B3FF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300" b="1">
              <a:solidFill>
                <a:srgbClr val="B3FF00"/>
              </a:solidFill>
            </a:rPr>
            <a:t>CLIENTE</a:t>
          </a:r>
        </a:p>
      </xdr:txBody>
    </xdr:sp>
    <xdr:clientData/>
  </xdr:twoCellAnchor>
  <xdr:twoCellAnchor>
    <xdr:from>
      <xdr:col>4</xdr:col>
      <xdr:colOff>1277709</xdr:colOff>
      <xdr:row>6</xdr:row>
      <xdr:rowOff>38100</xdr:rowOff>
    </xdr:from>
    <xdr:to>
      <xdr:col>6</xdr:col>
      <xdr:colOff>374859</xdr:colOff>
      <xdr:row>8</xdr:row>
      <xdr:rowOff>17100</xdr:rowOff>
    </xdr:to>
    <xdr:sp macro="[0]!DADOSDOCLIENTE.DADOSDOCLIENTE" textlink="">
      <xdr:nvSpPr>
        <xdr:cNvPr id="16" name="Retângulo 15">
          <a:extLst>
            <a:ext uri="{FF2B5EF4-FFF2-40B4-BE49-F238E27FC236}">
              <a16:creationId xmlns:a16="http://schemas.microsoft.com/office/drawing/2014/main" id="{00000000-0008-0000-0F00-000010000000}"/>
            </a:ext>
          </a:extLst>
        </xdr:cNvPr>
        <xdr:cNvSpPr/>
      </xdr:nvSpPr>
      <xdr:spPr>
        <a:xfrm>
          <a:off x="3239859" y="233362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DADOS DO CLIENTE</a:t>
          </a:r>
        </a:p>
      </xdr:txBody>
    </xdr:sp>
    <xdr:clientData/>
  </xdr:twoCellAnchor>
  <xdr:twoCellAnchor>
    <xdr:from>
      <xdr:col>1</xdr:col>
      <xdr:colOff>515709</xdr:colOff>
      <xdr:row>15</xdr:row>
      <xdr:rowOff>180975</xdr:rowOff>
    </xdr:from>
    <xdr:to>
      <xdr:col>4</xdr:col>
      <xdr:colOff>774908</xdr:colOff>
      <xdr:row>17</xdr:row>
      <xdr:rowOff>159975</xdr:rowOff>
    </xdr:to>
    <xdr:sp macro="[0]!ABRIRMATERIAIS.ABRIRMATERIAIS" textlink="">
      <xdr:nvSpPr>
        <xdr:cNvPr id="28" name="Retângulo 27">
          <a:extLst>
            <a:ext uri="{FF2B5EF4-FFF2-40B4-BE49-F238E27FC236}">
              <a16:creationId xmlns:a16="http://schemas.microsoft.com/office/drawing/2014/main" id="{00000000-0008-0000-0F00-00001C000000}"/>
            </a:ext>
          </a:extLst>
        </xdr:cNvPr>
        <xdr:cNvSpPr/>
      </xdr:nvSpPr>
      <xdr:spPr>
        <a:xfrm>
          <a:off x="649059" y="4648200"/>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baseline="0">
              <a:ln>
                <a:noFill/>
              </a:ln>
              <a:solidFill>
                <a:schemeClr val="bg1">
                  <a:lumMod val="85000"/>
                </a:schemeClr>
              </a:solidFill>
            </a:rPr>
            <a:t>CADASTRO DE MATERIAIS</a:t>
          </a:r>
          <a:endParaRPr lang="pt-BR" sz="1000" b="1">
            <a:ln>
              <a:noFill/>
            </a:ln>
            <a:solidFill>
              <a:schemeClr val="bg1">
                <a:lumMod val="85000"/>
              </a:schemeClr>
            </a:solidFill>
          </a:endParaRPr>
        </a:p>
      </xdr:txBody>
    </xdr:sp>
    <xdr:clientData/>
  </xdr:twoCellAnchor>
  <xdr:twoCellAnchor>
    <xdr:from>
      <xdr:col>4</xdr:col>
      <xdr:colOff>1296759</xdr:colOff>
      <xdr:row>16</xdr:row>
      <xdr:rowOff>0</xdr:rowOff>
    </xdr:from>
    <xdr:to>
      <xdr:col>6</xdr:col>
      <xdr:colOff>393909</xdr:colOff>
      <xdr:row>17</xdr:row>
      <xdr:rowOff>169500</xdr:rowOff>
    </xdr:to>
    <xdr:sp macro="[0]!NEGOCIACAO.NEGOCIACAO" textlink="">
      <xdr:nvSpPr>
        <xdr:cNvPr id="30" name="Retângulo 29">
          <a:extLst>
            <a:ext uri="{FF2B5EF4-FFF2-40B4-BE49-F238E27FC236}">
              <a16:creationId xmlns:a16="http://schemas.microsoft.com/office/drawing/2014/main" id="{00000000-0008-0000-0F00-00001E000000}"/>
            </a:ext>
          </a:extLst>
        </xdr:cNvPr>
        <xdr:cNvSpPr/>
      </xdr:nvSpPr>
      <xdr:spPr>
        <a:xfrm>
          <a:off x="3258909" y="420052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NEGOCIAÇÃO</a:t>
          </a:r>
        </a:p>
      </xdr:txBody>
    </xdr:sp>
    <xdr:clientData/>
  </xdr:twoCellAnchor>
  <xdr:twoCellAnchor>
    <xdr:from>
      <xdr:col>4</xdr:col>
      <xdr:colOff>1287234</xdr:colOff>
      <xdr:row>9</xdr:row>
      <xdr:rowOff>85725</xdr:rowOff>
    </xdr:from>
    <xdr:to>
      <xdr:col>6</xdr:col>
      <xdr:colOff>384384</xdr:colOff>
      <xdr:row>11</xdr:row>
      <xdr:rowOff>64725</xdr:rowOff>
    </xdr:to>
    <xdr:sp macro="[0]!DESPESASDEINSTALACAO.despesasdeinstalacao" textlink="">
      <xdr:nvSpPr>
        <xdr:cNvPr id="27" name="Retângulo 26">
          <a:extLst>
            <a:ext uri="{FF2B5EF4-FFF2-40B4-BE49-F238E27FC236}">
              <a16:creationId xmlns:a16="http://schemas.microsoft.com/office/drawing/2014/main" id="{00000000-0008-0000-0F00-00001B000000}"/>
            </a:ext>
          </a:extLst>
        </xdr:cNvPr>
        <xdr:cNvSpPr/>
      </xdr:nvSpPr>
      <xdr:spPr>
        <a:xfrm>
          <a:off x="3249384" y="2952750"/>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CUSTOS</a:t>
          </a:r>
          <a:r>
            <a:rPr lang="pt-BR" sz="1000" b="1" baseline="0">
              <a:ln>
                <a:noFill/>
              </a:ln>
              <a:solidFill>
                <a:schemeClr val="bg1">
                  <a:lumMod val="85000"/>
                </a:schemeClr>
              </a:solidFill>
            </a:rPr>
            <a:t> </a:t>
          </a:r>
          <a:r>
            <a:rPr lang="pt-BR" sz="1000" b="1">
              <a:ln>
                <a:noFill/>
              </a:ln>
              <a:solidFill>
                <a:schemeClr val="bg1">
                  <a:lumMod val="85000"/>
                </a:schemeClr>
              </a:solidFill>
            </a:rPr>
            <a:t>DE INSTALAÇÃO</a:t>
          </a:r>
        </a:p>
      </xdr:txBody>
    </xdr:sp>
    <xdr:clientData/>
  </xdr:twoCellAnchor>
  <xdr:twoCellAnchor>
    <xdr:from>
      <xdr:col>4</xdr:col>
      <xdr:colOff>1287234</xdr:colOff>
      <xdr:row>12</xdr:row>
      <xdr:rowOff>133350</xdr:rowOff>
    </xdr:from>
    <xdr:to>
      <xdr:col>6</xdr:col>
      <xdr:colOff>384384</xdr:colOff>
      <xdr:row>14</xdr:row>
      <xdr:rowOff>112350</xdr:rowOff>
    </xdr:to>
    <xdr:sp macro="[0]!ORÇAMENTO.ORÇAMENTO" textlink="">
      <xdr:nvSpPr>
        <xdr:cNvPr id="32" name="Retângulo 31">
          <a:extLst>
            <a:ext uri="{FF2B5EF4-FFF2-40B4-BE49-F238E27FC236}">
              <a16:creationId xmlns:a16="http://schemas.microsoft.com/office/drawing/2014/main" id="{00000000-0008-0000-0F00-000020000000}"/>
            </a:ext>
          </a:extLst>
        </xdr:cNvPr>
        <xdr:cNvSpPr/>
      </xdr:nvSpPr>
      <xdr:spPr>
        <a:xfrm>
          <a:off x="3249384" y="3571875"/>
          <a:ext cx="2088000"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ORÇAMENTOS</a:t>
          </a:r>
        </a:p>
      </xdr:txBody>
    </xdr:sp>
    <xdr:clientData/>
  </xdr:twoCellAnchor>
  <xdr:twoCellAnchor>
    <xdr:from>
      <xdr:col>1</xdr:col>
      <xdr:colOff>534761</xdr:colOff>
      <xdr:row>6</xdr:row>
      <xdr:rowOff>38101</xdr:rowOff>
    </xdr:from>
    <xdr:to>
      <xdr:col>4</xdr:col>
      <xdr:colOff>793960</xdr:colOff>
      <xdr:row>8</xdr:row>
      <xdr:rowOff>17101</xdr:rowOff>
    </xdr:to>
    <xdr:sp macro="[0]!ABRIRFORMULARIO.ABRIRFORMULARIO" textlink="">
      <xdr:nvSpPr>
        <xdr:cNvPr id="7" name="DADOSMARCENARIA">
          <a:extLst>
            <a:ext uri="{FF2B5EF4-FFF2-40B4-BE49-F238E27FC236}">
              <a16:creationId xmlns:a16="http://schemas.microsoft.com/office/drawing/2014/main" id="{00000000-0008-0000-0F00-000007000000}"/>
            </a:ext>
          </a:extLst>
        </xdr:cNvPr>
        <xdr:cNvSpPr/>
      </xdr:nvSpPr>
      <xdr:spPr>
        <a:xfrm>
          <a:off x="668111" y="2790826"/>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a:ln>
                <a:noFill/>
              </a:ln>
              <a:solidFill>
                <a:schemeClr val="bg1">
                  <a:lumMod val="85000"/>
                </a:schemeClr>
              </a:solidFill>
            </a:rPr>
            <a:t>DADOS MARCENARIA</a:t>
          </a:r>
        </a:p>
      </xdr:txBody>
    </xdr:sp>
    <xdr:clientData/>
  </xdr:twoCellAnchor>
  <xdr:twoCellAnchor>
    <xdr:from>
      <xdr:col>1</xdr:col>
      <xdr:colOff>515709</xdr:colOff>
      <xdr:row>19</xdr:row>
      <xdr:rowOff>28575</xdr:rowOff>
    </xdr:from>
    <xdr:to>
      <xdr:col>4</xdr:col>
      <xdr:colOff>774908</xdr:colOff>
      <xdr:row>21</xdr:row>
      <xdr:rowOff>7575</xdr:rowOff>
    </xdr:to>
    <xdr:sp macro="[0]!INSERIRLOGO.INSERIRLOGO" textlink="">
      <xdr:nvSpPr>
        <xdr:cNvPr id="48" name="Retângulo 47">
          <a:extLst>
            <a:ext uri="{FF2B5EF4-FFF2-40B4-BE49-F238E27FC236}">
              <a16:creationId xmlns:a16="http://schemas.microsoft.com/office/drawing/2014/main" id="{00000000-0008-0000-0F00-000030000000}"/>
            </a:ext>
          </a:extLst>
        </xdr:cNvPr>
        <xdr:cNvSpPr/>
      </xdr:nvSpPr>
      <xdr:spPr>
        <a:xfrm>
          <a:off x="649059" y="4962525"/>
          <a:ext cx="2087999" cy="360000"/>
        </a:xfrm>
        <a:prstGeom prst="rect">
          <a:avLst/>
        </a:prstGeom>
        <a:solidFill>
          <a:schemeClr val="tx1">
            <a:lumMod val="65000"/>
            <a:lumOff val="35000"/>
          </a:schemeClr>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00" b="1" baseline="0">
              <a:ln>
                <a:noFill/>
              </a:ln>
              <a:solidFill>
                <a:schemeClr val="bg1">
                  <a:lumMod val="85000"/>
                </a:schemeClr>
              </a:solidFill>
            </a:rPr>
            <a:t>INSERIR LOGO SUPERIOR</a:t>
          </a:r>
          <a:endParaRPr lang="pt-BR" sz="1000" b="1">
            <a:ln>
              <a:noFill/>
            </a:ln>
            <a:solidFill>
              <a:schemeClr val="bg1">
                <a:lumMod val="85000"/>
              </a:schemeClr>
            </a:solidFill>
          </a:endParaRPr>
        </a:p>
      </xdr:txBody>
    </xdr:sp>
    <xdr:clientData/>
  </xdr:twoCellAnchor>
  <xdr:twoCellAnchor editAs="oneCell">
    <xdr:from>
      <xdr:col>4</xdr:col>
      <xdr:colOff>1233505</xdr:colOff>
      <xdr:row>18</xdr:row>
      <xdr:rowOff>114300</xdr:rowOff>
    </xdr:from>
    <xdr:to>
      <xdr:col>5</xdr:col>
      <xdr:colOff>40255</xdr:colOff>
      <xdr:row>21</xdr:row>
      <xdr:rowOff>116390</xdr:rowOff>
    </xdr:to>
    <xdr:pic>
      <xdr:nvPicPr>
        <xdr:cNvPr id="43" name="Imagem 42">
          <a:hlinkClick xmlns:r="http://schemas.openxmlformats.org/officeDocument/2006/relationships" r:id="rId2"/>
          <a:extLst>
            <a:ext uri="{FF2B5EF4-FFF2-40B4-BE49-F238E27FC236}">
              <a16:creationId xmlns:a16="http://schemas.microsoft.com/office/drawing/2014/main" id="{00000000-0008-0000-0F00-00002B000000}"/>
            </a:ext>
          </a:extLst>
        </xdr:cNvPr>
        <xdr:cNvPicPr>
          <a:picLocks noChangeAspect="1"/>
        </xdr:cNvPicPr>
      </xdr:nvPicPr>
      <xdr:blipFill rotWithShape="1">
        <a:blip xmlns:r="http://schemas.openxmlformats.org/officeDocument/2006/relationships" r:embed="rId3" cstate="print">
          <a:alphaModFix amt="35000"/>
          <a:extLst>
            <a:ext uri="{28A0092B-C50C-407E-A947-70E740481C1C}">
              <a14:useLocalDpi xmlns:a14="http://schemas.microsoft.com/office/drawing/2010/main" val="0"/>
            </a:ext>
          </a:extLst>
        </a:blip>
        <a:srcRect l="16912" t="33824" r="15319" b="33455"/>
        <a:stretch/>
      </xdr:blipFill>
      <xdr:spPr>
        <a:xfrm>
          <a:off x="3195655" y="4857750"/>
          <a:ext cx="1188000" cy="573590"/>
        </a:xfrm>
        <a:prstGeom prst="rect">
          <a:avLst/>
        </a:prstGeom>
      </xdr:spPr>
    </xdr:pic>
    <xdr:clientData/>
  </xdr:twoCellAnchor>
  <xdr:twoCellAnchor editAs="oneCell">
    <xdr:from>
      <xdr:col>5</xdr:col>
      <xdr:colOff>9524</xdr:colOff>
      <xdr:row>19</xdr:row>
      <xdr:rowOff>38100</xdr:rowOff>
    </xdr:from>
    <xdr:to>
      <xdr:col>6</xdr:col>
      <xdr:colOff>57149</xdr:colOff>
      <xdr:row>22</xdr:row>
      <xdr:rowOff>70156</xdr:rowOff>
    </xdr:to>
    <xdr:pic macro="[0]!SALVARCOMO.SALVARCOMO">
      <xdr:nvPicPr>
        <xdr:cNvPr id="52" name="Imagem 51">
          <a:extLst>
            <a:ext uri="{FF2B5EF4-FFF2-40B4-BE49-F238E27FC236}">
              <a16:creationId xmlns:a16="http://schemas.microsoft.com/office/drawing/2014/main" id="{00000000-0008-0000-0F00-000034000000}"/>
            </a:ext>
          </a:extLst>
        </xdr:cNvPr>
        <xdr:cNvPicPr>
          <a:picLocks noChangeAspect="1"/>
        </xdr:cNvPicPr>
      </xdr:nvPicPr>
      <xdr:blipFill rotWithShape="1">
        <a:blip xmlns:r="http://schemas.openxmlformats.org/officeDocument/2006/relationships" r:embed="rId4"/>
        <a:srcRect l="13817" r="12848"/>
        <a:stretch/>
      </xdr:blipFill>
      <xdr:spPr>
        <a:xfrm>
          <a:off x="4352924" y="4810125"/>
          <a:ext cx="657225" cy="603556"/>
        </a:xfrm>
        <a:prstGeom prst="rect">
          <a:avLst/>
        </a:prstGeom>
      </xdr:spPr>
    </xdr:pic>
    <xdr:clientData/>
  </xdr:twoCellAnchor>
  <xdr:twoCellAnchor editAs="oneCell">
    <xdr:from>
      <xdr:col>6</xdr:col>
      <xdr:colOff>28574</xdr:colOff>
      <xdr:row>19</xdr:row>
      <xdr:rowOff>38100</xdr:rowOff>
    </xdr:from>
    <xdr:to>
      <xdr:col>6</xdr:col>
      <xdr:colOff>534586</xdr:colOff>
      <xdr:row>21</xdr:row>
      <xdr:rowOff>83857</xdr:rowOff>
    </xdr:to>
    <xdr:pic macro="[0]!SALVAR.SALVAR">
      <xdr:nvPicPr>
        <xdr:cNvPr id="56" name="Imagem 55">
          <a:extLst>
            <a:ext uri="{FF2B5EF4-FFF2-40B4-BE49-F238E27FC236}">
              <a16:creationId xmlns:a16="http://schemas.microsoft.com/office/drawing/2014/main" id="{00000000-0008-0000-0F00-000038000000}"/>
            </a:ext>
          </a:extLst>
        </xdr:cNvPr>
        <xdr:cNvPicPr>
          <a:picLocks noChangeAspect="1"/>
        </xdr:cNvPicPr>
      </xdr:nvPicPr>
      <xdr:blipFill>
        <a:blip xmlns:r="http://schemas.openxmlformats.org/officeDocument/2006/relationships" r:embed="rId5"/>
        <a:stretch>
          <a:fillRect/>
        </a:stretch>
      </xdr:blipFill>
      <xdr:spPr>
        <a:xfrm>
          <a:off x="4981574" y="4810125"/>
          <a:ext cx="506012" cy="426757"/>
        </a:xfrm>
        <a:prstGeom prst="rect">
          <a:avLst/>
        </a:prstGeom>
      </xdr:spPr>
    </xdr:pic>
    <xdr:clientData/>
  </xdr:twoCellAnchor>
  <xdr:twoCellAnchor>
    <xdr:from>
      <xdr:col>9</xdr:col>
      <xdr:colOff>247650</xdr:colOff>
      <xdr:row>19</xdr:row>
      <xdr:rowOff>76200</xdr:rowOff>
    </xdr:from>
    <xdr:to>
      <xdr:col>10</xdr:col>
      <xdr:colOff>400050</xdr:colOff>
      <xdr:row>20</xdr:row>
      <xdr:rowOff>171450</xdr:rowOff>
    </xdr:to>
    <xdr:sp macro="[0]!OCULTARORCAMENTO.OCULTARORCAMENTO" textlink="">
      <xdr:nvSpPr>
        <xdr:cNvPr id="2" name="Retângulo 1">
          <a:extLst>
            <a:ext uri="{FF2B5EF4-FFF2-40B4-BE49-F238E27FC236}">
              <a16:creationId xmlns:a16="http://schemas.microsoft.com/office/drawing/2014/main" id="{00000000-0008-0000-0F00-000002000000}"/>
            </a:ext>
          </a:extLst>
        </xdr:cNvPr>
        <xdr:cNvSpPr/>
      </xdr:nvSpPr>
      <xdr:spPr>
        <a:xfrm>
          <a:off x="6296025" y="4610100"/>
          <a:ext cx="609600"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28575</xdr:colOff>
      <xdr:row>23</xdr:row>
      <xdr:rowOff>38100</xdr:rowOff>
    </xdr:from>
    <xdr:to>
      <xdr:col>1</xdr:col>
      <xdr:colOff>1072575</xdr:colOff>
      <xdr:row>23</xdr:row>
      <xdr:rowOff>485775</xdr:rowOff>
    </xdr:to>
    <xdr:sp macro="[0]!VISUALIZAESPECIAIS.VISUALIZAESPECIAIS" textlink="">
      <xdr:nvSpPr>
        <xdr:cNvPr id="2" name="ESPECIAIS">
          <a:extLst>
            <a:ext uri="{FF2B5EF4-FFF2-40B4-BE49-F238E27FC236}">
              <a16:creationId xmlns:a16="http://schemas.microsoft.com/office/drawing/2014/main" id="{00000000-0008-0000-1100-000002000000}"/>
            </a:ext>
          </a:extLst>
        </xdr:cNvPr>
        <xdr:cNvSpPr/>
      </xdr:nvSpPr>
      <xdr:spPr>
        <a:xfrm>
          <a:off x="190500" y="600075"/>
          <a:ext cx="1044000" cy="447675"/>
        </a:xfrm>
        <a:prstGeom prst="rect">
          <a:avLst/>
        </a:prstGeom>
        <a:solidFill>
          <a:schemeClr val="tx1">
            <a:lumMod val="65000"/>
            <a:lumOff val="3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pt-BR" sz="800" b="0">
              <a:solidFill>
                <a:schemeClr val="bg1">
                  <a:lumMod val="85000"/>
                </a:schemeClr>
              </a:solidFill>
              <a:latin typeface="+mn-lt"/>
              <a:ea typeface="+mn-ea"/>
              <a:cs typeface="+mn-cs"/>
            </a:rPr>
            <a:t>ESPECIAIS / TERCEIRIZADOS</a:t>
          </a:r>
        </a:p>
      </xdr:txBody>
    </xdr:sp>
    <xdr:clientData fPrintsWithSheet="0"/>
  </xdr:twoCellAnchor>
  <xdr:twoCellAnchor>
    <xdr:from>
      <xdr:col>1</xdr:col>
      <xdr:colOff>38100</xdr:colOff>
      <xdr:row>8</xdr:row>
      <xdr:rowOff>38632</xdr:rowOff>
    </xdr:from>
    <xdr:to>
      <xdr:col>1</xdr:col>
      <xdr:colOff>319195</xdr:colOff>
      <xdr:row>8</xdr:row>
      <xdr:rowOff>216708</xdr:rowOff>
    </xdr:to>
    <xdr:pic macro="[0]!reexibirprazoexec.reexibirprazoexec">
      <xdr:nvPicPr>
        <xdr:cNvPr id="3" name="Imagem 2" descr="Resultado de imagem para seta baixo">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0025"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271196</xdr:colOff>
      <xdr:row>8</xdr:row>
      <xdr:rowOff>38100</xdr:rowOff>
    </xdr:from>
    <xdr:to>
      <xdr:col>1</xdr:col>
      <xdr:colOff>552291</xdr:colOff>
      <xdr:row>8</xdr:row>
      <xdr:rowOff>206946</xdr:rowOff>
    </xdr:to>
    <xdr:pic macro="[0]!ocultardprazoexec.ocultardprazoexec">
      <xdr:nvPicPr>
        <xdr:cNvPr id="4" name="Imagem 3" descr="Resultado de imagem para seta baixo">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33121" y="561975"/>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47625</xdr:colOff>
      <xdr:row>2348</xdr:row>
      <xdr:rowOff>76732</xdr:rowOff>
    </xdr:from>
    <xdr:to>
      <xdr:col>1</xdr:col>
      <xdr:colOff>328720</xdr:colOff>
      <xdr:row>2349</xdr:row>
      <xdr:rowOff>76200</xdr:rowOff>
    </xdr:to>
    <xdr:pic macro="[0]!reexibirlinhaacalculo.reexibirlinhaacalculo">
      <xdr:nvPicPr>
        <xdr:cNvPr id="5" name="Imagem 4" descr="Resultado de imagem para seta baixo">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209550"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280720</xdr:colOff>
      <xdr:row>2348</xdr:row>
      <xdr:rowOff>76199</xdr:rowOff>
    </xdr:from>
    <xdr:to>
      <xdr:col>1</xdr:col>
      <xdr:colOff>561815</xdr:colOff>
      <xdr:row>2349</xdr:row>
      <xdr:rowOff>76054</xdr:rowOff>
    </xdr:to>
    <xdr:pic macro="[0]!ocultarlinhascalculo.ocultarlinhascalculo">
      <xdr:nvPicPr>
        <xdr:cNvPr id="6" name="Imagem 5" descr="Resultado de imagem para seta baixo">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rot="10800000">
          <a:off x="442645" y="49796700"/>
          <a:ext cx="281095" cy="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828675</xdr:colOff>
      <xdr:row>0</xdr:row>
      <xdr:rowOff>85725</xdr:rowOff>
    </xdr:from>
    <xdr:to>
      <xdr:col>3</xdr:col>
      <xdr:colOff>591148</xdr:colOff>
      <xdr:row>0</xdr:row>
      <xdr:rowOff>445725</xdr:rowOff>
    </xdr:to>
    <xdr:sp macro="[0]!VISUALIZAR_MATERIAIS.VISUALIZAR_MATERIAIS" textlink="">
      <xdr:nvSpPr>
        <xdr:cNvPr id="7" name="Retângulo: Cantos Arredondados 8">
          <a:extLst>
            <a:ext uri="{FF2B5EF4-FFF2-40B4-BE49-F238E27FC236}">
              <a16:creationId xmlns:a16="http://schemas.microsoft.com/office/drawing/2014/main" id="{00000000-0008-0000-1100-000007000000}"/>
            </a:ext>
          </a:extLst>
        </xdr:cNvPr>
        <xdr:cNvSpPr/>
      </xdr:nvSpPr>
      <xdr:spPr>
        <a:xfrm>
          <a:off x="4238625" y="85725"/>
          <a:ext cx="800698"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MATERIAIS</a:t>
          </a:r>
        </a:p>
      </xdr:txBody>
    </xdr:sp>
    <xdr:clientData fPrintsWithSheet="0"/>
  </xdr:twoCellAnchor>
  <xdr:twoCellAnchor>
    <xdr:from>
      <xdr:col>3</xdr:col>
      <xdr:colOff>647700</xdr:colOff>
      <xdr:row>0</xdr:row>
      <xdr:rowOff>85725</xdr:rowOff>
    </xdr:from>
    <xdr:to>
      <xdr:col>4</xdr:col>
      <xdr:colOff>304799</xdr:colOff>
      <xdr:row>0</xdr:row>
      <xdr:rowOff>445725</xdr:rowOff>
    </xdr:to>
    <xdr:sp macro="[0]!VISUALIZAR_CALCULO.VISUALIZAR_CALCULO" textlink="">
      <xdr:nvSpPr>
        <xdr:cNvPr id="8" name="Retângulo: Cantos Arredondados 9">
          <a:extLst>
            <a:ext uri="{FF2B5EF4-FFF2-40B4-BE49-F238E27FC236}">
              <a16:creationId xmlns:a16="http://schemas.microsoft.com/office/drawing/2014/main" id="{00000000-0008-0000-1100-000008000000}"/>
            </a:ext>
          </a:extLst>
        </xdr:cNvPr>
        <xdr:cNvSpPr/>
      </xdr:nvSpPr>
      <xdr:spPr>
        <a:xfrm>
          <a:off x="5095875" y="85725"/>
          <a:ext cx="857249"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baseline="0">
              <a:solidFill>
                <a:srgbClr val="B3FF00"/>
              </a:solidFill>
              <a:latin typeface="+mn-lt"/>
            </a:rPr>
            <a:t>CÁLCULO</a:t>
          </a:r>
        </a:p>
      </xdr:txBody>
    </xdr:sp>
    <xdr:clientData fPrintsWithSheet="0"/>
  </xdr:twoCellAnchor>
  <xdr:twoCellAnchor>
    <xdr:from>
      <xdr:col>4</xdr:col>
      <xdr:colOff>361948</xdr:colOff>
      <xdr:row>0</xdr:row>
      <xdr:rowOff>85725</xdr:rowOff>
    </xdr:from>
    <xdr:to>
      <xdr:col>5</xdr:col>
      <xdr:colOff>304800</xdr:colOff>
      <xdr:row>0</xdr:row>
      <xdr:rowOff>445725</xdr:rowOff>
    </xdr:to>
    <xdr:sp macro="[0]!DESCREVER_AMBIENTE.DESCREVER_AMBIENTE" textlink="">
      <xdr:nvSpPr>
        <xdr:cNvPr id="9" name="Retângulo: Cantos Arredondados 10">
          <a:extLst>
            <a:ext uri="{FF2B5EF4-FFF2-40B4-BE49-F238E27FC236}">
              <a16:creationId xmlns:a16="http://schemas.microsoft.com/office/drawing/2014/main" id="{00000000-0008-0000-1100-000009000000}"/>
            </a:ext>
          </a:extLst>
        </xdr:cNvPr>
        <xdr:cNvSpPr/>
      </xdr:nvSpPr>
      <xdr:spPr>
        <a:xfrm>
          <a:off x="6010273" y="85725"/>
          <a:ext cx="876302" cy="360000"/>
        </a:xfrm>
        <a:prstGeom prst="rect">
          <a:avLst/>
        </a:prstGeom>
        <a:solidFill>
          <a:schemeClr val="tx1">
            <a:lumMod val="75000"/>
            <a:lumOff val="2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DESCRIÇÃO</a:t>
          </a:r>
          <a:r>
            <a:rPr lang="pt-BR" sz="800" b="0" baseline="0">
              <a:solidFill>
                <a:srgbClr val="B3FF00"/>
              </a:solidFill>
              <a:latin typeface="+mn-lt"/>
            </a:rPr>
            <a:t> </a:t>
          </a:r>
          <a:endParaRPr lang="pt-BR" sz="800" b="0">
            <a:solidFill>
              <a:srgbClr val="B3FF00"/>
            </a:solidFill>
            <a:latin typeface="+mn-lt"/>
          </a:endParaRPr>
        </a:p>
      </xdr:txBody>
    </xdr:sp>
    <xdr:clientData fPrintsWithSheet="0"/>
  </xdr:twoCellAnchor>
  <xdr:twoCellAnchor>
    <xdr:from>
      <xdr:col>1</xdr:col>
      <xdr:colOff>0</xdr:colOff>
      <xdr:row>0</xdr:row>
      <xdr:rowOff>95250</xdr:rowOff>
    </xdr:from>
    <xdr:to>
      <xdr:col>1</xdr:col>
      <xdr:colOff>648000</xdr:colOff>
      <xdr:row>0</xdr:row>
      <xdr:rowOff>455250</xdr:rowOff>
    </xdr:to>
    <xdr:sp macro="[0]!EXCLUIR_AMBIENTE.EXCLUIR_AMBIENTE" textlink="">
      <xdr:nvSpPr>
        <xdr:cNvPr id="10" name="Retângulo: Cantos Arredondados 12">
          <a:extLst>
            <a:ext uri="{FF2B5EF4-FFF2-40B4-BE49-F238E27FC236}">
              <a16:creationId xmlns:a16="http://schemas.microsoft.com/office/drawing/2014/main" id="{00000000-0008-0000-1100-00000A000000}"/>
            </a:ext>
          </a:extLst>
        </xdr:cNvPr>
        <xdr:cNvSpPr/>
      </xdr:nvSpPr>
      <xdr:spPr>
        <a:xfrm>
          <a:off x="161925" y="95250"/>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EXCLUIR </a:t>
          </a:r>
        </a:p>
      </xdr:txBody>
    </xdr:sp>
    <xdr:clientData fPrintsWithSheet="0"/>
  </xdr:twoCellAnchor>
  <xdr:twoCellAnchor>
    <xdr:from>
      <xdr:col>1</xdr:col>
      <xdr:colOff>714375</xdr:colOff>
      <xdr:row>0</xdr:row>
      <xdr:rowOff>85725</xdr:rowOff>
    </xdr:from>
    <xdr:to>
      <xdr:col>1</xdr:col>
      <xdr:colOff>1326375</xdr:colOff>
      <xdr:row>0</xdr:row>
      <xdr:rowOff>445725</xdr:rowOff>
    </xdr:to>
    <xdr:sp macro="[0]!ZERAR_QTD_AMBIENTE.ZERAR_QTD_AMBIENTE" textlink="">
      <xdr:nvSpPr>
        <xdr:cNvPr id="11" name="Retângulo: Cantos Arredondados 13">
          <a:extLst>
            <a:ext uri="{FF2B5EF4-FFF2-40B4-BE49-F238E27FC236}">
              <a16:creationId xmlns:a16="http://schemas.microsoft.com/office/drawing/2014/main" id="{00000000-0008-0000-1100-00000B000000}"/>
            </a:ext>
          </a:extLst>
        </xdr:cNvPr>
        <xdr:cNvSpPr/>
      </xdr:nvSpPr>
      <xdr:spPr>
        <a:xfrm>
          <a:off x="876300" y="85725"/>
          <a:ext cx="612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LIMPAR</a:t>
          </a:r>
        </a:p>
      </xdr:txBody>
    </xdr:sp>
    <xdr:clientData fPrintsWithSheet="0"/>
  </xdr:twoCellAnchor>
  <xdr:twoCellAnchor>
    <xdr:from>
      <xdr:col>5</xdr:col>
      <xdr:colOff>381000</xdr:colOff>
      <xdr:row>0</xdr:row>
      <xdr:rowOff>85725</xdr:rowOff>
    </xdr:from>
    <xdr:to>
      <xdr:col>6</xdr:col>
      <xdr:colOff>567600</xdr:colOff>
      <xdr:row>0</xdr:row>
      <xdr:rowOff>445725</xdr:rowOff>
    </xdr:to>
    <xdr:sp macro="[0]!NOVO_AMBIENTE.NOVO_AMBIENTE" textlink="">
      <xdr:nvSpPr>
        <xdr:cNvPr id="12" name="Retângulo: Cantos Arredondados 14">
          <a:extLst>
            <a:ext uri="{FF2B5EF4-FFF2-40B4-BE49-F238E27FC236}">
              <a16:creationId xmlns:a16="http://schemas.microsoft.com/office/drawing/2014/main" id="{00000000-0008-0000-1100-00000C000000}"/>
            </a:ext>
          </a:extLst>
        </xdr:cNvPr>
        <xdr:cNvSpPr/>
      </xdr:nvSpPr>
      <xdr:spPr>
        <a:xfrm>
          <a:off x="6962775" y="85725"/>
          <a:ext cx="720000" cy="360000"/>
        </a:xfrm>
        <a:prstGeom prst="rect">
          <a:avLst/>
        </a:prstGeom>
        <a:solidFill>
          <a:srgbClr val="B3FF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65000"/>
                  <a:lumOff val="35000"/>
                </a:schemeClr>
              </a:solidFill>
              <a:latin typeface="+mn-lt"/>
            </a:rPr>
            <a:t>NOVO </a:t>
          </a:r>
        </a:p>
      </xdr:txBody>
    </xdr:sp>
    <xdr:clientData fPrintsWithSheet="0"/>
  </xdr:twoCellAnchor>
  <xdr:twoCellAnchor>
    <xdr:from>
      <xdr:col>1</xdr:col>
      <xdr:colOff>1381123</xdr:colOff>
      <xdr:row>0</xdr:row>
      <xdr:rowOff>85725</xdr:rowOff>
    </xdr:from>
    <xdr:to>
      <xdr:col>1</xdr:col>
      <xdr:colOff>2029123</xdr:colOff>
      <xdr:row>0</xdr:row>
      <xdr:rowOff>445725</xdr:rowOff>
    </xdr:to>
    <xdr:sp macro="[0]!DUPLICAR_AMBIENTE.DUPLICAR_AMBIENTE" textlink="">
      <xdr:nvSpPr>
        <xdr:cNvPr id="13" name="Retângulo: Cantos Arredondados 15">
          <a:extLst>
            <a:ext uri="{FF2B5EF4-FFF2-40B4-BE49-F238E27FC236}">
              <a16:creationId xmlns:a16="http://schemas.microsoft.com/office/drawing/2014/main" id="{00000000-0008-0000-1100-00000D000000}"/>
            </a:ext>
          </a:extLst>
        </xdr:cNvPr>
        <xdr:cNvSpPr/>
      </xdr:nvSpPr>
      <xdr:spPr>
        <a:xfrm>
          <a:off x="1543048" y="85725"/>
          <a:ext cx="648000"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DUPLICAR </a:t>
          </a:r>
        </a:p>
      </xdr:txBody>
    </xdr:sp>
    <xdr:clientData fPrintsWithSheet="0"/>
  </xdr:twoCellAnchor>
  <xdr:twoCellAnchor>
    <xdr:from>
      <xdr:col>7</xdr:col>
      <xdr:colOff>742949</xdr:colOff>
      <xdr:row>0</xdr:row>
      <xdr:rowOff>99919</xdr:rowOff>
    </xdr:from>
    <xdr:to>
      <xdr:col>7</xdr:col>
      <xdr:colOff>1013336</xdr:colOff>
      <xdr:row>0</xdr:row>
      <xdr:rowOff>428625</xdr:rowOff>
    </xdr:to>
    <xdr:pic macro="[0]!CALCULADORA.CALCULADORA">
      <xdr:nvPicPr>
        <xdr:cNvPr id="14" name="Imagem 13">
          <a:extLst>
            <a:ext uri="{FF2B5EF4-FFF2-40B4-BE49-F238E27FC236}">
              <a16:creationId xmlns:a16="http://schemas.microsoft.com/office/drawing/2014/main" id="{00000000-0008-0000-1100-00000E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9105899" y="99919"/>
          <a:ext cx="270387" cy="328706"/>
        </a:xfrm>
        <a:prstGeom prst="rect">
          <a:avLst/>
        </a:prstGeom>
      </xdr:spPr>
    </xdr:pic>
    <xdr:clientData fPrintsWithSheet="0"/>
  </xdr:twoCellAnchor>
  <xdr:twoCellAnchor>
    <xdr:from>
      <xdr:col>7</xdr:col>
      <xdr:colOff>1038224</xdr:colOff>
      <xdr:row>0</xdr:row>
      <xdr:rowOff>85724</xdr:rowOff>
    </xdr:from>
    <xdr:to>
      <xdr:col>7</xdr:col>
      <xdr:colOff>1356899</xdr:colOff>
      <xdr:row>0</xdr:row>
      <xdr:rowOff>419099</xdr:rowOff>
    </xdr:to>
    <xdr:pic macro="[0]!PDF_AMBIENTE.PDF_AMBIENTE">
      <xdr:nvPicPr>
        <xdr:cNvPr id="15" name="Imagem 14" descr="Imagem relacionada">
          <a:extLst>
            <a:ext uri="{FF2B5EF4-FFF2-40B4-BE49-F238E27FC236}">
              <a16:creationId xmlns:a16="http://schemas.microsoft.com/office/drawing/2014/main" id="{00000000-0008-0000-1100-00000F000000}"/>
            </a:ext>
          </a:extLst>
        </xdr:cNvPr>
        <xdr:cNvPicPr>
          <a:picLocks noChangeArrowheads="1"/>
        </xdr:cNvPicPr>
      </xdr:nvPicPr>
      <xdr:blipFill>
        <a:blip xmlns:r="http://schemas.openxmlformats.org/officeDocument/2006/relationships" r:embed="rId4" cstate="print">
          <a:alphaModFix/>
          <a:extLst>
            <a:ext uri="{28A0092B-C50C-407E-A947-70E740481C1C}">
              <a14:useLocalDpi xmlns:a14="http://schemas.microsoft.com/office/drawing/2010/main" val="0"/>
            </a:ext>
          </a:extLst>
        </a:blip>
        <a:srcRect/>
        <a:stretch>
          <a:fillRect/>
        </a:stretch>
      </xdr:blipFill>
      <xdr:spPr bwMode="auto">
        <a:xfrm>
          <a:off x="9401174" y="85724"/>
          <a:ext cx="318675" cy="333375"/>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0</xdr:col>
      <xdr:colOff>142875</xdr:colOff>
      <xdr:row>2388</xdr:row>
      <xdr:rowOff>95250</xdr:rowOff>
    </xdr:from>
    <xdr:to>
      <xdr:col>8</xdr:col>
      <xdr:colOff>9524</xdr:colOff>
      <xdr:row>2388</xdr:row>
      <xdr:rowOff>383250</xdr:rowOff>
    </xdr:to>
    <xdr:sp macro="[0]!LANÇAR_ORÇAMENTO.LANÇAR_ORÇAMENTO" textlink="">
      <xdr:nvSpPr>
        <xdr:cNvPr id="16" name="forma">
          <a:extLst>
            <a:ext uri="{FF2B5EF4-FFF2-40B4-BE49-F238E27FC236}">
              <a16:creationId xmlns:a16="http://schemas.microsoft.com/office/drawing/2014/main" id="{00000000-0008-0000-1100-000010000000}"/>
            </a:ext>
          </a:extLst>
        </xdr:cNvPr>
        <xdr:cNvSpPr/>
      </xdr:nvSpPr>
      <xdr:spPr>
        <a:xfrm>
          <a:off x="142875" y="49796700"/>
          <a:ext cx="9601199" cy="0"/>
        </a:xfrm>
        <a:prstGeom prst="rect">
          <a:avLst/>
        </a:prstGeom>
        <a:noFill/>
        <a:ln>
          <a:noFill/>
        </a:ln>
        <a:extLst>
          <a:ext uri="{909E8E84-426E-40DD-AFC4-6F175D3DCCD1}">
            <a14:hiddenFill xmlns:a14="http://schemas.microsoft.com/office/drawing/2010/main">
              <a:solidFill>
                <a:schemeClr val="tx1">
                  <a:lumMod val="75000"/>
                  <a:lumOff val="25000"/>
                </a:schemeClr>
              </a:solidFill>
            </a14:hiddenFill>
          </a:ext>
        </a:ex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050" b="1">
              <a:noFill/>
              <a:latin typeface="+mn-lt"/>
            </a:rPr>
            <a:t>CLIQUE</a:t>
          </a:r>
          <a:r>
            <a:rPr lang="pt-BR" sz="1050" b="1" baseline="0">
              <a:noFill/>
              <a:latin typeface="+mn-lt"/>
            </a:rPr>
            <a:t> </a:t>
          </a:r>
          <a:r>
            <a:rPr lang="pt-BR" sz="1050" b="1">
              <a:noFill/>
              <a:latin typeface="+mn-lt"/>
            </a:rPr>
            <a:t>AQUI</a:t>
          </a:r>
          <a:r>
            <a:rPr lang="pt-BR" sz="1050" b="1" baseline="0">
              <a:noFill/>
              <a:latin typeface="+mn-lt"/>
            </a:rPr>
            <a:t> </a:t>
          </a:r>
          <a:r>
            <a:rPr lang="pt-BR" sz="900" b="0" baseline="0">
              <a:noFill/>
              <a:latin typeface="+mn-lt"/>
            </a:rPr>
            <a:t>PARA </a:t>
          </a:r>
          <a:r>
            <a:rPr lang="pt-BR" sz="900" b="0">
              <a:noFill/>
              <a:latin typeface="+mn-lt"/>
            </a:rPr>
            <a:t>LANÇAR AMBIENTE NO ORÇAMENTO</a:t>
          </a:r>
        </a:p>
      </xdr:txBody>
    </xdr:sp>
    <xdr:clientData fPrintsWithSheet="0"/>
  </xdr:twoCellAnchor>
  <xdr:twoCellAnchor>
    <xdr:from>
      <xdr:col>1</xdr:col>
      <xdr:colOff>2095501</xdr:colOff>
      <xdr:row>0</xdr:row>
      <xdr:rowOff>85726</xdr:rowOff>
    </xdr:from>
    <xdr:to>
      <xdr:col>1</xdr:col>
      <xdr:colOff>2959501</xdr:colOff>
      <xdr:row>0</xdr:row>
      <xdr:rowOff>445726</xdr:rowOff>
    </xdr:to>
    <xdr:sp macro="[0]!despinstalacaopeloambiente.despinstalacaopeloambiente" textlink="">
      <xdr:nvSpPr>
        <xdr:cNvPr id="17" name="Retângulo 16">
          <a:extLst>
            <a:ext uri="{FF2B5EF4-FFF2-40B4-BE49-F238E27FC236}">
              <a16:creationId xmlns:a16="http://schemas.microsoft.com/office/drawing/2014/main" id="{00000000-0008-0000-1100-000011000000}"/>
            </a:ext>
          </a:extLst>
        </xdr:cNvPr>
        <xdr:cNvSpPr/>
      </xdr:nvSpPr>
      <xdr:spPr>
        <a:xfrm>
          <a:off x="2257426" y="85726"/>
          <a:ext cx="864000"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CUSTOS DE </a:t>
          </a:r>
          <a:br>
            <a:rPr lang="pt-BR" sz="800" b="0">
              <a:solidFill>
                <a:srgbClr val="B3FF00"/>
              </a:solidFill>
            </a:rPr>
          </a:br>
          <a:r>
            <a:rPr lang="pt-BR" sz="800" b="0" baseline="0">
              <a:solidFill>
                <a:srgbClr val="B3FF00"/>
              </a:solidFill>
            </a:rPr>
            <a:t>INSTALAÇÃO</a:t>
          </a:r>
          <a:endParaRPr lang="pt-BR" sz="800" b="0">
            <a:solidFill>
              <a:srgbClr val="B3FF00"/>
            </a:solidFill>
          </a:endParaRPr>
        </a:p>
      </xdr:txBody>
    </xdr:sp>
    <xdr:clientData fPrintsWithSheet="0"/>
  </xdr:twoCellAnchor>
  <xdr:twoCellAnchor>
    <xdr:from>
      <xdr:col>1</xdr:col>
      <xdr:colOff>1095375</xdr:colOff>
      <xdr:row>23</xdr:row>
      <xdr:rowOff>38100</xdr:rowOff>
    </xdr:from>
    <xdr:to>
      <xdr:col>1</xdr:col>
      <xdr:colOff>2139375</xdr:colOff>
      <xdr:row>23</xdr:row>
      <xdr:rowOff>485775</xdr:rowOff>
    </xdr:to>
    <xdr:sp macro="[0]!VISUALIZAMDF.VISUALIZAMDF" textlink="">
      <xdr:nvSpPr>
        <xdr:cNvPr id="18" name="MDF">
          <a:extLst>
            <a:ext uri="{FF2B5EF4-FFF2-40B4-BE49-F238E27FC236}">
              <a16:creationId xmlns:a16="http://schemas.microsoft.com/office/drawing/2014/main" id="{00000000-0008-0000-1100-000012000000}"/>
            </a:ext>
          </a:extLst>
        </xdr:cNvPr>
        <xdr:cNvSpPr/>
      </xdr:nvSpPr>
      <xdr:spPr>
        <a:xfrm>
          <a:off x="12573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MDF / MADEIRA</a:t>
          </a:r>
        </a:p>
      </xdr:txBody>
    </xdr:sp>
    <xdr:clientData fPrintsWithSheet="0"/>
  </xdr:twoCellAnchor>
  <xdr:twoCellAnchor>
    <xdr:from>
      <xdr:col>1</xdr:col>
      <xdr:colOff>2162175</xdr:colOff>
      <xdr:row>23</xdr:row>
      <xdr:rowOff>38100</xdr:rowOff>
    </xdr:from>
    <xdr:to>
      <xdr:col>1</xdr:col>
      <xdr:colOff>3206175</xdr:colOff>
      <xdr:row>23</xdr:row>
      <xdr:rowOff>485775</xdr:rowOff>
    </xdr:to>
    <xdr:sp macro="[0]!VISUALIZAFITADEBORDA.VISUALIZAFITADEBORDA" textlink="">
      <xdr:nvSpPr>
        <xdr:cNvPr id="19" name="FITADEBORDA">
          <a:extLst>
            <a:ext uri="{FF2B5EF4-FFF2-40B4-BE49-F238E27FC236}">
              <a16:creationId xmlns:a16="http://schemas.microsoft.com/office/drawing/2014/main" id="{00000000-0008-0000-1100-000013000000}"/>
            </a:ext>
          </a:extLst>
        </xdr:cNvPr>
        <xdr:cNvSpPr/>
      </xdr:nvSpPr>
      <xdr:spPr>
        <a:xfrm>
          <a:off x="232410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FITA DE BORDA / ACABAMENTO</a:t>
          </a:r>
        </a:p>
      </xdr:txBody>
    </xdr:sp>
    <xdr:clientData fPrintsWithSheet="0"/>
  </xdr:twoCellAnchor>
  <xdr:twoCellAnchor>
    <xdr:from>
      <xdr:col>1</xdr:col>
      <xdr:colOff>3228973</xdr:colOff>
      <xdr:row>23</xdr:row>
      <xdr:rowOff>38100</xdr:rowOff>
    </xdr:from>
    <xdr:to>
      <xdr:col>2</xdr:col>
      <xdr:colOff>1024948</xdr:colOff>
      <xdr:row>23</xdr:row>
      <xdr:rowOff>485775</xdr:rowOff>
    </xdr:to>
    <xdr:sp macro="[0]!VISUALIZADOBRADICA.VISUALIZADOBRADICA" textlink="">
      <xdr:nvSpPr>
        <xdr:cNvPr id="20" name="DOBRADICA">
          <a:extLst>
            <a:ext uri="{FF2B5EF4-FFF2-40B4-BE49-F238E27FC236}">
              <a16:creationId xmlns:a16="http://schemas.microsoft.com/office/drawing/2014/main" id="{00000000-0008-0000-1100-000014000000}"/>
            </a:ext>
          </a:extLst>
        </xdr:cNvPr>
        <xdr:cNvSpPr/>
      </xdr:nvSpPr>
      <xdr:spPr>
        <a:xfrm>
          <a:off x="3390898"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DOBRADIÇA E CORREDIÇA</a:t>
          </a:r>
        </a:p>
      </xdr:txBody>
    </xdr:sp>
    <xdr:clientData fPrintsWithSheet="0"/>
  </xdr:twoCellAnchor>
  <xdr:twoCellAnchor>
    <xdr:from>
      <xdr:col>3</xdr:col>
      <xdr:colOff>0</xdr:colOff>
      <xdr:row>23</xdr:row>
      <xdr:rowOff>38100</xdr:rowOff>
    </xdr:from>
    <xdr:to>
      <xdr:col>3</xdr:col>
      <xdr:colOff>1044000</xdr:colOff>
      <xdr:row>23</xdr:row>
      <xdr:rowOff>485775</xdr:rowOff>
    </xdr:to>
    <xdr:sp macro="[0]!VISUALIZAPUXADORES.VISUALIZAPUXADORES" textlink="">
      <xdr:nvSpPr>
        <xdr:cNvPr id="21" name="PUXADORES">
          <a:extLst>
            <a:ext uri="{FF2B5EF4-FFF2-40B4-BE49-F238E27FC236}">
              <a16:creationId xmlns:a16="http://schemas.microsoft.com/office/drawing/2014/main" id="{00000000-0008-0000-1100-000015000000}"/>
            </a:ext>
          </a:extLst>
        </xdr:cNvPr>
        <xdr:cNvSpPr/>
      </xdr:nvSpPr>
      <xdr:spPr>
        <a:xfrm>
          <a:off x="444817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PUXADORES</a:t>
          </a:r>
        </a:p>
      </xdr:txBody>
    </xdr:sp>
    <xdr:clientData fPrintsWithSheet="0"/>
  </xdr:twoCellAnchor>
  <xdr:twoCellAnchor>
    <xdr:from>
      <xdr:col>3</xdr:col>
      <xdr:colOff>1057275</xdr:colOff>
      <xdr:row>23</xdr:row>
      <xdr:rowOff>38100</xdr:rowOff>
    </xdr:from>
    <xdr:to>
      <xdr:col>4</xdr:col>
      <xdr:colOff>901125</xdr:colOff>
      <xdr:row>23</xdr:row>
      <xdr:rowOff>485775</xdr:rowOff>
    </xdr:to>
    <xdr:sp macro="[0]!VISUALIZASISTEMADECORRER.VISUALIZASISTEMADECORRER" textlink="">
      <xdr:nvSpPr>
        <xdr:cNvPr id="22" name="SISTEMASDECORRER">
          <a:extLst>
            <a:ext uri="{FF2B5EF4-FFF2-40B4-BE49-F238E27FC236}">
              <a16:creationId xmlns:a16="http://schemas.microsoft.com/office/drawing/2014/main" id="{00000000-0008-0000-1100-000016000000}"/>
            </a:ext>
          </a:extLst>
        </xdr:cNvPr>
        <xdr:cNvSpPr/>
      </xdr:nvSpPr>
      <xdr:spPr>
        <a:xfrm>
          <a:off x="5505450"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SISTEMAS DE CORRER</a:t>
          </a:r>
        </a:p>
      </xdr:txBody>
    </xdr:sp>
    <xdr:clientData fPrintsWithSheet="0"/>
  </xdr:twoCellAnchor>
  <xdr:twoCellAnchor>
    <xdr:from>
      <xdr:col>4</xdr:col>
      <xdr:colOff>914400</xdr:colOff>
      <xdr:row>23</xdr:row>
      <xdr:rowOff>38100</xdr:rowOff>
    </xdr:from>
    <xdr:to>
      <xdr:col>6</xdr:col>
      <xdr:colOff>491550</xdr:colOff>
      <xdr:row>23</xdr:row>
      <xdr:rowOff>485775</xdr:rowOff>
    </xdr:to>
    <xdr:sp macro="[0]!VISUALIZAOUTROS.VISUALIZAOUTROS" textlink="">
      <xdr:nvSpPr>
        <xdr:cNvPr id="23" name="OUTROS">
          <a:extLst>
            <a:ext uri="{FF2B5EF4-FFF2-40B4-BE49-F238E27FC236}">
              <a16:creationId xmlns:a16="http://schemas.microsoft.com/office/drawing/2014/main" id="{00000000-0008-0000-1100-000017000000}"/>
            </a:ext>
          </a:extLst>
        </xdr:cNvPr>
        <xdr:cNvSpPr/>
      </xdr:nvSpPr>
      <xdr:spPr>
        <a:xfrm>
          <a:off x="65627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FERRAGENS: OUTROS</a:t>
          </a:r>
        </a:p>
      </xdr:txBody>
    </xdr:sp>
    <xdr:clientData fPrintsWithSheet="0"/>
  </xdr:twoCellAnchor>
  <xdr:twoCellAnchor>
    <xdr:from>
      <xdr:col>6</xdr:col>
      <xdr:colOff>514350</xdr:colOff>
      <xdr:row>23</xdr:row>
      <xdr:rowOff>38100</xdr:rowOff>
    </xdr:from>
    <xdr:to>
      <xdr:col>7</xdr:col>
      <xdr:colOff>310575</xdr:colOff>
      <xdr:row>23</xdr:row>
      <xdr:rowOff>485775</xdr:rowOff>
    </xdr:to>
    <xdr:sp macro="[0]!VISUALIZAACESSORIOS.VISUALIZAACESSORIOS" textlink="">
      <xdr:nvSpPr>
        <xdr:cNvPr id="24" name="ACESSORIOS">
          <a:extLst>
            <a:ext uri="{FF2B5EF4-FFF2-40B4-BE49-F238E27FC236}">
              <a16:creationId xmlns:a16="http://schemas.microsoft.com/office/drawing/2014/main" id="{00000000-0008-0000-1100-000018000000}"/>
            </a:ext>
          </a:extLst>
        </xdr:cNvPr>
        <xdr:cNvSpPr/>
      </xdr:nvSpPr>
      <xdr:spPr>
        <a:xfrm>
          <a:off x="7629525" y="6000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chemeClr val="tx1">
                  <a:lumMod val="50000"/>
                  <a:lumOff val="50000"/>
                </a:schemeClr>
              </a:solidFill>
            </a:rPr>
            <a:t>ACESSÓRIOS</a:t>
          </a:r>
        </a:p>
      </xdr:txBody>
    </xdr:sp>
    <xdr:clientData fPrintsWithSheet="0"/>
  </xdr:twoCellAnchor>
  <xdr:twoCellAnchor>
    <xdr:from>
      <xdr:col>7</xdr:col>
      <xdr:colOff>409575</xdr:colOff>
      <xdr:row>23</xdr:row>
      <xdr:rowOff>38101</xdr:rowOff>
    </xdr:from>
    <xdr:to>
      <xdr:col>7</xdr:col>
      <xdr:colOff>1362075</xdr:colOff>
      <xdr:row>23</xdr:row>
      <xdr:rowOff>974101</xdr:rowOff>
    </xdr:to>
    <xdr:sp macro="[0]!FILTRARMATERIAIS.FILTRARMATERIAIS" textlink="">
      <xdr:nvSpPr>
        <xdr:cNvPr id="25" name="RESUMO">
          <a:extLst>
            <a:ext uri="{FF2B5EF4-FFF2-40B4-BE49-F238E27FC236}">
              <a16:creationId xmlns:a16="http://schemas.microsoft.com/office/drawing/2014/main" id="{00000000-0008-0000-1100-000019000000}"/>
            </a:ext>
          </a:extLst>
        </xdr:cNvPr>
        <xdr:cNvSpPr/>
      </xdr:nvSpPr>
      <xdr:spPr>
        <a:xfrm>
          <a:off x="8772525" y="600076"/>
          <a:ext cx="952500" cy="936000"/>
        </a:xfrm>
        <a:prstGeom prst="rect">
          <a:avLst/>
        </a:prstGeom>
        <a:solidFill>
          <a:schemeClr val="bg1">
            <a:lumMod val="9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b="1">
              <a:solidFill>
                <a:schemeClr val="tx1">
                  <a:lumMod val="65000"/>
                  <a:lumOff val="35000"/>
                </a:schemeClr>
              </a:solidFill>
            </a:rPr>
            <a:t>RESUMO</a:t>
          </a:r>
          <a:r>
            <a:rPr lang="pt-BR" sz="900" b="1" baseline="0">
              <a:solidFill>
                <a:schemeClr val="tx1">
                  <a:lumMod val="65000"/>
                  <a:lumOff val="35000"/>
                </a:schemeClr>
              </a:solidFill>
            </a:rPr>
            <a:t> DE MATERIAIS</a:t>
          </a:r>
          <a:endParaRPr lang="pt-BR" sz="900" b="1">
            <a:solidFill>
              <a:schemeClr val="tx1">
                <a:lumMod val="65000"/>
                <a:lumOff val="35000"/>
              </a:schemeClr>
            </a:solidFill>
          </a:endParaRPr>
        </a:p>
      </xdr:txBody>
    </xdr:sp>
    <xdr:clientData fPrintsWithSheet="0"/>
  </xdr:twoCellAnchor>
  <xdr:twoCellAnchor>
    <xdr:from>
      <xdr:col>1</xdr:col>
      <xdr:colOff>3028951</xdr:colOff>
      <xdr:row>0</xdr:row>
      <xdr:rowOff>85726</xdr:rowOff>
    </xdr:from>
    <xdr:to>
      <xdr:col>2</xdr:col>
      <xdr:colOff>762000</xdr:colOff>
      <xdr:row>0</xdr:row>
      <xdr:rowOff>445726</xdr:rowOff>
    </xdr:to>
    <xdr:sp macro="[0]!DADOSCLIENTEPELOAMBIENTE.DADOSCLIENTEPELOAMBIENTE" textlink="">
      <xdr:nvSpPr>
        <xdr:cNvPr id="26" name="Retângulo 25">
          <a:extLst>
            <a:ext uri="{FF2B5EF4-FFF2-40B4-BE49-F238E27FC236}">
              <a16:creationId xmlns:a16="http://schemas.microsoft.com/office/drawing/2014/main" id="{00000000-0008-0000-1100-00001A000000}"/>
            </a:ext>
          </a:extLst>
        </xdr:cNvPr>
        <xdr:cNvSpPr/>
      </xdr:nvSpPr>
      <xdr:spPr>
        <a:xfrm>
          <a:off x="3190876" y="85726"/>
          <a:ext cx="981074" cy="360000"/>
        </a:xfrm>
        <a:prstGeom prst="rect">
          <a:avLst/>
        </a:prstGeom>
        <a:solidFill>
          <a:schemeClr val="tx1">
            <a:lumMod val="50000"/>
            <a:lumOff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800" b="0">
              <a:solidFill>
                <a:srgbClr val="B3FF00"/>
              </a:solidFill>
            </a:rPr>
            <a:t>DADOS</a:t>
          </a:r>
          <a:r>
            <a:rPr lang="pt-BR" sz="800" b="0" baseline="0">
              <a:solidFill>
                <a:srgbClr val="B3FF00"/>
              </a:solidFill>
            </a:rPr>
            <a:t> DO CLIENTE</a:t>
          </a:r>
          <a:endParaRPr lang="pt-BR" sz="800" b="0">
            <a:solidFill>
              <a:srgbClr val="B3FF00"/>
            </a:solidFill>
          </a:endParaRPr>
        </a:p>
      </xdr:txBody>
    </xdr:sp>
    <xdr:clientData fPrintsWithSheet="0"/>
  </xdr:twoCellAnchor>
  <xdr:twoCellAnchor>
    <xdr:from>
      <xdr:col>6</xdr:col>
      <xdr:colOff>638173</xdr:colOff>
      <xdr:row>0</xdr:row>
      <xdr:rowOff>85724</xdr:rowOff>
    </xdr:from>
    <xdr:to>
      <xdr:col>7</xdr:col>
      <xdr:colOff>171449</xdr:colOff>
      <xdr:row>0</xdr:row>
      <xdr:rowOff>445724</xdr:rowOff>
    </xdr:to>
    <xdr:sp macro="[0]!DATADOAMBIENTE.DATADOAMBIENTE" textlink="CÁLCULOS!J12">
      <xdr:nvSpPr>
        <xdr:cNvPr id="27" name="Retângulo: Cantos Arredondados 14">
          <a:extLst>
            <a:ext uri="{FF2B5EF4-FFF2-40B4-BE49-F238E27FC236}">
              <a16:creationId xmlns:a16="http://schemas.microsoft.com/office/drawing/2014/main" id="{00000000-0008-0000-1100-00001B000000}"/>
            </a:ext>
          </a:extLst>
        </xdr:cNvPr>
        <xdr:cNvSpPr/>
      </xdr:nvSpPr>
      <xdr:spPr>
        <a:xfrm>
          <a:off x="7753348" y="85724"/>
          <a:ext cx="781051" cy="360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7AE4557-FC3A-4A19-B9B0-F25072B06AF7}" type="TxLink">
            <a:rPr lang="pt-BR" sz="800" b="0">
              <a:solidFill>
                <a:srgbClr val="B3FF00"/>
              </a:solidFill>
              <a:latin typeface="+mn-lt"/>
            </a:rPr>
            <a:pPr algn="ctr"/>
            <a:t> </a:t>
          </a:fld>
          <a:endParaRPr lang="pt-BR" sz="800" b="0">
            <a:solidFill>
              <a:srgbClr val="B3FF00"/>
            </a:solidFill>
            <a:latin typeface="+mn-lt"/>
          </a:endParaRPr>
        </a:p>
      </xdr:txBody>
    </xdr:sp>
    <xdr:clientData fPrintsWithSheet="0"/>
  </xdr:twoCellAnchor>
  <xdr:twoCellAnchor>
    <xdr:from>
      <xdr:col>6</xdr:col>
      <xdr:colOff>628650</xdr:colOff>
      <xdr:row>0</xdr:row>
      <xdr:rowOff>66675</xdr:rowOff>
    </xdr:from>
    <xdr:to>
      <xdr:col>7</xdr:col>
      <xdr:colOff>184499</xdr:colOff>
      <xdr:row>0</xdr:row>
      <xdr:rowOff>285750</xdr:rowOff>
    </xdr:to>
    <xdr:sp macro="[0]!DATADOAMBIENTE.DATADOAMBIENTE" textlink="">
      <xdr:nvSpPr>
        <xdr:cNvPr id="28" name="Retângulo 27">
          <a:extLst>
            <a:ext uri="{FF2B5EF4-FFF2-40B4-BE49-F238E27FC236}">
              <a16:creationId xmlns:a16="http://schemas.microsoft.com/office/drawing/2014/main" id="{00000000-0008-0000-1100-00001C000000}"/>
            </a:ext>
          </a:extLst>
        </xdr:cNvPr>
        <xdr:cNvSpPr/>
      </xdr:nvSpPr>
      <xdr:spPr>
        <a:xfrm>
          <a:off x="7743825" y="66675"/>
          <a:ext cx="803624"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800">
              <a:solidFill>
                <a:srgbClr val="B3FF00"/>
              </a:solidFill>
            </a:rPr>
            <a:t>ATUALIZAÇÃO</a:t>
          </a:r>
          <a:endParaRPr lang="pt-BR" sz="1000">
            <a:solidFill>
              <a:srgbClr val="B3FF00"/>
            </a:solidFill>
          </a:endParaRPr>
        </a:p>
      </xdr:txBody>
    </xdr:sp>
    <xdr:clientData fPrintsWithSheet="0"/>
  </xdr:twoCellAnchor>
  <xdr:twoCellAnchor>
    <xdr:from>
      <xdr:col>7</xdr:col>
      <xdr:colOff>352425</xdr:colOff>
      <xdr:row>0</xdr:row>
      <xdr:rowOff>114300</xdr:rowOff>
    </xdr:from>
    <xdr:to>
      <xdr:col>7</xdr:col>
      <xdr:colOff>665929</xdr:colOff>
      <xdr:row>0</xdr:row>
      <xdr:rowOff>427804</xdr:rowOff>
    </xdr:to>
    <xdr:pic macro="[0]!SALVAR.SALVAR">
      <xdr:nvPicPr>
        <xdr:cNvPr id="29" name="Imagem 28">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715375" y="114300"/>
          <a:ext cx="313504" cy="313504"/>
        </a:xfrm>
        <a:prstGeom prst="rect">
          <a:avLst/>
        </a:prstGeom>
      </xdr:spPr>
    </xdr:pic>
    <xdr:clientData fPrintsWithSheet="0"/>
  </xdr:twoCellAnchor>
  <xdr:twoCellAnchor>
    <xdr:from>
      <xdr:col>1</xdr:col>
      <xdr:colOff>1962149</xdr:colOff>
      <xdr:row>23</xdr:row>
      <xdr:rowOff>31688</xdr:rowOff>
    </xdr:from>
    <xdr:to>
      <xdr:col>1</xdr:col>
      <xdr:colOff>2142149</xdr:colOff>
      <xdr:row>23</xdr:row>
      <xdr:rowOff>211688</xdr:rowOff>
    </xdr:to>
    <xdr:pic macro="[0]!ALTERABOTAOMDF.ALTERABOTAOMDF">
      <xdr:nvPicPr>
        <xdr:cNvPr id="30" name="Imagem 29">
          <a:extLst>
            <a:ext uri="{FF2B5EF4-FFF2-40B4-BE49-F238E27FC236}">
              <a16:creationId xmlns:a16="http://schemas.microsoft.com/office/drawing/2014/main" id="{00000000-0008-0000-1100-00001E000000}"/>
            </a:ext>
          </a:extLst>
        </xdr:cNvPr>
        <xdr:cNvPicPr>
          <a:picLocks/>
        </xdr:cNvPicPr>
      </xdr:nvPicPr>
      <xdr:blipFill rotWithShape="1">
        <a:blip xmlns:r="http://schemas.openxmlformats.org/officeDocument/2006/relationships" r:embed="rId6"/>
        <a:srcRect l="5217" r="6085" b="32256"/>
        <a:stretch/>
      </xdr:blipFill>
      <xdr:spPr>
        <a:xfrm>
          <a:off x="2124074" y="593663"/>
          <a:ext cx="180000" cy="180000"/>
        </a:xfrm>
        <a:prstGeom prst="rect">
          <a:avLst/>
        </a:prstGeom>
      </xdr:spPr>
    </xdr:pic>
    <xdr:clientData fPrintsWithSheet="0"/>
  </xdr:twoCellAnchor>
  <xdr:twoCellAnchor>
    <xdr:from>
      <xdr:col>1</xdr:col>
      <xdr:colOff>3047999</xdr:colOff>
      <xdr:row>23</xdr:row>
      <xdr:rowOff>41213</xdr:rowOff>
    </xdr:from>
    <xdr:to>
      <xdr:col>1</xdr:col>
      <xdr:colOff>3227999</xdr:colOff>
      <xdr:row>23</xdr:row>
      <xdr:rowOff>221213</xdr:rowOff>
    </xdr:to>
    <xdr:pic macro="[0]!ALTERABOTAFITADEBORDA.ALTERABOTAFITADEBORDA">
      <xdr:nvPicPr>
        <xdr:cNvPr id="31" name="Imagem 30">
          <a:extLst>
            <a:ext uri="{FF2B5EF4-FFF2-40B4-BE49-F238E27FC236}">
              <a16:creationId xmlns:a16="http://schemas.microsoft.com/office/drawing/2014/main" id="{00000000-0008-0000-1100-00001F000000}"/>
            </a:ext>
          </a:extLst>
        </xdr:cNvPr>
        <xdr:cNvPicPr>
          <a:picLocks/>
        </xdr:cNvPicPr>
      </xdr:nvPicPr>
      <xdr:blipFill rotWithShape="1">
        <a:blip xmlns:r="http://schemas.openxmlformats.org/officeDocument/2006/relationships" r:embed="rId6"/>
        <a:srcRect l="5217" r="6085" b="32256"/>
        <a:stretch/>
      </xdr:blipFill>
      <xdr:spPr>
        <a:xfrm>
          <a:off x="3209924" y="603188"/>
          <a:ext cx="180000" cy="180000"/>
        </a:xfrm>
        <a:prstGeom prst="rect">
          <a:avLst/>
        </a:prstGeom>
      </xdr:spPr>
    </xdr:pic>
    <xdr:clientData fPrintsWithSheet="0"/>
  </xdr:twoCellAnchor>
  <xdr:twoCellAnchor>
    <xdr:from>
      <xdr:col>2</xdr:col>
      <xdr:colOff>857249</xdr:colOff>
      <xdr:row>23</xdr:row>
      <xdr:rowOff>41213</xdr:rowOff>
    </xdr:from>
    <xdr:to>
      <xdr:col>2</xdr:col>
      <xdr:colOff>1037249</xdr:colOff>
      <xdr:row>23</xdr:row>
      <xdr:rowOff>221213</xdr:rowOff>
    </xdr:to>
    <xdr:pic macro="[0]!ALTERABOTADOBRADICA.ALTERABOTADOBRADICA">
      <xdr:nvPicPr>
        <xdr:cNvPr id="32" name="Imagem 31">
          <a:extLst>
            <a:ext uri="{FF2B5EF4-FFF2-40B4-BE49-F238E27FC236}">
              <a16:creationId xmlns:a16="http://schemas.microsoft.com/office/drawing/2014/main" id="{00000000-0008-0000-1100-000020000000}"/>
            </a:ext>
          </a:extLst>
        </xdr:cNvPr>
        <xdr:cNvPicPr>
          <a:picLocks/>
        </xdr:cNvPicPr>
      </xdr:nvPicPr>
      <xdr:blipFill rotWithShape="1">
        <a:blip xmlns:r="http://schemas.openxmlformats.org/officeDocument/2006/relationships" r:embed="rId6"/>
        <a:srcRect l="5217" r="6085" b="32256"/>
        <a:stretch/>
      </xdr:blipFill>
      <xdr:spPr>
        <a:xfrm>
          <a:off x="4267199" y="603188"/>
          <a:ext cx="180000" cy="180000"/>
        </a:xfrm>
        <a:prstGeom prst="rect">
          <a:avLst/>
        </a:prstGeom>
      </xdr:spPr>
    </xdr:pic>
    <xdr:clientData fPrintsWithSheet="0"/>
  </xdr:twoCellAnchor>
  <xdr:twoCellAnchor>
    <xdr:from>
      <xdr:col>3</xdr:col>
      <xdr:colOff>866774</xdr:colOff>
      <xdr:row>23</xdr:row>
      <xdr:rowOff>41213</xdr:rowOff>
    </xdr:from>
    <xdr:to>
      <xdr:col>3</xdr:col>
      <xdr:colOff>1046774</xdr:colOff>
      <xdr:row>23</xdr:row>
      <xdr:rowOff>221213</xdr:rowOff>
    </xdr:to>
    <xdr:pic macro="[0]!ALTERABOTAOPUXADORES.ALTERABOTAOPUXADORES">
      <xdr:nvPicPr>
        <xdr:cNvPr id="33" name="Imagem 32">
          <a:extLst>
            <a:ext uri="{FF2B5EF4-FFF2-40B4-BE49-F238E27FC236}">
              <a16:creationId xmlns:a16="http://schemas.microsoft.com/office/drawing/2014/main" id="{00000000-0008-0000-1100-000021000000}"/>
            </a:ext>
          </a:extLst>
        </xdr:cNvPr>
        <xdr:cNvPicPr>
          <a:picLocks/>
        </xdr:cNvPicPr>
      </xdr:nvPicPr>
      <xdr:blipFill rotWithShape="1">
        <a:blip xmlns:r="http://schemas.openxmlformats.org/officeDocument/2006/relationships" r:embed="rId6"/>
        <a:srcRect l="5217" r="6085" b="32256"/>
        <a:stretch/>
      </xdr:blipFill>
      <xdr:spPr>
        <a:xfrm>
          <a:off x="5314949" y="603188"/>
          <a:ext cx="180000" cy="180000"/>
        </a:xfrm>
        <a:prstGeom prst="rect">
          <a:avLst/>
        </a:prstGeom>
      </xdr:spPr>
    </xdr:pic>
    <xdr:clientData fPrintsWithSheet="0"/>
  </xdr:twoCellAnchor>
  <xdr:twoCellAnchor>
    <xdr:from>
      <xdr:col>4</xdr:col>
      <xdr:colOff>723899</xdr:colOff>
      <xdr:row>23</xdr:row>
      <xdr:rowOff>50738</xdr:rowOff>
    </xdr:from>
    <xdr:to>
      <xdr:col>4</xdr:col>
      <xdr:colOff>903899</xdr:colOff>
      <xdr:row>23</xdr:row>
      <xdr:rowOff>230738</xdr:rowOff>
    </xdr:to>
    <xdr:pic macro="[0]!ALTERABOTAOSISTEMASDECORRER.ALTERABOTAOSISTEMASDECORRER">
      <xdr:nvPicPr>
        <xdr:cNvPr id="34" name="Imagem 33">
          <a:extLst>
            <a:ext uri="{FF2B5EF4-FFF2-40B4-BE49-F238E27FC236}">
              <a16:creationId xmlns:a16="http://schemas.microsoft.com/office/drawing/2014/main" id="{00000000-0008-0000-1100-000022000000}"/>
            </a:ext>
          </a:extLst>
        </xdr:cNvPr>
        <xdr:cNvPicPr>
          <a:picLocks/>
        </xdr:cNvPicPr>
      </xdr:nvPicPr>
      <xdr:blipFill rotWithShape="1">
        <a:blip xmlns:r="http://schemas.openxmlformats.org/officeDocument/2006/relationships" r:embed="rId6"/>
        <a:srcRect l="5217" r="6085" b="32256"/>
        <a:stretch/>
      </xdr:blipFill>
      <xdr:spPr>
        <a:xfrm>
          <a:off x="6372224" y="612713"/>
          <a:ext cx="180000" cy="180000"/>
        </a:xfrm>
        <a:prstGeom prst="rect">
          <a:avLst/>
        </a:prstGeom>
      </xdr:spPr>
    </xdr:pic>
    <xdr:clientData fPrintsWithSheet="0"/>
  </xdr:twoCellAnchor>
  <xdr:twoCellAnchor>
    <xdr:from>
      <xdr:col>6</xdr:col>
      <xdr:colOff>314325</xdr:colOff>
      <xdr:row>23</xdr:row>
      <xdr:rowOff>47625</xdr:rowOff>
    </xdr:from>
    <xdr:to>
      <xdr:col>6</xdr:col>
      <xdr:colOff>494325</xdr:colOff>
      <xdr:row>23</xdr:row>
      <xdr:rowOff>227625</xdr:rowOff>
    </xdr:to>
    <xdr:pic macro="[0]!ALTERABOTAOOUTROS.ALTERABOTAOOUTROS">
      <xdr:nvPicPr>
        <xdr:cNvPr id="35" name="Imagem 34">
          <a:extLst>
            <a:ext uri="{FF2B5EF4-FFF2-40B4-BE49-F238E27FC236}">
              <a16:creationId xmlns:a16="http://schemas.microsoft.com/office/drawing/2014/main" id="{00000000-0008-0000-1100-000023000000}"/>
            </a:ext>
          </a:extLst>
        </xdr:cNvPr>
        <xdr:cNvPicPr>
          <a:picLocks/>
        </xdr:cNvPicPr>
      </xdr:nvPicPr>
      <xdr:blipFill rotWithShape="1">
        <a:blip xmlns:r="http://schemas.openxmlformats.org/officeDocument/2006/relationships" r:embed="rId6"/>
        <a:srcRect l="5217" r="6085" b="32256"/>
        <a:stretch/>
      </xdr:blipFill>
      <xdr:spPr>
        <a:xfrm>
          <a:off x="7429500" y="609600"/>
          <a:ext cx="180000" cy="180000"/>
        </a:xfrm>
        <a:prstGeom prst="rect">
          <a:avLst/>
        </a:prstGeom>
      </xdr:spPr>
    </xdr:pic>
    <xdr:clientData fPrintsWithSheet="0"/>
  </xdr:twoCellAnchor>
  <xdr:twoCellAnchor>
    <xdr:from>
      <xdr:col>7</xdr:col>
      <xdr:colOff>133350</xdr:colOff>
      <xdr:row>23</xdr:row>
      <xdr:rowOff>47625</xdr:rowOff>
    </xdr:from>
    <xdr:to>
      <xdr:col>7</xdr:col>
      <xdr:colOff>313350</xdr:colOff>
      <xdr:row>23</xdr:row>
      <xdr:rowOff>227625</xdr:rowOff>
    </xdr:to>
    <xdr:pic macro="[0]!ALTERABOTAOACESSORIOS.ALTERABOTAOACESSORIOS">
      <xdr:nvPicPr>
        <xdr:cNvPr id="36" name="Imagem 35">
          <a:extLst>
            <a:ext uri="{FF2B5EF4-FFF2-40B4-BE49-F238E27FC236}">
              <a16:creationId xmlns:a16="http://schemas.microsoft.com/office/drawing/2014/main" id="{00000000-0008-0000-1100-000024000000}"/>
            </a:ext>
          </a:extLst>
        </xdr:cNvPr>
        <xdr:cNvPicPr>
          <a:picLocks/>
        </xdr:cNvPicPr>
      </xdr:nvPicPr>
      <xdr:blipFill rotWithShape="1">
        <a:blip xmlns:r="http://schemas.openxmlformats.org/officeDocument/2006/relationships" r:embed="rId6"/>
        <a:srcRect l="5217" r="6085" b="32256"/>
        <a:stretch/>
      </xdr:blipFill>
      <xdr:spPr>
        <a:xfrm>
          <a:off x="8496300" y="609600"/>
          <a:ext cx="180000" cy="180000"/>
        </a:xfrm>
        <a:prstGeom prst="rect">
          <a:avLst/>
        </a:prstGeom>
      </xdr:spPr>
    </xdr:pic>
    <xdr:clientData fPrintsWithSheet="0"/>
  </xdr:twoCellAnchor>
  <xdr:twoCellAnchor>
    <xdr:from>
      <xdr:col>1</xdr:col>
      <xdr:colOff>904873</xdr:colOff>
      <xdr:row>23</xdr:row>
      <xdr:rowOff>41213</xdr:rowOff>
    </xdr:from>
    <xdr:to>
      <xdr:col>1</xdr:col>
      <xdr:colOff>1084873</xdr:colOff>
      <xdr:row>23</xdr:row>
      <xdr:rowOff>221213</xdr:rowOff>
    </xdr:to>
    <xdr:pic macro="[0]!ALTERABOTAOESPECIAIS.ALTERABOTAOESPECIAIS">
      <xdr:nvPicPr>
        <xdr:cNvPr id="37" name="Imagem 36">
          <a:extLst>
            <a:ext uri="{FF2B5EF4-FFF2-40B4-BE49-F238E27FC236}">
              <a16:creationId xmlns:a16="http://schemas.microsoft.com/office/drawing/2014/main" id="{00000000-0008-0000-1100-000025000000}"/>
            </a:ext>
          </a:extLst>
        </xdr:cNvPr>
        <xdr:cNvPicPr>
          <a:picLocks/>
        </xdr:cNvPicPr>
      </xdr:nvPicPr>
      <xdr:blipFill rotWithShape="1">
        <a:blip xmlns:r="http://schemas.openxmlformats.org/officeDocument/2006/relationships" r:embed="rId6"/>
        <a:srcRect l="5217" r="6085" b="32256"/>
        <a:stretch/>
      </xdr:blipFill>
      <xdr:spPr>
        <a:xfrm>
          <a:off x="1066798" y="603188"/>
          <a:ext cx="180000" cy="180000"/>
        </a:xfrm>
        <a:prstGeom prst="rect">
          <a:avLst/>
        </a:prstGeom>
      </xdr:spPr>
    </xdr:pic>
    <xdr:clientData fPrintsWithSheet="0"/>
  </xdr:twoCellAnchor>
  <xdr:twoCellAnchor>
    <xdr:from>
      <xdr:col>1</xdr:col>
      <xdr:colOff>28575</xdr:colOff>
      <xdr:row>23</xdr:row>
      <xdr:rowOff>533400</xdr:rowOff>
    </xdr:from>
    <xdr:to>
      <xdr:col>1</xdr:col>
      <xdr:colOff>1072575</xdr:colOff>
      <xdr:row>23</xdr:row>
      <xdr:rowOff>981075</xdr:rowOff>
    </xdr:to>
    <xdr:sp macro="[0]!VISUALIZA1.VISUALIZA1" textlink="">
      <xdr:nvSpPr>
        <xdr:cNvPr id="38" name="1">
          <a:extLst>
            <a:ext uri="{FF2B5EF4-FFF2-40B4-BE49-F238E27FC236}">
              <a16:creationId xmlns:a16="http://schemas.microsoft.com/office/drawing/2014/main" id="{00000000-0008-0000-1100-000026000000}"/>
            </a:ext>
          </a:extLst>
        </xdr:cNvPr>
        <xdr:cNvSpPr/>
      </xdr:nvSpPr>
      <xdr:spPr>
        <a:xfrm>
          <a:off x="190500" y="1095375"/>
          <a:ext cx="1044000" cy="447675"/>
        </a:xfrm>
        <a:prstGeom prst="rect">
          <a:avLst/>
        </a:prstGeom>
        <a:solidFill>
          <a:schemeClr val="tx1">
            <a:lumMod val="65000"/>
            <a:lumOff val="3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endParaRPr lang="pt-BR" sz="800" b="0">
            <a:solidFill>
              <a:schemeClr val="bg1">
                <a:lumMod val="85000"/>
              </a:schemeClr>
            </a:solidFill>
            <a:latin typeface="+mn-lt"/>
            <a:ea typeface="+mn-ea"/>
            <a:cs typeface="+mn-cs"/>
          </a:endParaRPr>
        </a:p>
      </xdr:txBody>
    </xdr:sp>
    <xdr:clientData fPrintsWithSheet="0"/>
  </xdr:twoCellAnchor>
  <xdr:twoCellAnchor>
    <xdr:from>
      <xdr:col>1</xdr:col>
      <xdr:colOff>1095375</xdr:colOff>
      <xdr:row>23</xdr:row>
      <xdr:rowOff>533400</xdr:rowOff>
    </xdr:from>
    <xdr:to>
      <xdr:col>1</xdr:col>
      <xdr:colOff>2139375</xdr:colOff>
      <xdr:row>23</xdr:row>
      <xdr:rowOff>981075</xdr:rowOff>
    </xdr:to>
    <xdr:sp macro="[0]!VISUALIZA2.VISUALIZA2" textlink="">
      <xdr:nvSpPr>
        <xdr:cNvPr id="39" name="2">
          <a:extLst>
            <a:ext uri="{FF2B5EF4-FFF2-40B4-BE49-F238E27FC236}">
              <a16:creationId xmlns:a16="http://schemas.microsoft.com/office/drawing/2014/main" id="{00000000-0008-0000-1100-000027000000}"/>
            </a:ext>
          </a:extLst>
        </xdr:cNvPr>
        <xdr:cNvSpPr/>
      </xdr:nvSpPr>
      <xdr:spPr>
        <a:xfrm>
          <a:off x="12573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2162175</xdr:colOff>
      <xdr:row>23</xdr:row>
      <xdr:rowOff>533400</xdr:rowOff>
    </xdr:from>
    <xdr:to>
      <xdr:col>1</xdr:col>
      <xdr:colOff>3206175</xdr:colOff>
      <xdr:row>23</xdr:row>
      <xdr:rowOff>981075</xdr:rowOff>
    </xdr:to>
    <xdr:sp macro="[0]!VISUALIZA3.VISUALIZA3" textlink="">
      <xdr:nvSpPr>
        <xdr:cNvPr id="40" name="3">
          <a:extLst>
            <a:ext uri="{FF2B5EF4-FFF2-40B4-BE49-F238E27FC236}">
              <a16:creationId xmlns:a16="http://schemas.microsoft.com/office/drawing/2014/main" id="{00000000-0008-0000-1100-000028000000}"/>
            </a:ext>
          </a:extLst>
        </xdr:cNvPr>
        <xdr:cNvSpPr/>
      </xdr:nvSpPr>
      <xdr:spPr>
        <a:xfrm>
          <a:off x="232410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3228973</xdr:colOff>
      <xdr:row>23</xdr:row>
      <xdr:rowOff>533400</xdr:rowOff>
    </xdr:from>
    <xdr:to>
      <xdr:col>2</xdr:col>
      <xdr:colOff>1024948</xdr:colOff>
      <xdr:row>23</xdr:row>
      <xdr:rowOff>981075</xdr:rowOff>
    </xdr:to>
    <xdr:sp macro="[0]!VISUALIZA4.VISUALIZA4" textlink="">
      <xdr:nvSpPr>
        <xdr:cNvPr id="41" name="4">
          <a:extLst>
            <a:ext uri="{FF2B5EF4-FFF2-40B4-BE49-F238E27FC236}">
              <a16:creationId xmlns:a16="http://schemas.microsoft.com/office/drawing/2014/main" id="{00000000-0008-0000-1100-000029000000}"/>
            </a:ext>
          </a:extLst>
        </xdr:cNvPr>
        <xdr:cNvSpPr/>
      </xdr:nvSpPr>
      <xdr:spPr>
        <a:xfrm>
          <a:off x="3390898"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0</xdr:colOff>
      <xdr:row>23</xdr:row>
      <xdr:rowOff>533400</xdr:rowOff>
    </xdr:from>
    <xdr:to>
      <xdr:col>3</xdr:col>
      <xdr:colOff>1044000</xdr:colOff>
      <xdr:row>23</xdr:row>
      <xdr:rowOff>981075</xdr:rowOff>
    </xdr:to>
    <xdr:sp macro="[0]!VISUALIZA5.VISUALIZA5" textlink="">
      <xdr:nvSpPr>
        <xdr:cNvPr id="42" name="5">
          <a:extLst>
            <a:ext uri="{FF2B5EF4-FFF2-40B4-BE49-F238E27FC236}">
              <a16:creationId xmlns:a16="http://schemas.microsoft.com/office/drawing/2014/main" id="{00000000-0008-0000-1100-00002A000000}"/>
            </a:ext>
          </a:extLst>
        </xdr:cNvPr>
        <xdr:cNvSpPr/>
      </xdr:nvSpPr>
      <xdr:spPr>
        <a:xfrm>
          <a:off x="444817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3</xdr:col>
      <xdr:colOff>1057275</xdr:colOff>
      <xdr:row>23</xdr:row>
      <xdr:rowOff>533400</xdr:rowOff>
    </xdr:from>
    <xdr:to>
      <xdr:col>4</xdr:col>
      <xdr:colOff>901125</xdr:colOff>
      <xdr:row>23</xdr:row>
      <xdr:rowOff>981075</xdr:rowOff>
    </xdr:to>
    <xdr:sp macro="[0]!VISUALIZA6.VISUALIZA6" textlink="">
      <xdr:nvSpPr>
        <xdr:cNvPr id="43" name="6">
          <a:extLst>
            <a:ext uri="{FF2B5EF4-FFF2-40B4-BE49-F238E27FC236}">
              <a16:creationId xmlns:a16="http://schemas.microsoft.com/office/drawing/2014/main" id="{00000000-0008-0000-1100-00002B000000}"/>
            </a:ext>
          </a:extLst>
        </xdr:cNvPr>
        <xdr:cNvSpPr/>
      </xdr:nvSpPr>
      <xdr:spPr>
        <a:xfrm>
          <a:off x="5505450"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4</xdr:col>
      <xdr:colOff>914400</xdr:colOff>
      <xdr:row>23</xdr:row>
      <xdr:rowOff>533400</xdr:rowOff>
    </xdr:from>
    <xdr:to>
      <xdr:col>6</xdr:col>
      <xdr:colOff>491550</xdr:colOff>
      <xdr:row>23</xdr:row>
      <xdr:rowOff>981075</xdr:rowOff>
    </xdr:to>
    <xdr:sp macro="[0]!VISUALIZA7.VISUALIZA7" textlink="">
      <xdr:nvSpPr>
        <xdr:cNvPr id="44" name="7">
          <a:extLst>
            <a:ext uri="{FF2B5EF4-FFF2-40B4-BE49-F238E27FC236}">
              <a16:creationId xmlns:a16="http://schemas.microsoft.com/office/drawing/2014/main" id="{00000000-0008-0000-1100-00002C000000}"/>
            </a:ext>
          </a:extLst>
        </xdr:cNvPr>
        <xdr:cNvSpPr/>
      </xdr:nvSpPr>
      <xdr:spPr>
        <a:xfrm>
          <a:off x="65627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6</xdr:col>
      <xdr:colOff>514350</xdr:colOff>
      <xdr:row>23</xdr:row>
      <xdr:rowOff>533400</xdr:rowOff>
    </xdr:from>
    <xdr:to>
      <xdr:col>7</xdr:col>
      <xdr:colOff>310575</xdr:colOff>
      <xdr:row>23</xdr:row>
      <xdr:rowOff>981075</xdr:rowOff>
    </xdr:to>
    <xdr:sp macro="[0]!VISUALIZA8.VISUALIZA8" textlink="">
      <xdr:nvSpPr>
        <xdr:cNvPr id="45" name="8">
          <a:extLst>
            <a:ext uri="{FF2B5EF4-FFF2-40B4-BE49-F238E27FC236}">
              <a16:creationId xmlns:a16="http://schemas.microsoft.com/office/drawing/2014/main" id="{00000000-0008-0000-1100-00002D000000}"/>
            </a:ext>
          </a:extLst>
        </xdr:cNvPr>
        <xdr:cNvSpPr/>
      </xdr:nvSpPr>
      <xdr:spPr>
        <a:xfrm>
          <a:off x="7629525" y="1095375"/>
          <a:ext cx="1044000" cy="447675"/>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pt-BR" sz="800" b="0">
            <a:solidFill>
              <a:schemeClr val="tx1">
                <a:lumMod val="50000"/>
                <a:lumOff val="50000"/>
              </a:schemeClr>
            </a:solidFill>
          </a:endParaRPr>
        </a:p>
      </xdr:txBody>
    </xdr:sp>
    <xdr:clientData fPrintsWithSheet="0"/>
  </xdr:twoCellAnchor>
  <xdr:twoCellAnchor>
    <xdr:from>
      <xdr:col>1</xdr:col>
      <xdr:colOff>1962149</xdr:colOff>
      <xdr:row>23</xdr:row>
      <xdr:rowOff>536513</xdr:rowOff>
    </xdr:from>
    <xdr:to>
      <xdr:col>1</xdr:col>
      <xdr:colOff>2142149</xdr:colOff>
      <xdr:row>23</xdr:row>
      <xdr:rowOff>716513</xdr:rowOff>
    </xdr:to>
    <xdr:pic macro="[0]!ALTERABOTAO2.ALTERABOTAO2">
      <xdr:nvPicPr>
        <xdr:cNvPr id="46" name="Imagem 45">
          <a:extLst>
            <a:ext uri="{FF2B5EF4-FFF2-40B4-BE49-F238E27FC236}">
              <a16:creationId xmlns:a16="http://schemas.microsoft.com/office/drawing/2014/main" id="{00000000-0008-0000-1100-00002E000000}"/>
            </a:ext>
          </a:extLst>
        </xdr:cNvPr>
        <xdr:cNvPicPr>
          <a:picLocks/>
        </xdr:cNvPicPr>
      </xdr:nvPicPr>
      <xdr:blipFill rotWithShape="1">
        <a:blip xmlns:r="http://schemas.openxmlformats.org/officeDocument/2006/relationships" r:embed="rId6"/>
        <a:srcRect l="5217" r="6085" b="32256"/>
        <a:stretch/>
      </xdr:blipFill>
      <xdr:spPr>
        <a:xfrm>
          <a:off x="2124074" y="1098488"/>
          <a:ext cx="180000" cy="180000"/>
        </a:xfrm>
        <a:prstGeom prst="rect">
          <a:avLst/>
        </a:prstGeom>
      </xdr:spPr>
    </xdr:pic>
    <xdr:clientData fPrintsWithSheet="0"/>
  </xdr:twoCellAnchor>
  <xdr:twoCellAnchor>
    <xdr:from>
      <xdr:col>1</xdr:col>
      <xdr:colOff>3047999</xdr:colOff>
      <xdr:row>23</xdr:row>
      <xdr:rowOff>546038</xdr:rowOff>
    </xdr:from>
    <xdr:to>
      <xdr:col>1</xdr:col>
      <xdr:colOff>3227999</xdr:colOff>
      <xdr:row>23</xdr:row>
      <xdr:rowOff>726038</xdr:rowOff>
    </xdr:to>
    <xdr:pic macro="[0]!ALTERABOTAO3.ALTERABOTAO3">
      <xdr:nvPicPr>
        <xdr:cNvPr id="47" name="Imagem 46">
          <a:extLst>
            <a:ext uri="{FF2B5EF4-FFF2-40B4-BE49-F238E27FC236}">
              <a16:creationId xmlns:a16="http://schemas.microsoft.com/office/drawing/2014/main" id="{00000000-0008-0000-1100-00002F000000}"/>
            </a:ext>
          </a:extLst>
        </xdr:cNvPr>
        <xdr:cNvPicPr>
          <a:picLocks/>
        </xdr:cNvPicPr>
      </xdr:nvPicPr>
      <xdr:blipFill rotWithShape="1">
        <a:blip xmlns:r="http://schemas.openxmlformats.org/officeDocument/2006/relationships" r:embed="rId6"/>
        <a:srcRect l="5217" r="6085" b="32256"/>
        <a:stretch/>
      </xdr:blipFill>
      <xdr:spPr>
        <a:xfrm>
          <a:off x="3209924" y="1108013"/>
          <a:ext cx="180000" cy="180000"/>
        </a:xfrm>
        <a:prstGeom prst="rect">
          <a:avLst/>
        </a:prstGeom>
      </xdr:spPr>
    </xdr:pic>
    <xdr:clientData fPrintsWithSheet="0"/>
  </xdr:twoCellAnchor>
  <xdr:twoCellAnchor>
    <xdr:from>
      <xdr:col>2</xdr:col>
      <xdr:colOff>857249</xdr:colOff>
      <xdr:row>23</xdr:row>
      <xdr:rowOff>536513</xdr:rowOff>
    </xdr:from>
    <xdr:to>
      <xdr:col>2</xdr:col>
      <xdr:colOff>1037249</xdr:colOff>
      <xdr:row>23</xdr:row>
      <xdr:rowOff>716513</xdr:rowOff>
    </xdr:to>
    <xdr:pic macro="[0]!ALTERABOTAO4.ALTERABOTAO4">
      <xdr:nvPicPr>
        <xdr:cNvPr id="48" name="Imagem 47">
          <a:extLst>
            <a:ext uri="{FF2B5EF4-FFF2-40B4-BE49-F238E27FC236}">
              <a16:creationId xmlns:a16="http://schemas.microsoft.com/office/drawing/2014/main" id="{00000000-0008-0000-1100-000030000000}"/>
            </a:ext>
          </a:extLst>
        </xdr:cNvPr>
        <xdr:cNvPicPr>
          <a:picLocks/>
        </xdr:cNvPicPr>
      </xdr:nvPicPr>
      <xdr:blipFill rotWithShape="1">
        <a:blip xmlns:r="http://schemas.openxmlformats.org/officeDocument/2006/relationships" r:embed="rId6"/>
        <a:srcRect l="5217" r="6085" b="32256"/>
        <a:stretch/>
      </xdr:blipFill>
      <xdr:spPr>
        <a:xfrm>
          <a:off x="4267199" y="1098488"/>
          <a:ext cx="180000" cy="180000"/>
        </a:xfrm>
        <a:prstGeom prst="rect">
          <a:avLst/>
        </a:prstGeom>
      </xdr:spPr>
    </xdr:pic>
    <xdr:clientData fPrintsWithSheet="0"/>
  </xdr:twoCellAnchor>
  <xdr:twoCellAnchor>
    <xdr:from>
      <xdr:col>3</xdr:col>
      <xdr:colOff>866774</xdr:colOff>
      <xdr:row>23</xdr:row>
      <xdr:rowOff>536513</xdr:rowOff>
    </xdr:from>
    <xdr:to>
      <xdr:col>3</xdr:col>
      <xdr:colOff>1046774</xdr:colOff>
      <xdr:row>23</xdr:row>
      <xdr:rowOff>716513</xdr:rowOff>
    </xdr:to>
    <xdr:pic macro="[0]!ALTERABOTAO5.ALTERABOTAO5">
      <xdr:nvPicPr>
        <xdr:cNvPr id="49" name="Imagem 48">
          <a:extLst>
            <a:ext uri="{FF2B5EF4-FFF2-40B4-BE49-F238E27FC236}">
              <a16:creationId xmlns:a16="http://schemas.microsoft.com/office/drawing/2014/main" id="{00000000-0008-0000-1100-000031000000}"/>
            </a:ext>
          </a:extLst>
        </xdr:cNvPr>
        <xdr:cNvPicPr>
          <a:picLocks/>
        </xdr:cNvPicPr>
      </xdr:nvPicPr>
      <xdr:blipFill rotWithShape="1">
        <a:blip xmlns:r="http://schemas.openxmlformats.org/officeDocument/2006/relationships" r:embed="rId6"/>
        <a:srcRect l="5217" r="6085" b="32256"/>
        <a:stretch/>
      </xdr:blipFill>
      <xdr:spPr>
        <a:xfrm>
          <a:off x="5314949" y="1098488"/>
          <a:ext cx="180000" cy="180000"/>
        </a:xfrm>
        <a:prstGeom prst="rect">
          <a:avLst/>
        </a:prstGeom>
      </xdr:spPr>
    </xdr:pic>
    <xdr:clientData fPrintsWithSheet="0"/>
  </xdr:twoCellAnchor>
  <xdr:twoCellAnchor>
    <xdr:from>
      <xdr:col>4</xdr:col>
      <xdr:colOff>723899</xdr:colOff>
      <xdr:row>23</xdr:row>
      <xdr:rowOff>546038</xdr:rowOff>
    </xdr:from>
    <xdr:to>
      <xdr:col>4</xdr:col>
      <xdr:colOff>903899</xdr:colOff>
      <xdr:row>23</xdr:row>
      <xdr:rowOff>726038</xdr:rowOff>
    </xdr:to>
    <xdr:pic macro="[0]!ALTERABOTAO6.ALTERABOTAO6">
      <xdr:nvPicPr>
        <xdr:cNvPr id="50" name="Imagem 49">
          <a:extLst>
            <a:ext uri="{FF2B5EF4-FFF2-40B4-BE49-F238E27FC236}">
              <a16:creationId xmlns:a16="http://schemas.microsoft.com/office/drawing/2014/main" id="{00000000-0008-0000-1100-000032000000}"/>
            </a:ext>
          </a:extLst>
        </xdr:cNvPr>
        <xdr:cNvPicPr>
          <a:picLocks/>
        </xdr:cNvPicPr>
      </xdr:nvPicPr>
      <xdr:blipFill rotWithShape="1">
        <a:blip xmlns:r="http://schemas.openxmlformats.org/officeDocument/2006/relationships" r:embed="rId6"/>
        <a:srcRect l="5217" r="6085" b="32256"/>
        <a:stretch/>
      </xdr:blipFill>
      <xdr:spPr>
        <a:xfrm>
          <a:off x="6372224" y="1108013"/>
          <a:ext cx="180000" cy="180000"/>
        </a:xfrm>
        <a:prstGeom prst="rect">
          <a:avLst/>
        </a:prstGeom>
      </xdr:spPr>
    </xdr:pic>
    <xdr:clientData fPrintsWithSheet="0"/>
  </xdr:twoCellAnchor>
  <xdr:twoCellAnchor>
    <xdr:from>
      <xdr:col>6</xdr:col>
      <xdr:colOff>314325</xdr:colOff>
      <xdr:row>23</xdr:row>
      <xdr:rowOff>542925</xdr:rowOff>
    </xdr:from>
    <xdr:to>
      <xdr:col>6</xdr:col>
      <xdr:colOff>494325</xdr:colOff>
      <xdr:row>23</xdr:row>
      <xdr:rowOff>722925</xdr:rowOff>
    </xdr:to>
    <xdr:pic macro="[0]!ALTERABOTAO7.ALTERABOTAO7">
      <xdr:nvPicPr>
        <xdr:cNvPr id="51" name="Imagem 50">
          <a:extLst>
            <a:ext uri="{FF2B5EF4-FFF2-40B4-BE49-F238E27FC236}">
              <a16:creationId xmlns:a16="http://schemas.microsoft.com/office/drawing/2014/main" id="{00000000-0008-0000-1100-000033000000}"/>
            </a:ext>
          </a:extLst>
        </xdr:cNvPr>
        <xdr:cNvPicPr>
          <a:picLocks/>
        </xdr:cNvPicPr>
      </xdr:nvPicPr>
      <xdr:blipFill rotWithShape="1">
        <a:blip xmlns:r="http://schemas.openxmlformats.org/officeDocument/2006/relationships" r:embed="rId6"/>
        <a:srcRect l="5217" r="6085" b="32256"/>
        <a:stretch/>
      </xdr:blipFill>
      <xdr:spPr>
        <a:xfrm>
          <a:off x="7429500" y="1104900"/>
          <a:ext cx="180000" cy="180000"/>
        </a:xfrm>
        <a:prstGeom prst="rect">
          <a:avLst/>
        </a:prstGeom>
      </xdr:spPr>
    </xdr:pic>
    <xdr:clientData fPrintsWithSheet="0"/>
  </xdr:twoCellAnchor>
  <xdr:twoCellAnchor>
    <xdr:from>
      <xdr:col>7</xdr:col>
      <xdr:colOff>133350</xdr:colOff>
      <xdr:row>23</xdr:row>
      <xdr:rowOff>542925</xdr:rowOff>
    </xdr:from>
    <xdr:to>
      <xdr:col>7</xdr:col>
      <xdr:colOff>313350</xdr:colOff>
      <xdr:row>23</xdr:row>
      <xdr:rowOff>722925</xdr:rowOff>
    </xdr:to>
    <xdr:pic macro="[0]!ALTERABOTAO8.ALTERABOTAO8">
      <xdr:nvPicPr>
        <xdr:cNvPr id="52" name="Imagem 51">
          <a:extLst>
            <a:ext uri="{FF2B5EF4-FFF2-40B4-BE49-F238E27FC236}">
              <a16:creationId xmlns:a16="http://schemas.microsoft.com/office/drawing/2014/main" id="{00000000-0008-0000-1100-000034000000}"/>
            </a:ext>
          </a:extLst>
        </xdr:cNvPr>
        <xdr:cNvPicPr>
          <a:picLocks/>
        </xdr:cNvPicPr>
      </xdr:nvPicPr>
      <xdr:blipFill rotWithShape="1">
        <a:blip xmlns:r="http://schemas.openxmlformats.org/officeDocument/2006/relationships" r:embed="rId6"/>
        <a:srcRect l="5217" r="6085" b="32256"/>
        <a:stretch/>
      </xdr:blipFill>
      <xdr:spPr>
        <a:xfrm>
          <a:off x="8496300" y="1104900"/>
          <a:ext cx="180000" cy="180000"/>
        </a:xfrm>
        <a:prstGeom prst="rect">
          <a:avLst/>
        </a:prstGeom>
      </xdr:spPr>
    </xdr:pic>
    <xdr:clientData fPrintsWithSheet="0"/>
  </xdr:twoCellAnchor>
  <xdr:twoCellAnchor>
    <xdr:from>
      <xdr:col>1</xdr:col>
      <xdr:colOff>904873</xdr:colOff>
      <xdr:row>23</xdr:row>
      <xdr:rowOff>526988</xdr:rowOff>
    </xdr:from>
    <xdr:to>
      <xdr:col>1</xdr:col>
      <xdr:colOff>1084873</xdr:colOff>
      <xdr:row>23</xdr:row>
      <xdr:rowOff>706988</xdr:rowOff>
    </xdr:to>
    <xdr:pic macro="[0]!ALTERABOTAO1.ALTERABOTAO1">
      <xdr:nvPicPr>
        <xdr:cNvPr id="53" name="Imagem 52">
          <a:extLst>
            <a:ext uri="{FF2B5EF4-FFF2-40B4-BE49-F238E27FC236}">
              <a16:creationId xmlns:a16="http://schemas.microsoft.com/office/drawing/2014/main" id="{00000000-0008-0000-1100-000035000000}"/>
            </a:ext>
          </a:extLst>
        </xdr:cNvPr>
        <xdr:cNvPicPr>
          <a:picLocks/>
        </xdr:cNvPicPr>
      </xdr:nvPicPr>
      <xdr:blipFill rotWithShape="1">
        <a:blip xmlns:r="http://schemas.openxmlformats.org/officeDocument/2006/relationships" r:embed="rId6"/>
        <a:srcRect l="5217" r="6085" b="32256"/>
        <a:stretch/>
      </xdr:blipFill>
      <xdr:spPr>
        <a:xfrm>
          <a:off x="1066798" y="1088963"/>
          <a:ext cx="180000" cy="1800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4</xdr:col>
      <xdr:colOff>129623</xdr:colOff>
      <xdr:row>0</xdr:row>
      <xdr:rowOff>235640</xdr:rowOff>
    </xdr:from>
    <xdr:to>
      <xdr:col>4</xdr:col>
      <xdr:colOff>381623</xdr:colOff>
      <xdr:row>0</xdr:row>
      <xdr:rowOff>487640</xdr:rowOff>
    </xdr:to>
    <xdr:pic macro="[0]!WHATSAPP.WHATSAPP">
      <xdr:nvPicPr>
        <xdr:cNvPr id="3" name="Imagem 2">
          <a:extLst>
            <a:ext uri="{FF2B5EF4-FFF2-40B4-BE49-F238E27FC236}">
              <a16:creationId xmlns:a16="http://schemas.microsoft.com/office/drawing/2014/main" id="{00000000-0008-0000-12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26840" y="235640"/>
          <a:ext cx="252000" cy="252000"/>
        </a:xfrm>
        <a:prstGeom prst="rect">
          <a:avLst/>
        </a:prstGeom>
      </xdr:spPr>
    </xdr:pic>
    <xdr:clientData fPrintsWithSheet="0"/>
  </xdr:twoCellAnchor>
  <xdr:twoCellAnchor>
    <xdr:from>
      <xdr:col>1</xdr:col>
      <xdr:colOff>28575</xdr:colOff>
      <xdr:row>0</xdr:row>
      <xdr:rowOff>76200</xdr:rowOff>
    </xdr:from>
    <xdr:to>
      <xdr:col>2</xdr:col>
      <xdr:colOff>533400</xdr:colOff>
      <xdr:row>0</xdr:row>
      <xdr:rowOff>571499</xdr:rowOff>
    </xdr:to>
    <xdr:sp macro="" textlink="">
      <xdr:nvSpPr>
        <xdr:cNvPr id="17" name="Retângulo 16">
          <a:extLst>
            <a:ext uri="{FF2B5EF4-FFF2-40B4-BE49-F238E27FC236}">
              <a16:creationId xmlns:a16="http://schemas.microsoft.com/office/drawing/2014/main" id="{00000000-0008-0000-1200-000011000000}"/>
            </a:ext>
          </a:extLst>
        </xdr:cNvPr>
        <xdr:cNvSpPr/>
      </xdr:nvSpPr>
      <xdr:spPr>
        <a:xfrm>
          <a:off x="177662" y="76200"/>
          <a:ext cx="1987412" cy="495299"/>
        </a:xfrm>
        <a:prstGeom prst="rect">
          <a:avLst/>
        </a:prstGeom>
        <a:no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rgbClr val="B3FF00"/>
              </a:solidFill>
            </a:rPr>
            <a:t>EXCLUIR AMBIENTE</a:t>
          </a:r>
        </a:p>
      </xdr:txBody>
    </xdr:sp>
    <xdr:clientData/>
  </xdr:twoCellAnchor>
  <xdr:twoCellAnchor>
    <xdr:from>
      <xdr:col>1</xdr:col>
      <xdr:colOff>46383</xdr:colOff>
      <xdr:row>0</xdr:row>
      <xdr:rowOff>334619</xdr:rowOff>
    </xdr:from>
    <xdr:to>
      <xdr:col>1</xdr:col>
      <xdr:colOff>1198383</xdr:colOff>
      <xdr:row>0</xdr:row>
      <xdr:rowOff>550619</xdr:rowOff>
    </xdr:to>
    <xdr:sp macro="[0]!EXCLUIR_AMBIENTE_SEQUENCIAL.EXCLUIR_AMBIENTE_SEQUENCIAL" textlink="">
      <xdr:nvSpPr>
        <xdr:cNvPr id="4" name="Retângulo: Cantos Arredondados 3">
          <a:extLst>
            <a:ext uri="{FF2B5EF4-FFF2-40B4-BE49-F238E27FC236}">
              <a16:creationId xmlns:a16="http://schemas.microsoft.com/office/drawing/2014/main" id="{00000000-0008-0000-1200-000004000000}"/>
            </a:ext>
          </a:extLst>
        </xdr:cNvPr>
        <xdr:cNvSpPr/>
      </xdr:nvSpPr>
      <xdr:spPr>
        <a:xfrm>
          <a:off x="195470" y="334619"/>
          <a:ext cx="11520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 SEQUENCIAL</a:t>
          </a:r>
        </a:p>
      </xdr:txBody>
    </xdr:sp>
    <xdr:clientData/>
  </xdr:twoCellAnchor>
  <xdr:twoCellAnchor>
    <xdr:from>
      <xdr:col>1</xdr:col>
      <xdr:colOff>1221222</xdr:colOff>
      <xdr:row>0</xdr:row>
      <xdr:rowOff>334619</xdr:rowOff>
    </xdr:from>
    <xdr:to>
      <xdr:col>2</xdr:col>
      <xdr:colOff>511797</xdr:colOff>
      <xdr:row>0</xdr:row>
      <xdr:rowOff>550619</xdr:rowOff>
    </xdr:to>
    <xdr:sp macro="[0]!EXCLUIR_AMBIENTE_ESPECIFICO.EXCLUIR_AMBIENTE_ESPECIFICO" textlink="">
      <xdr:nvSpPr>
        <xdr:cNvPr id="5" name="Retângulo: Cantos Arredondados 4">
          <a:extLst>
            <a:ext uri="{FF2B5EF4-FFF2-40B4-BE49-F238E27FC236}">
              <a16:creationId xmlns:a16="http://schemas.microsoft.com/office/drawing/2014/main" id="{00000000-0008-0000-1200-000005000000}"/>
            </a:ext>
          </a:extLst>
        </xdr:cNvPr>
        <xdr:cNvSpPr/>
      </xdr:nvSpPr>
      <xdr:spPr>
        <a:xfrm>
          <a:off x="1370309" y="334619"/>
          <a:ext cx="773162"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ESPECÍFICO</a:t>
          </a:r>
        </a:p>
      </xdr:txBody>
    </xdr:sp>
    <xdr:clientData/>
  </xdr:twoCellAnchor>
  <xdr:twoCellAnchor>
    <xdr:from>
      <xdr:col>3</xdr:col>
      <xdr:colOff>841121</xdr:colOff>
      <xdr:row>0</xdr:row>
      <xdr:rowOff>238126</xdr:rowOff>
    </xdr:from>
    <xdr:to>
      <xdr:col>3</xdr:col>
      <xdr:colOff>1095375</xdr:colOff>
      <xdr:row>0</xdr:row>
      <xdr:rowOff>490126</xdr:rowOff>
    </xdr:to>
    <xdr:pic macro="[0]!SALVARORCAMENTO_PDF.SALVARORCAMENTO_PDF">
      <xdr:nvPicPr>
        <xdr:cNvPr id="8" name="Imagem 7" descr="Imagem relacionada">
          <a:extLst>
            <a:ext uri="{FF2B5EF4-FFF2-40B4-BE49-F238E27FC236}">
              <a16:creationId xmlns:a16="http://schemas.microsoft.com/office/drawing/2014/main" id="{00000000-0008-0000-12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08371" y="238126"/>
          <a:ext cx="254254" cy="252000"/>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3</xdr:col>
      <xdr:colOff>488696</xdr:colOff>
      <xdr:row>0</xdr:row>
      <xdr:rowOff>228601</xdr:rowOff>
    </xdr:from>
    <xdr:to>
      <xdr:col>3</xdr:col>
      <xdr:colOff>734623</xdr:colOff>
      <xdr:row>0</xdr:row>
      <xdr:rowOff>480601</xdr:rowOff>
    </xdr:to>
    <xdr:pic macro="[0]!PDF_ORCAMENTO_FOLHAUNICA.PDF_ORCAMENTO_FOLHAUNICA">
      <xdr:nvPicPr>
        <xdr:cNvPr id="9" name="Imagem 8" descr="Imagem relacionada">
          <a:extLst>
            <a:ext uri="{FF2B5EF4-FFF2-40B4-BE49-F238E27FC236}">
              <a16:creationId xmlns:a16="http://schemas.microsoft.com/office/drawing/2014/main" id="{00000000-0008-0000-12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55946" y="228601"/>
          <a:ext cx="245927" cy="252000"/>
        </a:xfrm>
        <a:prstGeom prst="rect">
          <a:avLst/>
        </a:prstGeom>
        <a:ln>
          <a:noFill/>
        </a:ln>
        <a:effectLst/>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3</xdr:col>
      <xdr:colOff>659244</xdr:colOff>
      <xdr:row>0</xdr:row>
      <xdr:rowOff>344144</xdr:rowOff>
    </xdr:from>
    <xdr:to>
      <xdr:col>3</xdr:col>
      <xdr:colOff>834906</xdr:colOff>
      <xdr:row>0</xdr:row>
      <xdr:rowOff>524144</xdr:rowOff>
    </xdr:to>
    <xdr:sp macro="[0]!PDF_ORCAMENTO_FOLHAUNICA.PDF_ORCAMENTO_FOLHAUNICA" textlink="">
      <xdr:nvSpPr>
        <xdr:cNvPr id="10" name="Elipse 9">
          <a:extLst>
            <a:ext uri="{FF2B5EF4-FFF2-40B4-BE49-F238E27FC236}">
              <a16:creationId xmlns:a16="http://schemas.microsoft.com/office/drawing/2014/main" id="{00000000-0008-0000-1200-00000A000000}"/>
            </a:ext>
          </a:extLst>
        </xdr:cNvPr>
        <xdr:cNvSpPr/>
      </xdr:nvSpPr>
      <xdr:spPr>
        <a:xfrm>
          <a:off x="5326494" y="344144"/>
          <a:ext cx="175662" cy="180000"/>
        </a:xfrm>
        <a:prstGeom prst="ellipse">
          <a:avLst/>
        </a:prstGeom>
        <a:solidFill>
          <a:srgbClr val="C0000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pt-BR" sz="700" b="1">
              <a:effectLst/>
            </a:rPr>
            <a:t>1</a:t>
          </a:r>
        </a:p>
      </xdr:txBody>
    </xdr:sp>
    <xdr:clientData fPrintsWithSheet="0"/>
  </xdr:twoCellAnchor>
  <xdr:twoCellAnchor>
    <xdr:from>
      <xdr:col>3</xdr:col>
      <xdr:colOff>257174</xdr:colOff>
      <xdr:row>0</xdr:row>
      <xdr:rowOff>238126</xdr:rowOff>
    </xdr:from>
    <xdr:to>
      <xdr:col>3</xdr:col>
      <xdr:colOff>464808</xdr:colOff>
      <xdr:row>0</xdr:row>
      <xdr:rowOff>490126</xdr:rowOff>
    </xdr:to>
    <xdr:pic macro="[0]!CALCULADORA.CALCULADORA">
      <xdr:nvPicPr>
        <xdr:cNvPr id="12" name="Imagem 11">
          <a:extLst>
            <a:ext uri="{FF2B5EF4-FFF2-40B4-BE49-F238E27FC236}">
              <a16:creationId xmlns:a16="http://schemas.microsoft.com/office/drawing/2014/main" id="{00000000-0008-0000-1200-00000C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355" t="11520" r="18433" b="11520"/>
        <a:stretch/>
      </xdr:blipFill>
      <xdr:spPr>
        <a:xfrm>
          <a:off x="4924424" y="238126"/>
          <a:ext cx="207634" cy="252000"/>
        </a:xfrm>
        <a:prstGeom prst="rect">
          <a:avLst/>
        </a:prstGeom>
      </xdr:spPr>
    </xdr:pic>
    <xdr:clientData fPrintsWithSheet="0"/>
  </xdr:twoCellAnchor>
  <xdr:twoCellAnchor>
    <xdr:from>
      <xdr:col>2</xdr:col>
      <xdr:colOff>609600</xdr:colOff>
      <xdr:row>0</xdr:row>
      <xdr:rowOff>76200</xdr:rowOff>
    </xdr:from>
    <xdr:to>
      <xdr:col>2</xdr:col>
      <xdr:colOff>2457450</xdr:colOff>
      <xdr:row>0</xdr:row>
      <xdr:rowOff>571499</xdr:rowOff>
    </xdr:to>
    <xdr:sp macro="" textlink="">
      <xdr:nvSpPr>
        <xdr:cNvPr id="19" name="Retângulo 18">
          <a:extLst>
            <a:ext uri="{FF2B5EF4-FFF2-40B4-BE49-F238E27FC236}">
              <a16:creationId xmlns:a16="http://schemas.microsoft.com/office/drawing/2014/main" id="{00000000-0008-0000-1200-000013000000}"/>
            </a:ext>
          </a:extLst>
        </xdr:cNvPr>
        <xdr:cNvSpPr/>
      </xdr:nvSpPr>
      <xdr:spPr>
        <a:xfrm>
          <a:off x="2562225" y="76200"/>
          <a:ext cx="1847850" cy="495299"/>
        </a:xfrm>
        <a:prstGeom prst="rect">
          <a:avLst/>
        </a:prstGeom>
        <a:no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rgbClr val="B3FF00"/>
              </a:solidFill>
            </a:rPr>
            <a:t>ORÇAMENTO</a:t>
          </a:r>
        </a:p>
      </xdr:txBody>
    </xdr:sp>
    <xdr:clientData/>
  </xdr:twoCellAnchor>
  <xdr:twoCellAnchor>
    <xdr:from>
      <xdr:col>2</xdr:col>
      <xdr:colOff>635230</xdr:colOff>
      <xdr:row>0</xdr:row>
      <xdr:rowOff>334619</xdr:rowOff>
    </xdr:from>
    <xdr:to>
      <xdr:col>2</xdr:col>
      <xdr:colOff>1211230</xdr:colOff>
      <xdr:row>0</xdr:row>
      <xdr:rowOff>550619</xdr:rowOff>
    </xdr:to>
    <xdr:sp macro="[0]!ORCAMENTOSOMAR.ORCAMENTOSOMAR" textlink="">
      <xdr:nvSpPr>
        <xdr:cNvPr id="11" name="Retângulo: Cantos Arredondados 10">
          <a:extLst>
            <a:ext uri="{FF2B5EF4-FFF2-40B4-BE49-F238E27FC236}">
              <a16:creationId xmlns:a16="http://schemas.microsoft.com/office/drawing/2014/main" id="{00000000-0008-0000-1200-00000B000000}"/>
            </a:ext>
          </a:extLst>
        </xdr:cNvPr>
        <xdr:cNvSpPr/>
      </xdr:nvSpPr>
      <xdr:spPr>
        <a:xfrm>
          <a:off x="2266904" y="334619"/>
          <a:ext cx="5760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SOMAR</a:t>
          </a:r>
          <a:r>
            <a:rPr lang="pt-BR" sz="800" b="0" baseline="0">
              <a:solidFill>
                <a:srgbClr val="B3FF00"/>
              </a:solidFill>
              <a:latin typeface="+mn-lt"/>
            </a:rPr>
            <a:t> </a:t>
          </a:r>
          <a:endParaRPr lang="pt-BR" sz="800" b="0">
            <a:solidFill>
              <a:srgbClr val="B3FF00"/>
            </a:solidFill>
            <a:latin typeface="+mn-lt"/>
          </a:endParaRPr>
        </a:p>
      </xdr:txBody>
    </xdr:sp>
    <xdr:clientData/>
  </xdr:twoCellAnchor>
  <xdr:twoCellAnchor>
    <xdr:from>
      <xdr:col>2</xdr:col>
      <xdr:colOff>1229506</xdr:colOff>
      <xdr:row>0</xdr:row>
      <xdr:rowOff>334619</xdr:rowOff>
    </xdr:from>
    <xdr:to>
      <xdr:col>2</xdr:col>
      <xdr:colOff>2442706</xdr:colOff>
      <xdr:row>0</xdr:row>
      <xdr:rowOff>550619</xdr:rowOff>
    </xdr:to>
    <xdr:sp macro="[0]!HISTORICOORCAMENTO.historicoorcamento" textlink="">
      <xdr:nvSpPr>
        <xdr:cNvPr id="25" name="Retângulo: Cantos Arredondados 24">
          <a:extLst>
            <a:ext uri="{FF2B5EF4-FFF2-40B4-BE49-F238E27FC236}">
              <a16:creationId xmlns:a16="http://schemas.microsoft.com/office/drawing/2014/main" id="{00000000-0008-0000-1200-000019000000}"/>
            </a:ext>
          </a:extLst>
        </xdr:cNvPr>
        <xdr:cNvSpPr/>
      </xdr:nvSpPr>
      <xdr:spPr>
        <a:xfrm>
          <a:off x="2861180" y="334619"/>
          <a:ext cx="1213200" cy="216000"/>
        </a:xfrm>
        <a:prstGeom prst="rect">
          <a:avLst/>
        </a:prstGeom>
        <a:solidFill>
          <a:schemeClr val="tx1">
            <a:lumMod val="65000"/>
            <a:lumOff val="3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800" b="0">
              <a:solidFill>
                <a:srgbClr val="B3FF00"/>
              </a:solidFill>
              <a:latin typeface="+mn-lt"/>
            </a:rPr>
            <a:t>REGISTRAR</a:t>
          </a:r>
          <a:r>
            <a:rPr lang="pt-BR" sz="800" b="0" baseline="0">
              <a:solidFill>
                <a:srgbClr val="B3FF00"/>
              </a:solidFill>
              <a:latin typeface="+mn-lt"/>
            </a:rPr>
            <a:t> HISTÓRICO</a:t>
          </a:r>
          <a:endParaRPr lang="pt-BR" sz="800" b="0">
            <a:solidFill>
              <a:srgbClr val="B3FF00"/>
            </a:solidFill>
            <a:latin typeface="+mn-lt"/>
          </a:endParaRPr>
        </a:p>
      </xdr:txBody>
    </xdr:sp>
    <xdr:clientData/>
  </xdr:twoCellAnchor>
  <xdr:twoCellAnchor>
    <xdr:from>
      <xdr:col>4</xdr:col>
      <xdr:colOff>58393</xdr:colOff>
      <xdr:row>2</xdr:row>
      <xdr:rowOff>168551</xdr:rowOff>
    </xdr:from>
    <xdr:to>
      <xdr:col>4</xdr:col>
      <xdr:colOff>310393</xdr:colOff>
      <xdr:row>2</xdr:row>
      <xdr:rowOff>420551</xdr:rowOff>
    </xdr:to>
    <xdr:pic macro="[0]!INSERE_IMAGEM.INSERE_IMAGEM">
      <xdr:nvPicPr>
        <xdr:cNvPr id="14" name="Imagem 5">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duotone>
            <a:schemeClr val="accent3">
              <a:shade val="45000"/>
              <a:satMod val="135000"/>
            </a:schemeClr>
            <a:prstClr val="white"/>
          </a:duotone>
        </a:blip>
        <a:stretch>
          <a:fillRect/>
        </a:stretch>
      </xdr:blipFill>
      <xdr:spPr>
        <a:xfrm>
          <a:off x="5955610" y="872573"/>
          <a:ext cx="252000" cy="252000"/>
        </a:xfrm>
        <a:prstGeom prst="rect">
          <a:avLst/>
        </a:prstGeom>
        <a:ln>
          <a:solidFill>
            <a:schemeClr val="bg1">
              <a:lumMod val="75000"/>
            </a:schemeClr>
          </a:solidFill>
        </a:ln>
      </xdr:spPr>
    </xdr:pic>
    <xdr:clientData fPrintsWithSheet="0"/>
  </xdr:twoCellAnchor>
  <xdr:twoCellAnchor>
    <xdr:from>
      <xdr:col>4</xdr:col>
      <xdr:colOff>58394</xdr:colOff>
      <xdr:row>2</xdr:row>
      <xdr:rowOff>477909</xdr:rowOff>
    </xdr:from>
    <xdr:to>
      <xdr:col>4</xdr:col>
      <xdr:colOff>310394</xdr:colOff>
      <xdr:row>2</xdr:row>
      <xdr:rowOff>729909</xdr:rowOff>
    </xdr:to>
    <xdr:pic macro="[0]!DELETA_IMAGEM.DELETA_IMAGEM">
      <xdr:nvPicPr>
        <xdr:cNvPr id="18" name="Imagem 6">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5">
          <a:duotone>
            <a:schemeClr val="accent3">
              <a:shade val="45000"/>
              <a:satMod val="135000"/>
            </a:schemeClr>
            <a:prstClr val="white"/>
          </a:duotone>
        </a:blip>
        <a:stretch>
          <a:fillRect/>
        </a:stretch>
      </xdr:blipFill>
      <xdr:spPr>
        <a:xfrm>
          <a:off x="5955611" y="1181931"/>
          <a:ext cx="252000" cy="252000"/>
        </a:xfrm>
        <a:prstGeom prst="rect">
          <a:avLst/>
        </a:prstGeom>
        <a:ln>
          <a:solidFill>
            <a:schemeClr val="bg1">
              <a:lumMod val="75000"/>
            </a:schemeClr>
          </a:solidFill>
        </a:ln>
      </xdr:spPr>
    </xdr:pic>
    <xdr:clientData fPrintsWithSheet="0"/>
  </xdr:twoCellAnchor>
  <xdr:twoCellAnchor>
    <xdr:from>
      <xdr:col>4</xdr:col>
      <xdr:colOff>58393</xdr:colOff>
      <xdr:row>2</xdr:row>
      <xdr:rowOff>787264</xdr:rowOff>
    </xdr:from>
    <xdr:to>
      <xdr:col>4</xdr:col>
      <xdr:colOff>310393</xdr:colOff>
      <xdr:row>2</xdr:row>
      <xdr:rowOff>1039264</xdr:rowOff>
    </xdr:to>
    <xdr:pic macro="[0]!INSERELOGO.INSERELOGO">
      <xdr:nvPicPr>
        <xdr:cNvPr id="26" name="Imagem 25">
          <a:extLst>
            <a:ext uri="{FF2B5EF4-FFF2-40B4-BE49-F238E27FC236}">
              <a16:creationId xmlns:a16="http://schemas.microsoft.com/office/drawing/2014/main" id="{00000000-0008-0000-1200-00001A000000}"/>
            </a:ext>
          </a:extLst>
        </xdr:cNvPr>
        <xdr:cNvPicPr>
          <a:picLocks/>
        </xdr:cNvPicPr>
      </xdr:nvPicPr>
      <xdr:blipFill>
        <a:blip xmlns:r="http://schemas.openxmlformats.org/officeDocument/2006/relationships" r:embed="rId6">
          <a:duotone>
            <a:schemeClr val="accent3">
              <a:shade val="45000"/>
              <a:satMod val="135000"/>
            </a:schemeClr>
            <a:prstClr val="white"/>
          </a:duotone>
        </a:blip>
        <a:stretch>
          <a:fillRect/>
        </a:stretch>
      </xdr:blipFill>
      <xdr:spPr>
        <a:xfrm>
          <a:off x="5955610" y="1491286"/>
          <a:ext cx="252000" cy="252000"/>
        </a:xfrm>
        <a:prstGeom prst="rect">
          <a:avLst/>
        </a:prstGeom>
        <a:ln>
          <a:solidFill>
            <a:schemeClr val="bg1">
              <a:lumMod val="75000"/>
            </a:schemeClr>
          </a:solidFill>
        </a:ln>
      </xdr:spPr>
    </xdr:pic>
    <xdr:clientData fPrintsWithSheet="0"/>
  </xdr:twoCellAnchor>
  <xdr:twoCellAnchor>
    <xdr:from>
      <xdr:col>2</xdr:col>
      <xdr:colOff>3057525</xdr:colOff>
      <xdr:row>0</xdr:row>
      <xdr:rowOff>247650</xdr:rowOff>
    </xdr:from>
    <xdr:to>
      <xdr:col>3</xdr:col>
      <xdr:colOff>175800</xdr:colOff>
      <xdr:row>0</xdr:row>
      <xdr:rowOff>499650</xdr:rowOff>
    </xdr:to>
    <xdr:pic macro="[0]!SALVAR.SALVAR">
      <xdr:nvPicPr>
        <xdr:cNvPr id="16" name="Imagem 15">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Lst>
        </a:blip>
        <a:stretch>
          <a:fillRect/>
        </a:stretch>
      </xdr:blipFill>
      <xdr:spPr>
        <a:xfrm>
          <a:off x="4695825" y="247650"/>
          <a:ext cx="252000" cy="25200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lupam/Desktop/ME%20AT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lgoes/AppData/Local/Temp/Or&#231;amento%20sem%20di&#225;ria%20-%20Lupa%20Moveleir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E"/>
      <sheetName val="AMBIENTE"/>
      <sheetName val="ORÇAMENTO"/>
      <sheetName val="DESCRIÇÃO DO ORÇAMENTO"/>
      <sheetName val="CALENDARIO"/>
      <sheetName val="PROPOSTA DE PAGAMENTO"/>
    </sheetNames>
    <sheetDataSet>
      <sheetData sheetId="0"/>
      <sheetData sheetId="1">
        <row r="1219">
          <cell r="C1219" t="str">
            <v>DFADFASD</v>
          </cell>
        </row>
      </sheetData>
      <sheetData sheetId="2" refreshError="1"/>
      <sheetData sheetId="3"/>
      <sheetData sheetId="4">
        <row r="2">
          <cell r="AM2">
            <v>2020</v>
          </cell>
        </row>
        <row r="3">
          <cell r="B3">
            <v>1</v>
          </cell>
        </row>
        <row r="5">
          <cell r="BU5">
            <v>43831</v>
          </cell>
        </row>
        <row r="6">
          <cell r="CC6" t="str">
            <v>janeiro</v>
          </cell>
          <cell r="CD6">
            <v>43831</v>
          </cell>
        </row>
        <row r="7">
          <cell r="CC7" t="str">
            <v>fevereiro</v>
          </cell>
          <cell r="CD7">
            <v>43862</v>
          </cell>
        </row>
        <row r="8">
          <cell r="CC8" t="str">
            <v>março</v>
          </cell>
          <cell r="CD8">
            <v>43891</v>
          </cell>
        </row>
        <row r="9">
          <cell r="CC9" t="str">
            <v>abril</v>
          </cell>
          <cell r="CD9">
            <v>43922</v>
          </cell>
        </row>
        <row r="10">
          <cell r="CC10" t="str">
            <v>maio</v>
          </cell>
          <cell r="CD10">
            <v>43952</v>
          </cell>
        </row>
        <row r="11">
          <cell r="CC11" t="str">
            <v>junho</v>
          </cell>
          <cell r="CD11">
            <v>43983</v>
          </cell>
        </row>
        <row r="12">
          <cell r="CC12" t="str">
            <v>julho</v>
          </cell>
          <cell r="CD12">
            <v>44013</v>
          </cell>
        </row>
        <row r="13">
          <cell r="CC13" t="str">
            <v>agosto</v>
          </cell>
          <cell r="CD13">
            <v>44044</v>
          </cell>
        </row>
        <row r="14">
          <cell r="CC14" t="str">
            <v>setembro</v>
          </cell>
          <cell r="CD14">
            <v>44075</v>
          </cell>
        </row>
        <row r="15">
          <cell r="CC15" t="str">
            <v>outubro</v>
          </cell>
          <cell r="CD15">
            <v>44105</v>
          </cell>
        </row>
        <row r="16">
          <cell r="CC16" t="str">
            <v>novembro</v>
          </cell>
          <cell r="CD16">
            <v>44136</v>
          </cell>
        </row>
        <row r="17">
          <cell r="CC17" t="str">
            <v>dezembro</v>
          </cell>
          <cell r="CD17">
            <v>44166</v>
          </cell>
        </row>
        <row r="18">
          <cell r="CC18" t="str">
            <v>janeiro</v>
          </cell>
          <cell r="CD18">
            <v>44197</v>
          </cell>
        </row>
        <row r="19">
          <cell r="CC19" t="str">
            <v>fevereiro</v>
          </cell>
          <cell r="CD19">
            <v>44228</v>
          </cell>
        </row>
        <row r="20">
          <cell r="CC20" t="str">
            <v>março</v>
          </cell>
          <cell r="CD20">
            <v>44256</v>
          </cell>
        </row>
        <row r="21">
          <cell r="CC21" t="str">
            <v>abril</v>
          </cell>
          <cell r="CD21">
            <v>44287</v>
          </cell>
        </row>
        <row r="22">
          <cell r="CC22" t="str">
            <v>maio</v>
          </cell>
          <cell r="CD22">
            <v>44317</v>
          </cell>
        </row>
        <row r="23">
          <cell r="CC23" t="str">
            <v>junho</v>
          </cell>
          <cell r="CD23">
            <v>44348</v>
          </cell>
        </row>
        <row r="24">
          <cell r="CC24" t="str">
            <v>julho</v>
          </cell>
          <cell r="CD24">
            <v>44378</v>
          </cell>
        </row>
        <row r="25">
          <cell r="CC25" t="str">
            <v>agosto</v>
          </cell>
          <cell r="CD25">
            <v>44409</v>
          </cell>
        </row>
        <row r="26">
          <cell r="CC26" t="str">
            <v>setembro</v>
          </cell>
          <cell r="CD26">
            <v>44440</v>
          </cell>
        </row>
        <row r="27">
          <cell r="CC27" t="str">
            <v>outubro</v>
          </cell>
          <cell r="CD27">
            <v>44470</v>
          </cell>
        </row>
        <row r="28">
          <cell r="CC28" t="str">
            <v>novembro</v>
          </cell>
          <cell r="CD28">
            <v>44501</v>
          </cell>
        </row>
        <row r="29">
          <cell r="CC29" t="str">
            <v>dezembro</v>
          </cell>
          <cell r="CD29">
            <v>44531</v>
          </cell>
        </row>
        <row r="30">
          <cell r="CC30" t="str">
            <v>janeiro</v>
          </cell>
          <cell r="CD30">
            <v>44562</v>
          </cell>
        </row>
        <row r="31">
          <cell r="CC31" t="str">
            <v>fevereiro</v>
          </cell>
          <cell r="CD31">
            <v>44593</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E"/>
      <sheetName val="TEMPO"/>
      <sheetName val="hgjfhj"/>
      <sheetName val="ORÇAMENTO"/>
      <sheetName val="NEGOCIAÇÃO"/>
      <sheetName val="DESCRIÇÃO DE MATERIAIS"/>
      <sheetName val="CONTRATO"/>
      <sheetName val="CONTRATOLUPA"/>
      <sheetName val="CONTRATOAUXILIAR"/>
      <sheetName val="SIGLAS"/>
      <sheetName val="CALENDAR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M2">
            <v>2021</v>
          </cell>
        </row>
        <row r="3">
          <cell r="B3">
            <v>1</v>
          </cell>
        </row>
        <row r="5">
          <cell r="BU5">
            <v>44197</v>
          </cell>
        </row>
        <row r="6">
          <cell r="CC6" t="str">
            <v>janeiro</v>
          </cell>
          <cell r="CD6">
            <v>44197</v>
          </cell>
        </row>
        <row r="7">
          <cell r="CC7" t="str">
            <v>fevereiro</v>
          </cell>
          <cell r="CD7">
            <v>44228</v>
          </cell>
        </row>
        <row r="8">
          <cell r="CC8" t="str">
            <v>março</v>
          </cell>
          <cell r="CD8">
            <v>44256</v>
          </cell>
        </row>
        <row r="9">
          <cell r="CC9" t="str">
            <v>abril</v>
          </cell>
          <cell r="CD9">
            <v>44287</v>
          </cell>
        </row>
        <row r="10">
          <cell r="CC10" t="str">
            <v>maio</v>
          </cell>
          <cell r="CD10">
            <v>44317</v>
          </cell>
        </row>
        <row r="11">
          <cell r="CC11" t="str">
            <v>junho</v>
          </cell>
          <cell r="CD11">
            <v>44348</v>
          </cell>
        </row>
        <row r="12">
          <cell r="CC12" t="str">
            <v>julho</v>
          </cell>
          <cell r="CD12">
            <v>44378</v>
          </cell>
        </row>
        <row r="13">
          <cell r="CC13" t="str">
            <v>agosto</v>
          </cell>
          <cell r="CD13">
            <v>44409</v>
          </cell>
        </row>
        <row r="14">
          <cell r="CC14" t="str">
            <v>setembro</v>
          </cell>
          <cell r="CD14">
            <v>44440</v>
          </cell>
        </row>
        <row r="15">
          <cell r="CC15" t="str">
            <v>outubro</v>
          </cell>
          <cell r="CD15">
            <v>44470</v>
          </cell>
        </row>
        <row r="16">
          <cell r="CC16" t="str">
            <v>novembro</v>
          </cell>
          <cell r="CD16">
            <v>44501</v>
          </cell>
        </row>
        <row r="17">
          <cell r="CC17" t="str">
            <v>dezembro</v>
          </cell>
          <cell r="CD17">
            <v>44531</v>
          </cell>
        </row>
        <row r="18">
          <cell r="CC18" t="str">
            <v>janeiro</v>
          </cell>
          <cell r="CD18">
            <v>44562</v>
          </cell>
        </row>
        <row r="19">
          <cell r="CC19" t="str">
            <v>fevereiro</v>
          </cell>
          <cell r="CD19">
            <v>44593</v>
          </cell>
        </row>
        <row r="20">
          <cell r="CC20" t="str">
            <v>março</v>
          </cell>
          <cell r="CD20">
            <v>44621</v>
          </cell>
        </row>
        <row r="21">
          <cell r="CC21" t="str">
            <v>abril</v>
          </cell>
          <cell r="CD21">
            <v>44652</v>
          </cell>
        </row>
        <row r="22">
          <cell r="CC22" t="str">
            <v>maio</v>
          </cell>
          <cell r="CD22">
            <v>44682</v>
          </cell>
        </row>
        <row r="23">
          <cell r="CC23" t="str">
            <v>junho</v>
          </cell>
          <cell r="CD23">
            <v>44713</v>
          </cell>
        </row>
        <row r="24">
          <cell r="CC24" t="str">
            <v>julho</v>
          </cell>
          <cell r="CD24">
            <v>44743</v>
          </cell>
        </row>
        <row r="25">
          <cell r="CC25" t="str">
            <v>agosto</v>
          </cell>
          <cell r="CD25">
            <v>44774</v>
          </cell>
        </row>
        <row r="26">
          <cell r="CC26" t="str">
            <v>setembro</v>
          </cell>
          <cell r="CD26">
            <v>44805</v>
          </cell>
        </row>
        <row r="27">
          <cell r="CC27" t="str">
            <v>outubro</v>
          </cell>
          <cell r="CD27">
            <v>44835</v>
          </cell>
        </row>
        <row r="28">
          <cell r="CC28" t="str">
            <v>novembro</v>
          </cell>
          <cell r="CD28">
            <v>44866</v>
          </cell>
        </row>
        <row r="29">
          <cell r="CC29" t="str">
            <v>dezembro</v>
          </cell>
          <cell r="CD29">
            <v>44896</v>
          </cell>
        </row>
        <row r="30">
          <cell r="CC30" t="str">
            <v>janeiro</v>
          </cell>
          <cell r="CD30">
            <v>44927</v>
          </cell>
        </row>
        <row r="31">
          <cell r="CC31" t="str">
            <v>fevereiro</v>
          </cell>
          <cell r="CD31">
            <v>44958</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4.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B2:O34"/>
  <sheetViews>
    <sheetView showGridLines="0" showRowColHeaders="0" workbookViewId="0"/>
  </sheetViews>
  <sheetFormatPr defaultRowHeight="15"/>
  <cols>
    <col min="2" max="2" width="19" customWidth="1"/>
    <col min="3" max="3" width="46.42578125" customWidth="1"/>
    <col min="4" max="4" width="13.85546875" customWidth="1"/>
    <col min="5" max="5" width="12.42578125" bestFit="1" customWidth="1"/>
    <col min="6" max="6" width="5.5703125" customWidth="1"/>
    <col min="10" max="10" width="12" bestFit="1" customWidth="1"/>
    <col min="11" max="11" width="19.85546875" customWidth="1"/>
  </cols>
  <sheetData>
    <row r="2" spans="2:15" ht="18.75">
      <c r="B2" s="486" t="s">
        <v>206</v>
      </c>
      <c r="C2" s="486"/>
    </row>
    <row r="3" spans="2:15">
      <c r="B3" s="441" t="str">
        <f>IF(CÁLCULOS!I12="Pessoa Física","Nome","Razão Social")</f>
        <v>Razão Social</v>
      </c>
      <c r="C3" s="218"/>
    </row>
    <row r="4" spans="2:15">
      <c r="B4" s="441" t="str">
        <f>IF(CÁLCULOS!I12="Pessoa Física","CPF","CNPJ")</f>
        <v>CNPJ</v>
      </c>
      <c r="C4" s="219"/>
      <c r="E4" s="222" t="b">
        <f t="array" aca="1" ref="E4" ca="1">lfValidaCPF(K4)</f>
        <v>1</v>
      </c>
      <c r="F4" s="442" t="str">
        <f>MID(C4,1,3)</f>
        <v/>
      </c>
      <c r="G4" s="443" t="str">
        <f>MID(C4,5,3)</f>
        <v/>
      </c>
      <c r="H4" s="443" t="str">
        <f>MID(C4,9,3)</f>
        <v/>
      </c>
      <c r="I4" s="444" t="str">
        <f>MID(C4,13,2)</f>
        <v/>
      </c>
      <c r="K4" s="433" t="str">
        <f>F4&amp;G4&amp;H4&amp;I4</f>
        <v/>
      </c>
      <c r="L4" t="s">
        <v>180</v>
      </c>
    </row>
    <row r="5" spans="2:15">
      <c r="B5" s="441" t="s">
        <v>217</v>
      </c>
      <c r="C5" s="218"/>
      <c r="E5" s="431" t="b">
        <f t="array" ref="E5">ValidaCGC(K5)</f>
        <v>1</v>
      </c>
      <c r="F5" s="445" t="str">
        <f>MID(C4,1,2)</f>
        <v/>
      </c>
      <c r="G5" s="446" t="str">
        <f>MID(C4,4,3)</f>
        <v/>
      </c>
      <c r="H5" s="446" t="str">
        <f>MID(C4,8,3)</f>
        <v/>
      </c>
      <c r="I5" s="446" t="str">
        <f>MID(C4,12,4)</f>
        <v/>
      </c>
      <c r="J5" s="447" t="str">
        <f>MID(C4,17,2)</f>
        <v/>
      </c>
      <c r="K5" s="433" t="str">
        <f>F5&amp;G5&amp;H5&amp;I5&amp;J5</f>
        <v/>
      </c>
      <c r="L5" t="s">
        <v>186</v>
      </c>
    </row>
    <row r="6" spans="2:15">
      <c r="B6" s="441" t="s">
        <v>228</v>
      </c>
      <c r="C6" s="218"/>
      <c r="E6" s="68" t="b">
        <f>IF(B4="CPF",E4,IF(B4="CNPJ",E5))</f>
        <v>1</v>
      </c>
    </row>
    <row r="7" spans="2:15">
      <c r="B7" s="441" t="s">
        <v>229</v>
      </c>
      <c r="C7" s="218"/>
    </row>
    <row r="8" spans="2:15">
      <c r="B8" s="441" t="s">
        <v>218</v>
      </c>
      <c r="C8" s="218"/>
    </row>
    <row r="10" spans="2:15">
      <c r="B10" s="487" t="s">
        <v>525</v>
      </c>
      <c r="C10" s="487"/>
      <c r="M10" t="str">
        <f>MID(G10,4,3)</f>
        <v/>
      </c>
      <c r="N10" t="str">
        <f>MID(G10,8,3)</f>
        <v/>
      </c>
      <c r="O10" t="str">
        <f>MID(G10,12,4)</f>
        <v/>
      </c>
    </row>
    <row r="11" spans="2:15" ht="6.75" customHeight="1"/>
    <row r="12" spans="2:15">
      <c r="B12" s="441" t="s">
        <v>526</v>
      </c>
      <c r="C12" s="218"/>
      <c r="E12" s="448">
        <f>IF(C12&lt;&gt;"",1,0)</f>
        <v>0</v>
      </c>
      <c r="F12" s="488">
        <f>SUM(E12:E16)</f>
        <v>0</v>
      </c>
    </row>
    <row r="13" spans="2:15">
      <c r="B13" s="441" t="s">
        <v>527</v>
      </c>
      <c r="C13" s="218"/>
      <c r="E13" s="449">
        <f>IF(C13&lt;&gt;"",1,0)</f>
        <v>0</v>
      </c>
      <c r="F13" s="489"/>
    </row>
    <row r="14" spans="2:15">
      <c r="B14" s="441" t="s">
        <v>528</v>
      </c>
      <c r="C14" s="218"/>
      <c r="E14" s="449">
        <f>IF(C14&lt;&gt;"",1,0)</f>
        <v>0</v>
      </c>
      <c r="F14" s="489"/>
    </row>
    <row r="15" spans="2:15">
      <c r="B15" s="441" t="s">
        <v>529</v>
      </c>
      <c r="C15" s="218"/>
      <c r="E15" s="449">
        <f>IF(C15&lt;&gt;"",1,0)</f>
        <v>0</v>
      </c>
      <c r="F15" s="489"/>
    </row>
    <row r="16" spans="2:15">
      <c r="B16" s="441" t="s">
        <v>530</v>
      </c>
      <c r="C16" s="417"/>
      <c r="E16" s="450">
        <f>IF(C16&lt;&gt;"",1,0)</f>
        <v>0</v>
      </c>
      <c r="F16" s="490"/>
    </row>
    <row r="17" spans="2:6">
      <c r="C17" s="419"/>
      <c r="E17" s="449"/>
    </row>
    <row r="18" spans="2:6">
      <c r="B18" s="441" t="s">
        <v>526</v>
      </c>
      <c r="C18" s="218"/>
      <c r="E18" s="448">
        <f>IF(C18&lt;&gt;"",1,0)</f>
        <v>0</v>
      </c>
      <c r="F18" s="488">
        <f>SUM(E18:E22)</f>
        <v>0</v>
      </c>
    </row>
    <row r="19" spans="2:6">
      <c r="B19" s="441" t="s">
        <v>527</v>
      </c>
      <c r="C19" s="218"/>
      <c r="E19" s="449">
        <f t="shared" ref="E19:E34" si="0">IF(C19&lt;&gt;"",1,0)</f>
        <v>0</v>
      </c>
      <c r="F19" s="489"/>
    </row>
    <row r="20" spans="2:6">
      <c r="B20" s="441" t="s">
        <v>528</v>
      </c>
      <c r="C20" s="218"/>
      <c r="E20" s="449">
        <f t="shared" si="0"/>
        <v>0</v>
      </c>
      <c r="F20" s="489"/>
    </row>
    <row r="21" spans="2:6">
      <c r="B21" s="441" t="s">
        <v>529</v>
      </c>
      <c r="C21" s="218"/>
      <c r="E21" s="449">
        <f t="shared" si="0"/>
        <v>0</v>
      </c>
      <c r="F21" s="489"/>
    </row>
    <row r="22" spans="2:6">
      <c r="B22" s="441" t="s">
        <v>530</v>
      </c>
      <c r="C22" s="417"/>
      <c r="E22" s="450">
        <f t="shared" si="0"/>
        <v>0</v>
      </c>
      <c r="F22" s="490"/>
    </row>
    <row r="24" spans="2:6">
      <c r="B24" s="441" t="s">
        <v>526</v>
      </c>
      <c r="C24" s="218"/>
      <c r="E24" s="448">
        <f t="shared" si="0"/>
        <v>0</v>
      </c>
      <c r="F24" s="488">
        <f>SUM(E24:E28)</f>
        <v>0</v>
      </c>
    </row>
    <row r="25" spans="2:6">
      <c r="B25" s="441" t="s">
        <v>527</v>
      </c>
      <c r="C25" s="218"/>
      <c r="E25" s="449">
        <f t="shared" si="0"/>
        <v>0</v>
      </c>
      <c r="F25" s="489"/>
    </row>
    <row r="26" spans="2:6">
      <c r="B26" s="441" t="s">
        <v>528</v>
      </c>
      <c r="C26" s="218"/>
      <c r="E26" s="449">
        <f t="shared" si="0"/>
        <v>0</v>
      </c>
      <c r="F26" s="489"/>
    </row>
    <row r="27" spans="2:6">
      <c r="B27" s="441" t="s">
        <v>529</v>
      </c>
      <c r="C27" s="218"/>
      <c r="E27" s="449">
        <f t="shared" si="0"/>
        <v>0</v>
      </c>
      <c r="F27" s="489"/>
    </row>
    <row r="28" spans="2:6">
      <c r="B28" s="441" t="s">
        <v>530</v>
      </c>
      <c r="C28" s="218"/>
      <c r="E28" s="450">
        <f t="shared" si="0"/>
        <v>0</v>
      </c>
      <c r="F28" s="490"/>
    </row>
    <row r="30" spans="2:6">
      <c r="B30" s="441" t="s">
        <v>526</v>
      </c>
      <c r="C30" s="218"/>
      <c r="E30" s="448">
        <f t="shared" si="0"/>
        <v>0</v>
      </c>
      <c r="F30" s="488">
        <f>SUM(E30:E34)</f>
        <v>0</v>
      </c>
    </row>
    <row r="31" spans="2:6">
      <c r="B31" s="441" t="s">
        <v>527</v>
      </c>
      <c r="C31" s="218"/>
      <c r="E31" s="449">
        <f t="shared" si="0"/>
        <v>0</v>
      </c>
      <c r="F31" s="489"/>
    </row>
    <row r="32" spans="2:6">
      <c r="B32" s="441" t="s">
        <v>528</v>
      </c>
      <c r="C32" s="218"/>
      <c r="E32" s="449">
        <f t="shared" si="0"/>
        <v>0</v>
      </c>
      <c r="F32" s="489"/>
    </row>
    <row r="33" spans="2:6">
      <c r="B33" s="441" t="s">
        <v>529</v>
      </c>
      <c r="C33" s="218"/>
      <c r="E33" s="449">
        <f t="shared" si="0"/>
        <v>0</v>
      </c>
      <c r="F33" s="489"/>
    </row>
    <row r="34" spans="2:6">
      <c r="B34" s="441" t="s">
        <v>530</v>
      </c>
      <c r="C34" s="218"/>
      <c r="E34" s="450">
        <f t="shared" si="0"/>
        <v>0</v>
      </c>
      <c r="F34" s="490"/>
    </row>
  </sheetData>
  <mergeCells count="6">
    <mergeCell ref="B2:C2"/>
    <mergeCell ref="B10:C10"/>
    <mergeCell ref="F30:F34"/>
    <mergeCell ref="F24:F28"/>
    <mergeCell ref="F18:F22"/>
    <mergeCell ref="F12:F16"/>
  </mergeCells>
  <pageMargins left="0.51181102362204722" right="0.51181102362204722" top="0.78740157480314965" bottom="0.78740157480314965" header="0.31496062992125984" footer="0.31496062992125984"/>
  <pageSetup paperSize="9" orientation="portrait" r:id="rId1"/>
  <headerFooter>
    <oddFooter>&amp;L&amp;D&amp;C&amp;T&amp;RPágina &amp;P de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5"/>
  <dimension ref="B1:AF161"/>
  <sheetViews>
    <sheetView showGridLines="0" topLeftCell="W1" zoomScaleNormal="100" workbookViewId="0">
      <selection activeCell="X2" sqref="X2:X4"/>
    </sheetView>
  </sheetViews>
  <sheetFormatPr defaultRowHeight="12" customHeight="1"/>
  <cols>
    <col min="1" max="1" width="2.85546875" customWidth="1"/>
    <col min="2" max="2" width="23.7109375" bestFit="1" customWidth="1"/>
    <col min="3" max="3" width="14" bestFit="1" customWidth="1"/>
    <col min="4" max="4" width="26.5703125" bestFit="1" customWidth="1"/>
    <col min="5" max="5" width="19.28515625" bestFit="1" customWidth="1"/>
    <col min="6" max="6" width="18.140625" customWidth="1"/>
    <col min="7" max="7" width="1.85546875" customWidth="1"/>
    <col min="8" max="8" width="64.42578125" bestFit="1" customWidth="1"/>
    <col min="9" max="9" width="16.42578125" customWidth="1"/>
    <col min="10" max="10" width="30.28515625" bestFit="1" customWidth="1"/>
    <col min="11" max="11" width="14.28515625" bestFit="1" customWidth="1"/>
    <col min="12" max="12" width="55.5703125" customWidth="1"/>
    <col min="13" max="13" width="12.42578125" bestFit="1" customWidth="1"/>
    <col min="14" max="15" width="2.7109375" hidden="1" customWidth="1"/>
    <col min="16" max="16" width="2" bestFit="1" customWidth="1"/>
    <col min="17" max="17" width="14.28515625" bestFit="1" customWidth="1"/>
    <col min="21" max="21" width="2.85546875" customWidth="1"/>
    <col min="22" max="23" width="8.140625" customWidth="1"/>
    <col min="24" max="24" width="10" customWidth="1"/>
    <col min="25" max="28" width="8.28515625" customWidth="1"/>
    <col min="32" max="32" width="10.7109375" bestFit="1" customWidth="1"/>
    <col min="33" max="33" width="12.42578125" bestFit="1" customWidth="1"/>
  </cols>
  <sheetData>
    <row r="1" spans="2:32" ht="12" customHeight="1">
      <c r="B1" s="501" t="s">
        <v>206</v>
      </c>
      <c r="C1" s="501"/>
      <c r="D1" s="501"/>
      <c r="E1" s="501"/>
      <c r="F1" s="502" t="str">
        <f>IF(E2=1,"Quantidade de Horas para Execução: ",IF(E2=2,"Quantidade de Dias para Execução: ",IF(E2=3,"Quantidade de Dias por Equipe/Funcionários para Execução: ")))</f>
        <v xml:space="preserve">Quantidade de Horas para Execução: </v>
      </c>
      <c r="G1" s="82"/>
      <c r="H1" s="508" t="s">
        <v>214</v>
      </c>
      <c r="I1" s="508"/>
      <c r="J1" s="82"/>
      <c r="K1" s="82"/>
      <c r="L1" s="102" t="s">
        <v>279</v>
      </c>
      <c r="M1" s="82"/>
      <c r="N1" s="82"/>
      <c r="O1" s="82"/>
      <c r="P1" s="82"/>
      <c r="Q1" s="82"/>
      <c r="U1">
        <v>1</v>
      </c>
      <c r="V1" s="102">
        <v>1</v>
      </c>
      <c r="W1" s="102" t="s">
        <v>545</v>
      </c>
      <c r="X1" s="494" t="s">
        <v>549</v>
      </c>
      <c r="Y1" s="495"/>
      <c r="Z1" s="495"/>
      <c r="AA1" s="496"/>
      <c r="AB1" s="259">
        <f>V1</f>
        <v>1</v>
      </c>
      <c r="AC1" s="463" t="s">
        <v>564</v>
      </c>
      <c r="AD1" s="463" t="s">
        <v>566</v>
      </c>
      <c r="AF1" s="77" t="s">
        <v>571</v>
      </c>
    </row>
    <row r="2" spans="2:32" ht="12" customHeight="1">
      <c r="B2" s="102">
        <v>1</v>
      </c>
      <c r="C2" s="103">
        <f>IFERROR('CÁLCULO PARA EXECUÇÃO'!E3/'CÁLCULO PARA EXECUÇÃO'!E6,0)</f>
        <v>65.340909090909093</v>
      </c>
      <c r="D2" s="102" t="s">
        <v>393</v>
      </c>
      <c r="E2" s="500">
        <v>1</v>
      </c>
      <c r="F2" s="502"/>
      <c r="G2" s="82"/>
      <c r="H2" s="102" t="s">
        <v>215</v>
      </c>
      <c r="I2" s="458">
        <f>NEGOCIAÇÃO!C7-NEGOCIAÇÃO!C10</f>
        <v>0</v>
      </c>
      <c r="J2" s="82"/>
      <c r="K2" s="82"/>
      <c r="L2" s="104"/>
      <c r="M2" s="82"/>
      <c r="N2" s="82"/>
      <c r="O2" s="82"/>
      <c r="P2" s="102">
        <v>1</v>
      </c>
      <c r="Q2" s="102" t="str">
        <f>IF(P2=1,"Cartão de Crédito",
IF(P2=2,"Financiamento",
IF(P2=3,"Cartão de Débito","-")))</f>
        <v>Cartão de Crédito</v>
      </c>
      <c r="U2">
        <v>2</v>
      </c>
      <c r="V2" s="102">
        <v>2</v>
      </c>
      <c r="W2" s="102" t="s">
        <v>546</v>
      </c>
      <c r="X2" s="504">
        <v>1</v>
      </c>
      <c r="Y2" s="505" t="str">
        <f>VLOOKUP(X2,V1:W4,2,0)</f>
        <v>R$</v>
      </c>
      <c r="Z2" s="491" t="str">
        <f>VLOOKUP(X2,AB:AD,2,0)</f>
        <v>Real</v>
      </c>
      <c r="AA2" s="491" t="str">
        <f>VLOOKUP(X2,AB:AD,3,0)</f>
        <v>Reais</v>
      </c>
      <c r="AB2" s="259">
        <f t="shared" ref="AB2:AB4" si="0">V2</f>
        <v>2</v>
      </c>
      <c r="AC2" s="463" t="s">
        <v>565</v>
      </c>
      <c r="AD2" s="463" t="s">
        <v>567</v>
      </c>
    </row>
    <row r="3" spans="2:32" ht="12" customHeight="1">
      <c r="B3" s="102">
        <v>2</v>
      </c>
      <c r="C3" s="103">
        <f>IFERROR('CÁLCULO PARA EXECUÇÃO'!E3,0)</f>
        <v>522.72727272727275</v>
      </c>
      <c r="D3" s="102" t="s">
        <v>394</v>
      </c>
      <c r="E3" s="500"/>
      <c r="F3" s="503"/>
      <c r="G3" s="82"/>
      <c r="H3" s="82"/>
      <c r="I3" s="82"/>
      <c r="J3" s="82"/>
      <c r="K3" s="82"/>
      <c r="L3" s="82"/>
      <c r="M3" s="82"/>
      <c r="N3" s="82"/>
      <c r="O3" s="82"/>
      <c r="P3" s="82"/>
      <c r="Q3" s="82"/>
      <c r="U3">
        <v>3</v>
      </c>
      <c r="V3" s="102">
        <v>3</v>
      </c>
      <c r="W3" s="456" t="s">
        <v>548</v>
      </c>
      <c r="X3" s="504"/>
      <c r="Y3" s="506"/>
      <c r="Z3" s="492"/>
      <c r="AA3" s="492"/>
      <c r="AB3" s="259">
        <f t="shared" si="0"/>
        <v>3</v>
      </c>
      <c r="AC3" s="463" t="s">
        <v>551</v>
      </c>
      <c r="AD3" s="463" t="s">
        <v>553</v>
      </c>
    </row>
    <row r="4" spans="2:32" ht="15">
      <c r="B4" s="102">
        <v>3</v>
      </c>
      <c r="C4" s="103">
        <f>IFERROR('CÁLCULO PARA EXECUÇÃO'!E3/'CÁLCULO PARA EXECUÇÃO'!E7,0)</f>
        <v>261.36363636363637</v>
      </c>
      <c r="D4" s="102" t="s">
        <v>499</v>
      </c>
      <c r="E4" s="500"/>
      <c r="F4" s="102" t="str">
        <f>VLOOKUP(E2,B2:D4,3,0)</f>
        <v>Gastos por Hora</v>
      </c>
      <c r="G4" s="82"/>
      <c r="H4" s="142" t="str">
        <f ca="1">Extenso_Valor(CARREGALISTBOX!M2)</f>
        <v>Quatrocentos e Sessenta e Um Reais e Oitenta e Quatro Centavos</v>
      </c>
      <c r="I4" s="82"/>
      <c r="J4" s="82"/>
      <c r="K4" s="82"/>
      <c r="L4" s="82"/>
      <c r="M4" s="82"/>
      <c r="N4" s="82"/>
      <c r="O4" s="82"/>
      <c r="P4" s="82"/>
      <c r="Q4" s="82"/>
      <c r="U4">
        <v>4</v>
      </c>
      <c r="V4" s="102">
        <v>4</v>
      </c>
      <c r="W4" s="456" t="s">
        <v>547</v>
      </c>
      <c r="X4" s="504"/>
      <c r="Y4" s="507"/>
      <c r="Z4" s="493"/>
      <c r="AA4" s="493"/>
      <c r="AB4" s="259">
        <f t="shared" si="0"/>
        <v>4</v>
      </c>
      <c r="AC4" s="463" t="s">
        <v>552</v>
      </c>
      <c r="AD4" s="463" t="s">
        <v>554</v>
      </c>
    </row>
    <row r="5" spans="2:32" ht="12" customHeight="1">
      <c r="B5" s="82"/>
      <c r="C5" s="82"/>
      <c r="D5" s="82"/>
      <c r="E5" s="82"/>
      <c r="F5" s="82"/>
      <c r="G5" s="82"/>
      <c r="H5" s="82"/>
      <c r="I5" s="82"/>
      <c r="J5" s="82"/>
      <c r="K5" s="82"/>
      <c r="L5" s="82"/>
      <c r="M5" s="82"/>
      <c r="N5" s="82"/>
      <c r="O5" s="82"/>
      <c r="P5" s="82"/>
      <c r="Q5" s="82"/>
    </row>
    <row r="6" spans="2:32" ht="12" customHeight="1">
      <c r="B6" s="113"/>
      <c r="C6" s="105" t="s">
        <v>175</v>
      </c>
      <c r="D6" s="113" t="s">
        <v>472</v>
      </c>
      <c r="E6" s="509" t="str">
        <f>CONCATENATE(D7&amp;", inscrita no "&amp;C8&amp;" sob Nº "&amp;D8&amp;", com sede na "&amp;D9&amp;", CEP "&amp;D10&amp;", "&amp;" na cidade de "&amp;D11&amp;", no Estado de "&amp;D12&amp;".")</f>
        <v>0, inscrita no CNPJ sob Nº 0, com sede na 0, CEP 0,  na cidade de 0, no Estado de 0.</v>
      </c>
      <c r="F6" s="105">
        <v>6</v>
      </c>
      <c r="G6" s="82"/>
      <c r="H6" s="102" t="str">
        <f>Extenso_Valor(CLIENTE!C19)</f>
        <v/>
      </c>
      <c r="I6" s="102" t="str">
        <f>Extenso_Valor(CLIENTE!C23)</f>
        <v/>
      </c>
      <c r="J6" s="82"/>
      <c r="K6" s="82" t="s">
        <v>306</v>
      </c>
      <c r="L6" s="459">
        <f>SUM(ORÇAMENTO!I:I)</f>
        <v>0</v>
      </c>
      <c r="M6" s="82"/>
      <c r="N6" s="82"/>
      <c r="O6" s="82"/>
      <c r="P6" s="82"/>
      <c r="Q6" s="82"/>
    </row>
    <row r="7" spans="2:32" ht="12" customHeight="1">
      <c r="B7" s="114"/>
      <c r="C7" s="106" t="str">
        <f>IF(I12="Pessoa Física","Nome","Razão Social")</f>
        <v>Razão Social</v>
      </c>
      <c r="D7" s="115">
        <f>'DADOS MARCENARIA'!C3</f>
        <v>0</v>
      </c>
      <c r="E7" s="510"/>
      <c r="F7" s="106">
        <f t="shared" ref="F7:F12" si="1">F6+1</f>
        <v>7</v>
      </c>
      <c r="G7" s="82"/>
      <c r="H7" s="102" t="e">
        <f>FIND(VLOOKUP(X2,AB:AD,3,0),H6,1)</f>
        <v>#VALUE!</v>
      </c>
      <c r="I7" s="102" t="e">
        <f>FIND(VLOOKUP(X2,AB:AD,3,0),I6,1)</f>
        <v>#VALUE!</v>
      </c>
      <c r="J7" s="82"/>
      <c r="K7" s="82"/>
      <c r="L7" s="82"/>
      <c r="M7" s="82"/>
      <c r="N7" s="82"/>
      <c r="O7" s="82"/>
      <c r="P7" s="82"/>
      <c r="Q7" s="82"/>
    </row>
    <row r="8" spans="2:32" ht="12" customHeight="1">
      <c r="B8" s="114"/>
      <c r="C8" s="116" t="str">
        <f>IF(I12="Pessoa Física","CPF","CNPJ")</f>
        <v>CNPJ</v>
      </c>
      <c r="D8" s="115">
        <f>'DADOS MARCENARIA'!C4</f>
        <v>0</v>
      </c>
      <c r="E8" s="510"/>
      <c r="F8" s="106">
        <f t="shared" si="1"/>
        <v>8</v>
      </c>
      <c r="G8" s="82"/>
      <c r="H8" s="102" t="e">
        <f>LEFT(H6,H7-2)</f>
        <v>#VALUE!</v>
      </c>
      <c r="I8" s="102" t="e">
        <f>LEFT(I6,I7-2)</f>
        <v>#VALUE!</v>
      </c>
      <c r="J8" s="82"/>
      <c r="K8" s="82"/>
      <c r="L8" s="82"/>
      <c r="M8" s="82"/>
      <c r="N8" s="82"/>
      <c r="O8" s="82"/>
      <c r="P8" s="82"/>
      <c r="Q8" s="82"/>
    </row>
    <row r="9" spans="2:32" ht="12" customHeight="1">
      <c r="B9" s="114"/>
      <c r="C9" s="116" t="s">
        <v>181</v>
      </c>
      <c r="D9" s="115">
        <f>'DADOS MARCENARIA'!C5</f>
        <v>0</v>
      </c>
      <c r="E9" s="510"/>
      <c r="F9" s="106">
        <f t="shared" si="1"/>
        <v>9</v>
      </c>
      <c r="G9" s="82"/>
      <c r="H9" s="82"/>
      <c r="I9" s="82"/>
      <c r="J9" s="82"/>
      <c r="K9" s="82"/>
      <c r="L9" s="82"/>
      <c r="M9" s="82"/>
      <c r="N9" s="82"/>
      <c r="O9" s="82"/>
      <c r="P9" s="82"/>
      <c r="Q9" s="82"/>
    </row>
    <row r="10" spans="2:32" ht="12" customHeight="1">
      <c r="B10" s="114"/>
      <c r="C10" s="116" t="s">
        <v>184</v>
      </c>
      <c r="D10" s="115">
        <f>'DADOS MARCENARIA'!C6</f>
        <v>0</v>
      </c>
      <c r="E10" s="510"/>
      <c r="F10" s="106">
        <f t="shared" si="1"/>
        <v>10</v>
      </c>
      <c r="G10" s="82"/>
      <c r="H10" s="82"/>
      <c r="I10" s="82"/>
      <c r="J10" s="82"/>
      <c r="K10" s="82"/>
      <c r="L10" s="82"/>
      <c r="M10" s="82"/>
      <c r="N10" s="82"/>
      <c r="O10" s="82"/>
      <c r="P10" s="82"/>
      <c r="Q10" s="82"/>
    </row>
    <row r="11" spans="2:32" ht="12" customHeight="1">
      <c r="B11" s="114"/>
      <c r="C11" s="116" t="s">
        <v>182</v>
      </c>
      <c r="D11" s="115">
        <f>'DADOS MARCENARIA'!C7</f>
        <v>0</v>
      </c>
      <c r="E11" s="510"/>
      <c r="F11" s="106">
        <f t="shared" si="1"/>
        <v>11</v>
      </c>
      <c r="G11" s="82"/>
      <c r="H11" s="102" t="s">
        <v>541</v>
      </c>
      <c r="I11" s="415" t="s">
        <v>540</v>
      </c>
      <c r="J11" s="415" t="s">
        <v>524</v>
      </c>
    </row>
    <row r="12" spans="2:32" ht="51">
      <c r="B12" s="112" t="str">
        <f>CONCATENATE(D7&amp;", inscrita no CNPJ  sob Nº "&amp;D8&amp;", com sede na "&amp;D9&amp;", CEP "&amp;D10&amp;", "&amp;" na cidade de "&amp;D11&amp;", no Estado de "&amp;D12&amp;", doravante "&amp;D6)</f>
        <v>0, inscrita no CNPJ  sob Nº 0, com sede na 0, CEP 0,  na cidade de 0, no Estado de 0, doravante "CONTRATADA"</v>
      </c>
      <c r="C12" s="117" t="s">
        <v>183</v>
      </c>
      <c r="D12" s="392">
        <f>'DADOS MARCENARIA'!C8</f>
        <v>0</v>
      </c>
      <c r="E12" s="511"/>
      <c r="F12" s="107">
        <f t="shared" si="1"/>
        <v>12</v>
      </c>
      <c r="G12" s="82"/>
      <c r="H12" s="102" t="s">
        <v>568</v>
      </c>
      <c r="I12" s="438" t="s">
        <v>568</v>
      </c>
      <c r="J12" s="422"/>
    </row>
    <row r="13" spans="2:32" ht="12" customHeight="1">
      <c r="B13" s="82"/>
      <c r="C13" s="82"/>
      <c r="D13" s="82"/>
      <c r="E13" s="82"/>
      <c r="F13" s="82"/>
      <c r="G13" s="82"/>
      <c r="H13" s="102" t="str">
        <f>H11&amp;"\"&amp;"Desktop"&amp;"\"</f>
        <v>C:\Users\lgoes\Desktop\</v>
      </c>
    </row>
    <row r="14" spans="2:32" ht="12" customHeight="1">
      <c r="B14" s="113"/>
      <c r="C14" s="118" t="s">
        <v>175</v>
      </c>
      <c r="D14" s="119" t="s">
        <v>473</v>
      </c>
      <c r="E14" s="509" t="str">
        <f>CONCATENATE(D15&amp;", "&amp;D16&amp;", "&amp;D17&amp;", "&amp;D18&amp;", portador(a) do RG Nº "&amp;D19&amp;", CPF Nº "&amp;D20&amp;", residente e domiciliado(a) na "&amp;D21&amp;", CEP "&amp;D22&amp;", na cidade de "&amp;D23&amp;", no Estado de "&amp;D24&amp;".")</f>
        <v>0, 0, 0, 0, portador(a) do RG Nº 0, CPF Nº 0, residente e domiciliado(a) na 0, CEP 0, na cidade de 0, no Estado de 0.</v>
      </c>
      <c r="F14" s="105">
        <v>14</v>
      </c>
      <c r="G14" s="82"/>
      <c r="H14" s="82"/>
    </row>
    <row r="15" spans="2:32" ht="12" customHeight="1">
      <c r="B15" s="114"/>
      <c r="C15" s="120" t="s">
        <v>185</v>
      </c>
      <c r="D15" s="121">
        <f>CLIENTE!C9</f>
        <v>0</v>
      </c>
      <c r="E15" s="510"/>
      <c r="F15" s="106">
        <f t="shared" ref="F15:F24" si="2">F14+1</f>
        <v>15</v>
      </c>
      <c r="G15" s="82"/>
      <c r="H15" s="102" t="str">
        <f>"Contrato - "&amp;CLIENTE!C9&amp;".doc"</f>
        <v>Contrato - .doc</v>
      </c>
    </row>
    <row r="16" spans="2:32" ht="12" customHeight="1">
      <c r="B16" s="114"/>
      <c r="C16" s="122" t="s">
        <v>177</v>
      </c>
      <c r="D16" s="121">
        <f>CLIENTE!C10</f>
        <v>0</v>
      </c>
      <c r="E16" s="510"/>
      <c r="F16" s="106">
        <f t="shared" si="2"/>
        <v>16</v>
      </c>
      <c r="G16" s="82"/>
      <c r="H16" s="82"/>
    </row>
    <row r="17" spans="2:17" ht="12" customHeight="1">
      <c r="B17" s="114"/>
      <c r="C17" s="122" t="s">
        <v>194</v>
      </c>
      <c r="D17" s="121">
        <f>CLIENTE!C11</f>
        <v>0</v>
      </c>
      <c r="E17" s="510"/>
      <c r="F17" s="106">
        <f t="shared" si="2"/>
        <v>17</v>
      </c>
      <c r="G17" s="82"/>
      <c r="H17" s="102" t="str">
        <f>"Anexo I - Cliente "&amp;CLIENTE!C9&amp;".doc"</f>
        <v>Anexo I - Cliente .doc</v>
      </c>
    </row>
    <row r="18" spans="2:17" ht="12" customHeight="1">
      <c r="B18" s="114"/>
      <c r="C18" s="122" t="s">
        <v>178</v>
      </c>
      <c r="D18" s="121">
        <f>CLIENTE!C12</f>
        <v>0</v>
      </c>
      <c r="E18" s="510"/>
      <c r="F18" s="106">
        <f t="shared" si="2"/>
        <v>18</v>
      </c>
      <c r="G18" s="82"/>
      <c r="H18" s="82"/>
      <c r="I18" s="82"/>
      <c r="J18" s="82"/>
      <c r="K18" s="82"/>
      <c r="L18" s="82"/>
      <c r="M18" s="82"/>
      <c r="N18" s="82"/>
      <c r="O18" s="82"/>
      <c r="P18" s="82"/>
      <c r="Q18" s="82"/>
    </row>
    <row r="19" spans="2:17" ht="12" customHeight="1">
      <c r="B19" s="114"/>
      <c r="C19" s="122" t="s">
        <v>179</v>
      </c>
      <c r="D19" s="121">
        <f>CLIENTE!C13</f>
        <v>0</v>
      </c>
      <c r="E19" s="510"/>
      <c r="F19" s="106">
        <f t="shared" si="2"/>
        <v>19</v>
      </c>
      <c r="G19" s="82"/>
      <c r="H19" s="124">
        <f ca="1">TODAY()</f>
        <v>45838</v>
      </c>
      <c r="I19" s="125">
        <f>ORÇAMENTO!D7</f>
        <v>0</v>
      </c>
      <c r="J19" s="127">
        <f>SUM(ORÇAMENTO!$I:$I)</f>
        <v>0</v>
      </c>
      <c r="K19" s="82"/>
      <c r="L19" s="82"/>
      <c r="M19" s="82"/>
      <c r="N19" s="82"/>
      <c r="O19" s="82"/>
      <c r="P19" s="82"/>
      <c r="Q19" s="82"/>
    </row>
    <row r="20" spans="2:17" ht="12" customHeight="1">
      <c r="B20" s="114"/>
      <c r="C20" s="122" t="s">
        <v>180</v>
      </c>
      <c r="D20" s="121">
        <f>CLIENTE!C14</f>
        <v>0</v>
      </c>
      <c r="E20" s="510"/>
      <c r="F20" s="106">
        <f t="shared" si="2"/>
        <v>20</v>
      </c>
      <c r="G20" s="82"/>
      <c r="H20" s="82"/>
      <c r="I20" s="82"/>
      <c r="J20" s="82"/>
      <c r="K20" s="82"/>
      <c r="L20" s="327" t="s">
        <v>406</v>
      </c>
      <c r="M20" s="82"/>
      <c r="N20" s="82"/>
      <c r="O20" s="82"/>
      <c r="P20" s="82"/>
      <c r="Q20" s="82"/>
    </row>
    <row r="21" spans="2:17" ht="12" customHeight="1">
      <c r="B21" s="114"/>
      <c r="C21" s="122" t="s">
        <v>181</v>
      </c>
      <c r="D21" s="121">
        <f>CLIENTE!C15</f>
        <v>0</v>
      </c>
      <c r="E21" s="510"/>
      <c r="F21" s="106">
        <f t="shared" si="2"/>
        <v>21</v>
      </c>
      <c r="G21" s="82"/>
      <c r="H21" s="104" t="s">
        <v>561</v>
      </c>
      <c r="I21" s="126">
        <v>10</v>
      </c>
      <c r="J21" s="127">
        <f>VALUE(I21)</f>
        <v>10</v>
      </c>
      <c r="K21" s="85">
        <f>VALUE(J21)/100</f>
        <v>0.1</v>
      </c>
      <c r="L21" s="328">
        <f>J21/100</f>
        <v>0.1</v>
      </c>
      <c r="M21" s="82"/>
      <c r="N21" s="82"/>
      <c r="O21" s="82"/>
      <c r="P21" s="82"/>
      <c r="Q21" s="82"/>
    </row>
    <row r="22" spans="2:17" ht="12" customHeight="1">
      <c r="B22" s="114"/>
      <c r="C22" s="122" t="s">
        <v>184</v>
      </c>
      <c r="D22" s="121">
        <f>CLIENTE!C16</f>
        <v>0</v>
      </c>
      <c r="E22" s="510"/>
      <c r="F22" s="106">
        <f t="shared" si="2"/>
        <v>22</v>
      </c>
      <c r="G22" s="82"/>
      <c r="H22" s="82"/>
      <c r="I22" s="128"/>
      <c r="J22" s="82"/>
      <c r="K22" s="83"/>
      <c r="L22" s="330"/>
      <c r="M22" s="82"/>
      <c r="N22" s="82"/>
      <c r="O22" s="82"/>
      <c r="P22" s="82"/>
      <c r="Q22" s="82"/>
    </row>
    <row r="23" spans="2:17" ht="12" customHeight="1">
      <c r="B23" s="114"/>
      <c r="C23" s="122" t="s">
        <v>182</v>
      </c>
      <c r="D23" s="121">
        <f>CLIENTE!C17</f>
        <v>0</v>
      </c>
      <c r="E23" s="510"/>
      <c r="F23" s="106">
        <f t="shared" si="2"/>
        <v>23</v>
      </c>
      <c r="G23" s="82"/>
      <c r="H23" s="104" t="s">
        <v>562</v>
      </c>
      <c r="I23" s="129" t="s">
        <v>577</v>
      </c>
      <c r="J23" s="84">
        <f>VALUE(I23)</f>
        <v>20</v>
      </c>
      <c r="K23" s="85">
        <f>J23/100</f>
        <v>0.2</v>
      </c>
      <c r="L23" s="329">
        <f>J23/100</f>
        <v>0.2</v>
      </c>
      <c r="M23" s="82"/>
      <c r="N23" s="82"/>
      <c r="O23" s="82"/>
      <c r="P23" s="82"/>
      <c r="Q23" s="82"/>
    </row>
    <row r="24" spans="2:17" ht="76.5">
      <c r="B24" s="112" t="str">
        <f>CONCATENATE(D15&amp;", "&amp;D16&amp;", "&amp;D17&amp;", "&amp;D18&amp;", portador(a) do RG Nº "&amp;D19&amp;", CPF Nº "&amp;D20&amp;", residente e domiciliado(a) na "&amp;D21&amp;", CEP "&amp;D22&amp;", na cidade de "&amp;D23&amp;", no Estado de "&amp;D24&amp;", doravante "&amp;D14)</f>
        <v>0, 0, 0, 0, portador(a) do RG Nº 0, CPF Nº 0, residente e domiciliado(a) na 0, CEP 0, na cidade de 0, no Estado de 0, doravante "CONTRATANTE"</v>
      </c>
      <c r="C24" s="123" t="s">
        <v>183</v>
      </c>
      <c r="D24" s="121">
        <f>CLIENTE!C18</f>
        <v>0</v>
      </c>
      <c r="E24" s="511"/>
      <c r="F24" s="107">
        <f t="shared" si="2"/>
        <v>24</v>
      </c>
      <c r="G24" s="82"/>
      <c r="H24" s="82"/>
      <c r="I24" s="128"/>
      <c r="J24" s="82"/>
      <c r="K24" s="82"/>
      <c r="L24" s="82"/>
      <c r="M24" s="82"/>
      <c r="N24" s="82"/>
      <c r="O24" s="82"/>
      <c r="P24" s="82"/>
      <c r="Q24" s="82"/>
    </row>
    <row r="25" spans="2:17" ht="12" customHeight="1">
      <c r="B25" s="82"/>
      <c r="C25" s="82"/>
      <c r="D25" s="82"/>
      <c r="E25" s="82"/>
      <c r="F25" s="82"/>
      <c r="G25" s="82"/>
      <c r="H25" s="104" t="s">
        <v>563</v>
      </c>
      <c r="I25" s="130">
        <f>IF(TAXAS!H4="","",TAXAS!H4)</f>
        <v>4.5999999999999999E-2</v>
      </c>
      <c r="J25" s="102">
        <f>VALUE(I25)*100</f>
        <v>4.5999999999999996</v>
      </c>
      <c r="K25" s="327">
        <f>J25/100</f>
        <v>4.5999999999999999E-2</v>
      </c>
      <c r="L25" s="82"/>
      <c r="M25" s="82"/>
      <c r="N25" s="82"/>
      <c r="O25" s="82"/>
      <c r="P25" s="82"/>
      <c r="Q25" s="82"/>
    </row>
    <row r="26" spans="2:17" ht="12" customHeight="1">
      <c r="B26" s="498" t="s">
        <v>39</v>
      </c>
      <c r="C26" s="499"/>
      <c r="D26" s="108" t="s">
        <v>216</v>
      </c>
      <c r="E26" s="108" t="s">
        <v>38</v>
      </c>
      <c r="F26" s="82"/>
      <c r="G26" s="82"/>
      <c r="H26" s="82"/>
      <c r="I26" s="82"/>
      <c r="J26" s="82"/>
      <c r="K26" s="82"/>
      <c r="L26" s="82"/>
      <c r="M26" s="82"/>
      <c r="N26" s="82"/>
      <c r="O26" s="82"/>
      <c r="P26" s="82"/>
      <c r="Q26" s="82"/>
    </row>
    <row r="27" spans="2:17" ht="12" customHeight="1">
      <c r="B27" s="131" t="s">
        <v>25</v>
      </c>
      <c r="C27" s="131" t="s">
        <v>40</v>
      </c>
      <c r="D27" s="109">
        <v>21</v>
      </c>
      <c r="E27" s="131">
        <v>1</v>
      </c>
      <c r="F27" s="82"/>
      <c r="G27" s="82"/>
      <c r="H27" s="82"/>
      <c r="I27" s="82"/>
      <c r="J27" s="82"/>
      <c r="K27" s="82"/>
      <c r="L27" s="82"/>
      <c r="M27" s="82"/>
      <c r="N27" s="82"/>
      <c r="O27" s="82"/>
      <c r="P27" s="82"/>
      <c r="Q27" s="82"/>
    </row>
    <row r="28" spans="2:17" ht="12" customHeight="1">
      <c r="B28" s="93">
        <v>18</v>
      </c>
      <c r="C28" s="93">
        <v>1</v>
      </c>
      <c r="D28" s="393"/>
      <c r="E28" s="86"/>
      <c r="F28" s="82"/>
      <c r="G28" s="82"/>
      <c r="H28" s="82"/>
    </row>
    <row r="29" spans="2:17" ht="12" customHeight="1">
      <c r="B29" s="93">
        <f>B28+1</f>
        <v>19</v>
      </c>
      <c r="C29" s="93">
        <v>2</v>
      </c>
      <c r="G29" s="82"/>
      <c r="H29" s="110" t="s">
        <v>244</v>
      </c>
      <c r="J29" t="s">
        <v>477</v>
      </c>
      <c r="K29" t="s">
        <v>481</v>
      </c>
    </row>
    <row r="30" spans="2:17" ht="12" customHeight="1">
      <c r="B30" s="93">
        <f t="shared" ref="B30:B38" si="3">B29+1</f>
        <v>20</v>
      </c>
      <c r="C30" s="93">
        <v>3</v>
      </c>
      <c r="D30" t="str">
        <f>ORÇAMENTO!B2</f>
        <v xml:space="preserve">Anexo I - Descritivo - Proposta Nº </v>
      </c>
      <c r="F30">
        <v>30</v>
      </c>
      <c r="G30" s="82"/>
      <c r="H30" s="110" t="s">
        <v>245</v>
      </c>
      <c r="J30" t="s">
        <v>478</v>
      </c>
      <c r="K30" t="s">
        <v>481</v>
      </c>
    </row>
    <row r="31" spans="2:17" ht="12" customHeight="1">
      <c r="B31" s="93">
        <f t="shared" si="3"/>
        <v>21</v>
      </c>
      <c r="C31" s="93">
        <v>4</v>
      </c>
      <c r="G31" s="82"/>
      <c r="H31" s="110" t="s">
        <v>246</v>
      </c>
      <c r="J31" t="s">
        <v>474</v>
      </c>
      <c r="K31" t="s">
        <v>482</v>
      </c>
    </row>
    <row r="32" spans="2:17" ht="12" customHeight="1">
      <c r="B32" s="93">
        <f t="shared" si="3"/>
        <v>22</v>
      </c>
      <c r="C32" s="93">
        <v>5</v>
      </c>
      <c r="G32" s="82"/>
      <c r="H32" s="110" t="s">
        <v>247</v>
      </c>
      <c r="J32" t="s">
        <v>479</v>
      </c>
      <c r="K32" t="s">
        <v>481</v>
      </c>
    </row>
    <row r="33" spans="2:28" ht="12" customHeight="1">
      <c r="B33" s="93">
        <f t="shared" si="3"/>
        <v>23</v>
      </c>
      <c r="C33" s="93">
        <v>6</v>
      </c>
      <c r="G33" s="82"/>
      <c r="H33" s="110" t="s">
        <v>248</v>
      </c>
      <c r="J33" t="s">
        <v>480</v>
      </c>
      <c r="K33" t="s">
        <v>481</v>
      </c>
    </row>
    <row r="34" spans="2:28" ht="60">
      <c r="B34" s="93">
        <f t="shared" si="3"/>
        <v>24</v>
      </c>
      <c r="C34" s="93">
        <v>7</v>
      </c>
      <c r="G34" s="82"/>
      <c r="H34" s="110" t="s">
        <v>249</v>
      </c>
      <c r="J34" t="s">
        <v>475</v>
      </c>
      <c r="K34" t="s">
        <v>482</v>
      </c>
      <c r="L34" s="423" t="str">
        <f>L37&amp;", CNPJ Nº "&amp;L38&amp;", localizada na "&amp;L39&amp;" - CEP "&amp;L40&amp;", na cidade de "&amp;L41&amp;", Estado de "&amp;L42&amp;", tendo seu representante legal, "&amp;D15&amp;", "&amp;D16&amp;", "&amp;D17&amp;", "&amp;D18&amp;", portador(a) do RG Nº "&amp;D19&amp;", CPF Nº "&amp;D20&amp;", residente e domiciliado(a) na "&amp;D21&amp;", CEP "&amp;D22&amp;", na cidade de "&amp;D23&amp;", no Estado de "&amp;D24&amp;"."</f>
        <v>, CNPJ Nº , localizada na  - CEP , na cidade de , Estado de , tendo seu representante legal, 0, 0, 0, 0, portador(a) do RG Nº 0, CPF Nº 0, residente e domiciliado(a) na 0, CEP 0, na cidade de 0, no Estado de 0.</v>
      </c>
      <c r="M34" s="279"/>
      <c r="N34" s="279"/>
      <c r="O34" s="279"/>
      <c r="P34" s="279"/>
      <c r="Q34" s="279"/>
      <c r="R34" s="279"/>
      <c r="S34" s="279"/>
      <c r="T34" s="279"/>
      <c r="U34" s="279"/>
      <c r="V34" s="279"/>
      <c r="W34" s="279"/>
      <c r="X34" s="279"/>
      <c r="Y34" s="279"/>
      <c r="Z34" s="279"/>
      <c r="AA34" s="279"/>
      <c r="AB34" s="279"/>
    </row>
    <row r="35" spans="2:28" ht="12" customHeight="1">
      <c r="B35" s="93">
        <f t="shared" si="3"/>
        <v>25</v>
      </c>
      <c r="C35" s="93">
        <v>8</v>
      </c>
      <c r="G35" s="82"/>
      <c r="H35" s="110" t="s">
        <v>250</v>
      </c>
      <c r="J35" t="s">
        <v>476</v>
      </c>
      <c r="K35" t="s">
        <v>481</v>
      </c>
      <c r="L35" s="279"/>
      <c r="M35" s="279"/>
      <c r="N35" s="279"/>
      <c r="O35" s="279"/>
      <c r="P35" s="279"/>
      <c r="Q35" s="279"/>
      <c r="R35" s="279"/>
      <c r="S35" s="279"/>
      <c r="T35" s="279"/>
      <c r="U35" s="279"/>
      <c r="V35" s="279"/>
      <c r="W35" s="279"/>
      <c r="X35" s="279"/>
      <c r="Y35" s="279"/>
      <c r="Z35" s="279"/>
      <c r="AA35" s="279"/>
      <c r="AB35" s="279"/>
    </row>
    <row r="36" spans="2:28" ht="12" customHeight="1">
      <c r="B36" s="93">
        <f t="shared" si="3"/>
        <v>26</v>
      </c>
      <c r="C36" s="93">
        <v>9</v>
      </c>
      <c r="G36" s="82"/>
      <c r="H36" s="110" t="s">
        <v>251</v>
      </c>
      <c r="L36" s="279"/>
      <c r="M36" s="279"/>
      <c r="N36" s="279"/>
      <c r="O36" s="279"/>
      <c r="P36" s="279"/>
      <c r="Q36" s="279"/>
      <c r="R36" s="279"/>
      <c r="S36" s="279"/>
      <c r="T36" s="279"/>
      <c r="U36" s="279"/>
      <c r="V36" s="279"/>
      <c r="W36" s="279"/>
      <c r="X36" s="279"/>
      <c r="Y36" s="279"/>
      <c r="Z36" s="279"/>
      <c r="AA36" s="279"/>
      <c r="AB36" s="279"/>
    </row>
    <row r="37" spans="2:28" ht="12" customHeight="1">
      <c r="B37" s="93">
        <f t="shared" si="3"/>
        <v>27</v>
      </c>
      <c r="C37" s="93">
        <v>10</v>
      </c>
      <c r="G37" s="82"/>
      <c r="H37" s="110" t="s">
        <v>252</v>
      </c>
      <c r="J37" s="383"/>
      <c r="L37" s="269"/>
    </row>
    <row r="38" spans="2:28" ht="12" customHeight="1">
      <c r="B38" s="93">
        <f t="shared" si="3"/>
        <v>28</v>
      </c>
      <c r="C38" s="93">
        <v>11</v>
      </c>
      <c r="G38" s="82"/>
      <c r="H38" s="110" t="s">
        <v>253</v>
      </c>
      <c r="L38" s="430"/>
      <c r="M38" s="431" t="b" cm="1">
        <f t="array" ref="M38">ValidaCGC(V38)</f>
        <v>1</v>
      </c>
      <c r="Q38" t="str">
        <f>MID(L38,1,2)</f>
        <v/>
      </c>
      <c r="R38" t="str">
        <f>MID(L38,4,3)</f>
        <v/>
      </c>
      <c r="S38" t="str">
        <f>MID(L38,8,3)</f>
        <v/>
      </c>
      <c r="T38" t="str">
        <f>MID(L38,12,4)</f>
        <v/>
      </c>
      <c r="U38" t="str">
        <f>MID(L38,17,2)</f>
        <v/>
      </c>
      <c r="V38" s="432" t="str">
        <f>Q38&amp;R38&amp;S38&amp;T38&amp;U38</f>
        <v/>
      </c>
    </row>
    <row r="39" spans="2:28" ht="12" customHeight="1">
      <c r="B39" s="93">
        <f t="shared" ref="B39:B45" si="4">B38+1</f>
        <v>29</v>
      </c>
      <c r="C39" s="93">
        <v>12</v>
      </c>
      <c r="G39" s="82"/>
      <c r="H39" s="110" t="s">
        <v>254</v>
      </c>
      <c r="L39" s="269"/>
    </row>
    <row r="40" spans="2:28" ht="12" customHeight="1">
      <c r="B40" s="93">
        <f t="shared" si="4"/>
        <v>30</v>
      </c>
      <c r="C40" s="93">
        <v>13</v>
      </c>
      <c r="G40" s="82"/>
      <c r="H40" s="110" t="s">
        <v>255</v>
      </c>
      <c r="L40" s="269"/>
    </row>
    <row r="41" spans="2:28" ht="12" customHeight="1">
      <c r="B41" s="93">
        <f t="shared" si="4"/>
        <v>31</v>
      </c>
      <c r="C41" s="93">
        <v>14</v>
      </c>
      <c r="G41" s="82"/>
      <c r="H41" s="110" t="s">
        <v>256</v>
      </c>
      <c r="J41" s="406"/>
      <c r="L41" s="269"/>
    </row>
    <row r="42" spans="2:28" ht="12" customHeight="1">
      <c r="B42" s="93">
        <f t="shared" si="4"/>
        <v>32</v>
      </c>
      <c r="C42" s="93">
        <v>15</v>
      </c>
      <c r="G42" s="82"/>
      <c r="H42" s="110" t="s">
        <v>257</v>
      </c>
      <c r="L42" s="269"/>
    </row>
    <row r="43" spans="2:28" ht="12" customHeight="1">
      <c r="B43" s="93">
        <f t="shared" si="4"/>
        <v>33</v>
      </c>
      <c r="C43" s="93">
        <v>16</v>
      </c>
      <c r="G43" s="82"/>
      <c r="H43" s="110" t="s">
        <v>258</v>
      </c>
      <c r="J43" s="289" t="s">
        <v>483</v>
      </c>
      <c r="K43" s="269"/>
    </row>
    <row r="44" spans="2:28" ht="12" customHeight="1">
      <c r="B44" s="93">
        <f t="shared" si="4"/>
        <v>34</v>
      </c>
      <c r="C44" s="93">
        <v>17</v>
      </c>
      <c r="G44" s="82"/>
      <c r="H44" s="110" t="s">
        <v>259</v>
      </c>
      <c r="J44" s="289" t="s">
        <v>484</v>
      </c>
      <c r="K44" s="269"/>
    </row>
    <row r="45" spans="2:28" ht="12" customHeight="1">
      <c r="B45" s="93">
        <f t="shared" si="4"/>
        <v>35</v>
      </c>
      <c r="C45" s="93">
        <v>18</v>
      </c>
      <c r="G45" s="82"/>
      <c r="H45" s="110" t="s">
        <v>260</v>
      </c>
      <c r="J45" s="269" t="str">
        <f>IF(K49=0,"",K49)</f>
        <v/>
      </c>
      <c r="K45" s="269"/>
    </row>
    <row r="46" spans="2:28" ht="12" customHeight="1">
      <c r="B46" s="93">
        <f>B45+1</f>
        <v>36</v>
      </c>
      <c r="C46" s="93">
        <v>19</v>
      </c>
      <c r="G46" s="82"/>
      <c r="H46" s="110" t="s">
        <v>261</v>
      </c>
      <c r="J46" s="289" t="s">
        <v>485</v>
      </c>
      <c r="K46" s="269"/>
    </row>
    <row r="47" spans="2:28" ht="12" customHeight="1">
      <c r="B47" s="93">
        <f>B46+1</f>
        <v>37</v>
      </c>
      <c r="C47" s="93">
        <v>20</v>
      </c>
      <c r="G47" s="82"/>
      <c r="H47" s="110" t="s">
        <v>262</v>
      </c>
    </row>
    <row r="48" spans="2:28" ht="12" customHeight="1">
      <c r="B48" s="82"/>
      <c r="C48" s="82"/>
      <c r="G48" s="82"/>
      <c r="H48" s="110" t="s">
        <v>263</v>
      </c>
    </row>
    <row r="49" spans="2:12" ht="12" customHeight="1">
      <c r="B49" s="102">
        <v>1</v>
      </c>
      <c r="C49" s="102" t="s">
        <v>26</v>
      </c>
      <c r="G49" s="82"/>
      <c r="H49" s="110" t="s">
        <v>264</v>
      </c>
      <c r="J49" s="60" t="s">
        <v>486</v>
      </c>
      <c r="K49" s="383"/>
      <c r="L49" s="383"/>
    </row>
    <row r="50" spans="2:12" ht="12" customHeight="1">
      <c r="B50" s="102">
        <v>2</v>
      </c>
      <c r="C50" s="102" t="s">
        <v>27</v>
      </c>
      <c r="G50" s="82"/>
      <c r="H50" s="110" t="s">
        <v>265</v>
      </c>
      <c r="J50" s="60" t="s">
        <v>487</v>
      </c>
    </row>
    <row r="51" spans="2:12" ht="12" customHeight="1">
      <c r="B51" s="102">
        <v>3</v>
      </c>
      <c r="C51" s="102" t="s">
        <v>28</v>
      </c>
      <c r="G51" s="82"/>
      <c r="H51" s="110" t="s">
        <v>266</v>
      </c>
    </row>
    <row r="52" spans="2:12" ht="12" customHeight="1">
      <c r="B52" s="102">
        <v>4</v>
      </c>
      <c r="C52" s="102" t="s">
        <v>29</v>
      </c>
      <c r="G52" s="82"/>
      <c r="H52" s="110" t="s">
        <v>267</v>
      </c>
    </row>
    <row r="53" spans="2:12" ht="12" customHeight="1">
      <c r="B53" s="102">
        <v>5</v>
      </c>
      <c r="C53" s="102" t="s">
        <v>30</v>
      </c>
      <c r="G53" s="82"/>
      <c r="H53" s="110" t="s">
        <v>174</v>
      </c>
    </row>
    <row r="54" spans="2:12" ht="12" customHeight="1">
      <c r="B54" s="102">
        <v>6</v>
      </c>
      <c r="C54" s="102" t="s">
        <v>31</v>
      </c>
      <c r="G54" s="82"/>
      <c r="H54" s="110" t="s">
        <v>268</v>
      </c>
    </row>
    <row r="55" spans="2:12" ht="12" customHeight="1">
      <c r="B55" s="102">
        <v>7</v>
      </c>
      <c r="C55" s="102" t="s">
        <v>32</v>
      </c>
      <c r="G55" s="82"/>
      <c r="H55" s="110" t="s">
        <v>269</v>
      </c>
    </row>
    <row r="56" spans="2:12" ht="12" customHeight="1">
      <c r="B56" s="102">
        <v>8</v>
      </c>
      <c r="C56" s="102" t="s">
        <v>33</v>
      </c>
      <c r="G56" s="82"/>
      <c r="H56" s="82"/>
    </row>
    <row r="57" spans="2:12" ht="12" customHeight="1">
      <c r="B57" s="102">
        <v>9</v>
      </c>
      <c r="C57" s="102" t="s">
        <v>34</v>
      </c>
      <c r="G57" s="82"/>
      <c r="H57" s="82" t="s">
        <v>525</v>
      </c>
    </row>
    <row r="58" spans="2:12" ht="12" customHeight="1">
      <c r="B58" s="102">
        <v>10</v>
      </c>
      <c r="C58" s="102" t="s">
        <v>35</v>
      </c>
      <c r="G58" s="82"/>
      <c r="H58" s="420" t="str">
        <f>IF('DADOS MARCENARIA'!F12&lt;&gt;0,'DADOS MARCENARIA'!C12&amp;" - "&amp;'DADOS MARCENARIA'!B13&amp;'DADOS MARCENARIA'!C13&amp;" - "&amp;'DADOS MARCENARIA'!C14&amp; " Nº "&amp;'DADOS MARCENARIA'!C15&amp;" - "&amp;'DADOS MARCENARIA'!B16&amp;'DADOS MARCENARIA'!C16,"")</f>
        <v/>
      </c>
      <c r="I58" s="60">
        <f>IF(H58="",0,1)</f>
        <v>0</v>
      </c>
    </row>
    <row r="59" spans="2:12" ht="12" customHeight="1">
      <c r="B59" s="102">
        <v>11</v>
      </c>
      <c r="C59" s="102" t="s">
        <v>36</v>
      </c>
      <c r="G59" s="82"/>
      <c r="H59" s="420" t="str">
        <f>IF('DADOS MARCENARIA'!F18&lt;&gt;0,'DADOS MARCENARIA'!C18&amp;" - "&amp;'DADOS MARCENARIA'!B13&amp;'DADOS MARCENARIA'!C19&amp;" - "&amp;'DADOS MARCENARIA'!C20&amp; " Nº "&amp;'DADOS MARCENARIA'!C21&amp;" - "&amp;'DADOS MARCENARIA'!B16&amp;'DADOS MARCENARIA'!C22,"")</f>
        <v/>
      </c>
      <c r="I59" s="60">
        <f>IF(H59="",0,1)</f>
        <v>0</v>
      </c>
    </row>
    <row r="60" spans="2:12" ht="12" customHeight="1">
      <c r="B60" s="102">
        <v>12</v>
      </c>
      <c r="C60" s="102" t="s">
        <v>37</v>
      </c>
      <c r="G60" s="82"/>
      <c r="H60" s="420" t="str">
        <f>IF('DADOS MARCENARIA'!F24&lt;&gt;0,'DADOS MARCENARIA'!C24&amp;" - "&amp;'DADOS MARCENARIA'!B13&amp;'DADOS MARCENARIA'!C25&amp;" - "&amp;'DADOS MARCENARIA'!C26&amp; " Nº "&amp;'DADOS MARCENARIA'!C27&amp;" - "&amp;'DADOS MARCENARIA'!B16&amp;'DADOS MARCENARIA'!C28,"")</f>
        <v/>
      </c>
      <c r="I60" s="60">
        <f>IF(H60="",0,1)</f>
        <v>0</v>
      </c>
    </row>
    <row r="61" spans="2:12" ht="12" customHeight="1">
      <c r="B61" s="82"/>
      <c r="C61" s="82"/>
      <c r="H61" s="420" t="str">
        <f>IF('DADOS MARCENARIA'!F30&lt;&gt;0,'DADOS MARCENARIA'!C30&amp;" - "&amp;'DADOS MARCENARIA'!B13&amp;'DADOS MARCENARIA'!C31&amp;" - "&amp;'DADOS MARCENARIA'!C32&amp; " Nº "&amp;'DADOS MARCENARIA'!C33&amp;" - "&amp;'DADOS MARCENARIA'!B16&amp;'DADOS MARCENARIA'!C34,"")</f>
        <v/>
      </c>
      <c r="I61" s="60">
        <f>IF(H61="",0,1)</f>
        <v>0</v>
      </c>
    </row>
    <row r="62" spans="2:12" ht="12" hidden="1" customHeight="1">
      <c r="B62" s="82"/>
      <c r="C62" s="82"/>
    </row>
    <row r="63" spans="2:12" ht="12" hidden="1" customHeight="1">
      <c r="B63" s="82"/>
      <c r="C63" s="82"/>
    </row>
    <row r="64" spans="2:12" ht="12" hidden="1" customHeight="1">
      <c r="B64" s="82"/>
      <c r="C64" s="82"/>
    </row>
    <row r="65" spans="2:3" ht="12" hidden="1" customHeight="1">
      <c r="B65" s="82"/>
      <c r="C65" s="82"/>
    </row>
    <row r="66" spans="2:3" ht="12" hidden="1" customHeight="1">
      <c r="B66" s="82"/>
      <c r="C66" s="82"/>
    </row>
    <row r="67" spans="2:3" ht="12" hidden="1" customHeight="1">
      <c r="B67" s="82"/>
      <c r="C67" s="82"/>
    </row>
    <row r="68" spans="2:3" ht="12" hidden="1" customHeight="1">
      <c r="B68" s="82"/>
      <c r="C68" s="82"/>
    </row>
    <row r="69" spans="2:3" ht="12" hidden="1" customHeight="1">
      <c r="B69" s="82"/>
      <c r="C69" s="82"/>
    </row>
    <row r="70" spans="2:3" ht="12" hidden="1" customHeight="1">
      <c r="B70" s="82"/>
      <c r="C70" s="82"/>
    </row>
    <row r="71" spans="2:3" ht="12" hidden="1" customHeight="1">
      <c r="B71" s="82"/>
      <c r="C71" s="82"/>
    </row>
    <row r="72" spans="2:3" ht="12" hidden="1" customHeight="1">
      <c r="B72" s="82"/>
      <c r="C72" s="82"/>
    </row>
    <row r="73" spans="2:3" ht="12" hidden="1" customHeight="1">
      <c r="B73" s="82"/>
      <c r="C73" s="82"/>
    </row>
    <row r="74" spans="2:3" ht="12" hidden="1" customHeight="1">
      <c r="B74" s="82"/>
      <c r="C74" s="82"/>
    </row>
    <row r="75" spans="2:3" ht="12" hidden="1" customHeight="1">
      <c r="B75" s="82"/>
      <c r="C75" s="82"/>
    </row>
    <row r="76" spans="2:3" ht="12" hidden="1" customHeight="1">
      <c r="B76" s="82"/>
      <c r="C76" s="82"/>
    </row>
    <row r="77" spans="2:3" ht="12" hidden="1" customHeight="1">
      <c r="B77" s="82"/>
      <c r="C77" s="82"/>
    </row>
    <row r="78" spans="2:3" ht="12" hidden="1" customHeight="1">
      <c r="B78" s="82"/>
      <c r="C78" s="82"/>
    </row>
    <row r="79" spans="2:3" ht="12" hidden="1" customHeight="1">
      <c r="B79" s="82"/>
      <c r="C79" s="82"/>
    </row>
    <row r="80" spans="2:3" ht="12" hidden="1" customHeight="1">
      <c r="B80" s="82"/>
      <c r="C80" s="82"/>
    </row>
    <row r="81" spans="2:3" ht="12" hidden="1" customHeight="1">
      <c r="B81" s="82"/>
      <c r="C81" s="82"/>
    </row>
    <row r="82" spans="2:3" ht="12" hidden="1" customHeight="1">
      <c r="B82" s="82"/>
      <c r="C82" s="82"/>
    </row>
    <row r="83" spans="2:3" ht="12" hidden="1" customHeight="1">
      <c r="B83" s="82"/>
      <c r="C83" s="82"/>
    </row>
    <row r="84" spans="2:3" ht="12" hidden="1" customHeight="1">
      <c r="B84" s="82"/>
      <c r="C84" s="82"/>
    </row>
    <row r="85" spans="2:3" ht="12" hidden="1" customHeight="1">
      <c r="B85" s="82"/>
      <c r="C85" s="82"/>
    </row>
    <row r="86" spans="2:3" ht="12" hidden="1" customHeight="1">
      <c r="B86" s="82"/>
      <c r="C86" s="82"/>
    </row>
    <row r="87" spans="2:3" ht="12" hidden="1" customHeight="1">
      <c r="B87" s="82"/>
      <c r="C87" s="82"/>
    </row>
    <row r="88" spans="2:3" ht="12" hidden="1" customHeight="1">
      <c r="B88" s="82"/>
      <c r="C88" s="82"/>
    </row>
    <row r="89" spans="2:3" ht="12" hidden="1" customHeight="1">
      <c r="B89" s="82"/>
      <c r="C89" s="82"/>
    </row>
    <row r="90" spans="2:3" ht="12" hidden="1" customHeight="1">
      <c r="B90" s="82"/>
      <c r="C90" s="82"/>
    </row>
    <row r="91" spans="2:3" ht="12" hidden="1" customHeight="1">
      <c r="B91" s="82"/>
      <c r="C91" s="82"/>
    </row>
    <row r="92" spans="2:3" ht="12" hidden="1" customHeight="1">
      <c r="B92" s="82"/>
      <c r="C92" s="82"/>
    </row>
    <row r="93" spans="2:3" ht="12" hidden="1" customHeight="1">
      <c r="B93" s="82"/>
      <c r="C93" s="82"/>
    </row>
    <row r="94" spans="2:3" ht="12" hidden="1" customHeight="1">
      <c r="B94" s="82"/>
      <c r="C94" s="82"/>
    </row>
    <row r="95" spans="2:3" ht="12" hidden="1" customHeight="1">
      <c r="B95" s="82"/>
      <c r="C95" s="82"/>
    </row>
    <row r="96" spans="2:3" ht="12" hidden="1" customHeight="1">
      <c r="B96" s="82"/>
      <c r="C96" s="82"/>
    </row>
    <row r="97" spans="2:9" ht="12" hidden="1" customHeight="1">
      <c r="B97" s="82"/>
      <c r="C97" s="82"/>
    </row>
    <row r="98" spans="2:9" ht="12" hidden="1" customHeight="1">
      <c r="B98" s="82"/>
      <c r="C98" s="82"/>
    </row>
    <row r="99" spans="2:9" ht="12" hidden="1" customHeight="1">
      <c r="B99" s="82"/>
      <c r="C99" s="82"/>
    </row>
    <row r="100" spans="2:9" ht="12" hidden="1" customHeight="1">
      <c r="B100" s="82"/>
      <c r="C100" s="82"/>
    </row>
    <row r="101" spans="2:9" ht="12" hidden="1" customHeight="1">
      <c r="B101" s="82"/>
      <c r="C101" s="82"/>
    </row>
    <row r="102" spans="2:9" ht="12" hidden="1" customHeight="1">
      <c r="B102" s="82"/>
      <c r="C102" s="82"/>
    </row>
    <row r="103" spans="2:9" ht="12" hidden="1" customHeight="1">
      <c r="B103" s="82"/>
      <c r="C103" s="82"/>
    </row>
    <row r="104" spans="2:9" ht="12" hidden="1" customHeight="1">
      <c r="B104" s="82"/>
      <c r="C104" s="82"/>
    </row>
    <row r="105" spans="2:9" ht="12" hidden="1" customHeight="1">
      <c r="B105" s="82"/>
      <c r="C105" s="82"/>
    </row>
    <row r="106" spans="2:9" ht="12" hidden="1" customHeight="1">
      <c r="B106" s="82"/>
      <c r="C106" s="82"/>
    </row>
    <row r="107" spans="2:9" ht="12" hidden="1" customHeight="1">
      <c r="B107" s="82"/>
      <c r="C107" s="82"/>
    </row>
    <row r="108" spans="2:9" ht="12" hidden="1" customHeight="1">
      <c r="B108" s="82"/>
      <c r="C108" s="82"/>
    </row>
    <row r="109" spans="2:9" ht="12" hidden="1" customHeight="1">
      <c r="B109" s="82"/>
      <c r="C109" s="82"/>
    </row>
    <row r="110" spans="2:9" ht="12" hidden="1" customHeight="1">
      <c r="B110" s="82"/>
      <c r="C110" s="82"/>
    </row>
    <row r="111" spans="2:9" ht="12" customHeight="1">
      <c r="B111" s="82"/>
      <c r="C111" s="82"/>
      <c r="I111" s="60">
        <f>SUM(I58:I110)</f>
        <v>0</v>
      </c>
    </row>
    <row r="112" spans="2:9" ht="12" customHeight="1">
      <c r="B112" s="497" t="s">
        <v>242</v>
      </c>
      <c r="C112" s="497"/>
    </row>
    <row r="113" spans="2:2" ht="12" customHeight="1">
      <c r="B113" s="111" t="s">
        <v>7</v>
      </c>
    </row>
    <row r="114" spans="2:2" ht="12" customHeight="1">
      <c r="B114" s="102"/>
    </row>
    <row r="115" spans="2:2" ht="12" customHeight="1">
      <c r="B115" s="102"/>
    </row>
    <row r="116" spans="2:2" ht="12" customHeight="1">
      <c r="B116" s="102"/>
    </row>
    <row r="117" spans="2:2" ht="12" customHeight="1">
      <c r="B117" s="102"/>
    </row>
    <row r="118" spans="2:2" ht="12" customHeight="1">
      <c r="B118" s="102"/>
    </row>
    <row r="119" spans="2:2" ht="12" customHeight="1">
      <c r="B119" s="102"/>
    </row>
    <row r="120" spans="2:2" ht="12" customHeight="1">
      <c r="B120" s="102"/>
    </row>
    <row r="121" spans="2:2" ht="12" customHeight="1">
      <c r="B121" s="102"/>
    </row>
    <row r="122" spans="2:2" ht="12" customHeight="1">
      <c r="B122" s="102"/>
    </row>
    <row r="123" spans="2:2" ht="12" customHeight="1">
      <c r="B123" s="102"/>
    </row>
    <row r="124" spans="2:2" ht="12" customHeight="1">
      <c r="B124" s="102"/>
    </row>
    <row r="125" spans="2:2" ht="12" customHeight="1">
      <c r="B125" s="102"/>
    </row>
    <row r="126" spans="2:2" ht="12" customHeight="1">
      <c r="B126" s="102"/>
    </row>
    <row r="127" spans="2:2" ht="12" customHeight="1">
      <c r="B127" s="102"/>
    </row>
    <row r="128" spans="2:2" ht="12" customHeight="1">
      <c r="B128" s="102"/>
    </row>
    <row r="129" spans="2:2" ht="12" customHeight="1">
      <c r="B129" s="102"/>
    </row>
    <row r="130" spans="2:2" ht="12" customHeight="1">
      <c r="B130" s="102"/>
    </row>
    <row r="131" spans="2:2" ht="12" customHeight="1">
      <c r="B131" s="102"/>
    </row>
    <row r="132" spans="2:2" ht="12" customHeight="1">
      <c r="B132" s="102"/>
    </row>
    <row r="133" spans="2:2" ht="12" customHeight="1">
      <c r="B133" s="102"/>
    </row>
    <row r="134" spans="2:2" ht="12" customHeight="1">
      <c r="B134" s="102"/>
    </row>
    <row r="135" spans="2:2" ht="12" customHeight="1">
      <c r="B135" s="102"/>
    </row>
    <row r="136" spans="2:2" ht="12" customHeight="1">
      <c r="B136" s="102"/>
    </row>
    <row r="137" spans="2:2" ht="12" customHeight="1">
      <c r="B137" s="102"/>
    </row>
    <row r="138" spans="2:2" ht="12" customHeight="1">
      <c r="B138" s="102"/>
    </row>
    <row r="139" spans="2:2" ht="12" customHeight="1">
      <c r="B139" s="102"/>
    </row>
    <row r="140" spans="2:2" ht="12" customHeight="1">
      <c r="B140" s="102"/>
    </row>
    <row r="141" spans="2:2" ht="12" customHeight="1">
      <c r="B141" s="102"/>
    </row>
    <row r="142" spans="2:2" ht="12" customHeight="1">
      <c r="B142" s="102"/>
    </row>
    <row r="143" spans="2:2" ht="12" customHeight="1">
      <c r="B143" s="102"/>
    </row>
    <row r="144" spans="2:2" ht="12" customHeight="1">
      <c r="B144" s="102"/>
    </row>
    <row r="145" spans="2:2" ht="12" customHeight="1">
      <c r="B145" s="102"/>
    </row>
    <row r="146" spans="2:2" ht="12" customHeight="1">
      <c r="B146" s="102"/>
    </row>
    <row r="147" spans="2:2" ht="12" customHeight="1">
      <c r="B147" s="102"/>
    </row>
    <row r="148" spans="2:2" ht="12" customHeight="1">
      <c r="B148" s="102"/>
    </row>
    <row r="149" spans="2:2" ht="12" customHeight="1">
      <c r="B149" s="102"/>
    </row>
    <row r="150" spans="2:2" ht="12" customHeight="1">
      <c r="B150" s="102"/>
    </row>
    <row r="151" spans="2:2" ht="12" customHeight="1">
      <c r="B151" s="102"/>
    </row>
    <row r="152" spans="2:2" ht="12" customHeight="1">
      <c r="B152" s="102"/>
    </row>
    <row r="153" spans="2:2" ht="12" customHeight="1">
      <c r="B153" s="102"/>
    </row>
    <row r="154" spans="2:2" ht="12" customHeight="1">
      <c r="B154" s="102"/>
    </row>
    <row r="155" spans="2:2" ht="12" customHeight="1">
      <c r="B155" s="102"/>
    </row>
    <row r="156" spans="2:2" ht="12" customHeight="1">
      <c r="B156" s="102"/>
    </row>
    <row r="157" spans="2:2" ht="12" customHeight="1">
      <c r="B157" s="102"/>
    </row>
    <row r="158" spans="2:2" ht="12" customHeight="1">
      <c r="B158" s="102"/>
    </row>
    <row r="159" spans="2:2" ht="12" customHeight="1">
      <c r="B159" s="102"/>
    </row>
    <row r="160" spans="2:2" ht="12" customHeight="1">
      <c r="B160" s="102"/>
    </row>
    <row r="161" spans="2:2" ht="12" customHeight="1">
      <c r="B161" s="102"/>
    </row>
  </sheetData>
  <sortState xmlns:xlrd2="http://schemas.microsoft.com/office/spreadsheetml/2017/richdata2" ref="J29:J35">
    <sortCondition ref="J29:J35"/>
  </sortState>
  <mergeCells count="13">
    <mergeCell ref="AA2:AA4"/>
    <mergeCell ref="X1:AA1"/>
    <mergeCell ref="B112:C112"/>
    <mergeCell ref="B26:C26"/>
    <mergeCell ref="E2:E4"/>
    <mergeCell ref="B1:E1"/>
    <mergeCell ref="F1:F3"/>
    <mergeCell ref="X2:X4"/>
    <mergeCell ref="Y2:Y4"/>
    <mergeCell ref="H1:I1"/>
    <mergeCell ref="E14:E24"/>
    <mergeCell ref="E6:E12"/>
    <mergeCell ref="Z2:Z4"/>
  </mergeCells>
  <phoneticPr fontId="7" type="noConversion"/>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Option Button 1">
              <controlPr defaultSize="0" autoFill="0" autoLine="0" autoPict="0">
                <anchor moveWithCells="1">
                  <from>
                    <xdr:col>7</xdr:col>
                    <xdr:colOff>0</xdr:colOff>
                    <xdr:row>19</xdr:row>
                    <xdr:rowOff>0</xdr:rowOff>
                  </from>
                  <to>
                    <xdr:col>7</xdr:col>
                    <xdr:colOff>1076325</xdr:colOff>
                    <xdr:row>20</xdr:row>
                    <xdr:rowOff>57150</xdr:rowOff>
                  </to>
                </anchor>
              </controlPr>
            </control>
          </mc:Choice>
        </mc:AlternateContent>
        <mc:AlternateContent xmlns:mc="http://schemas.openxmlformats.org/markup-compatibility/2006">
          <mc:Choice Requires="x14">
            <control shapeId="41986" r:id="rId5" name="Option Button 2">
              <controlPr defaultSize="0" autoFill="0" autoLine="0" autoPict="0">
                <anchor moveWithCells="1">
                  <from>
                    <xdr:col>8</xdr:col>
                    <xdr:colOff>57150</xdr:colOff>
                    <xdr:row>19</xdr:row>
                    <xdr:rowOff>0</xdr:rowOff>
                  </from>
                  <to>
                    <xdr:col>9</xdr:col>
                    <xdr:colOff>38100</xdr:colOff>
                    <xdr:row>20</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an7"/>
  <dimension ref="A1:H173"/>
  <sheetViews>
    <sheetView showGridLines="0" topLeftCell="A51" zoomScaleNormal="100" zoomScaleSheetLayoutView="100" workbookViewId="0"/>
  </sheetViews>
  <sheetFormatPr defaultColWidth="9.140625" defaultRowHeight="15"/>
  <cols>
    <col min="1" max="1" width="1.42578125" style="225" customWidth="1"/>
    <col min="2" max="2" width="80.85546875" style="238" bestFit="1" customWidth="1"/>
    <col min="3" max="3" width="4.85546875" style="222" customWidth="1"/>
    <col min="4" max="4" width="5.7109375" style="222" customWidth="1"/>
    <col min="5" max="5" width="16" style="225" customWidth="1"/>
    <col min="6" max="6" width="8.7109375" style="222" customWidth="1"/>
    <col min="7" max="16384" width="9.140625" style="222"/>
  </cols>
  <sheetData>
    <row r="1" spans="1:6">
      <c r="A1" s="220"/>
      <c r="B1" s="226"/>
      <c r="E1" s="220"/>
      <c r="F1" s="221"/>
    </row>
    <row r="2" spans="1:6">
      <c r="A2" s="220"/>
      <c r="B2" s="226"/>
      <c r="E2" s="220"/>
      <c r="F2" s="221"/>
    </row>
    <row r="3" spans="1:6" ht="18.75">
      <c r="A3" s="55"/>
      <c r="B3" s="227" t="s">
        <v>227</v>
      </c>
      <c r="E3" s="424"/>
      <c r="F3" s="56"/>
    </row>
    <row r="4" spans="1:6" ht="26.25" customHeight="1">
      <c r="A4" s="55"/>
      <c r="B4" s="228" t="s">
        <v>429</v>
      </c>
      <c r="E4" s="424"/>
      <c r="F4" s="56"/>
    </row>
    <row r="5" spans="1:6" hidden="1">
      <c r="A5" s="55"/>
      <c r="B5" s="228"/>
      <c r="E5" s="424"/>
      <c r="F5" s="56"/>
    </row>
    <row r="6" spans="1:6" hidden="1">
      <c r="A6" s="55"/>
      <c r="B6" s="229"/>
      <c r="E6" s="425" t="str">
        <f>CÁLCULOS!D6</f>
        <v>"CONTRATADA"</v>
      </c>
      <c r="F6" s="57">
        <f>CÁLCULOS!F6</f>
        <v>6</v>
      </c>
    </row>
    <row r="7" spans="1:6" hidden="1">
      <c r="A7" s="55"/>
      <c r="B7" s="229"/>
      <c r="E7" s="425">
        <f>CÁLCULOS!D7</f>
        <v>0</v>
      </c>
      <c r="F7" s="57">
        <f>CÁLCULOS!F7</f>
        <v>7</v>
      </c>
    </row>
    <row r="8" spans="1:6" hidden="1">
      <c r="A8" s="55"/>
      <c r="B8" s="229"/>
      <c r="E8" s="425">
        <f>CÁLCULOS!D8</f>
        <v>0</v>
      </c>
      <c r="F8" s="57">
        <f>CÁLCULOS!F8</f>
        <v>8</v>
      </c>
    </row>
    <row r="9" spans="1:6" hidden="1">
      <c r="A9" s="55"/>
      <c r="B9" s="229"/>
      <c r="E9" s="425">
        <f>CÁLCULOS!D9</f>
        <v>0</v>
      </c>
      <c r="F9" s="57">
        <f>CÁLCULOS!F9</f>
        <v>9</v>
      </c>
    </row>
    <row r="10" spans="1:6" hidden="1">
      <c r="A10" s="55"/>
      <c r="B10" s="229"/>
      <c r="E10" s="425">
        <f>CÁLCULOS!D10</f>
        <v>0</v>
      </c>
      <c r="F10" s="57">
        <f>CÁLCULOS!F10</f>
        <v>10</v>
      </c>
    </row>
    <row r="11" spans="1:6" hidden="1">
      <c r="A11" s="55"/>
      <c r="B11" s="229"/>
      <c r="E11" s="425">
        <f>CÁLCULOS!D11</f>
        <v>0</v>
      </c>
      <c r="F11" s="57">
        <f>CÁLCULOS!F11</f>
        <v>11</v>
      </c>
    </row>
    <row r="12" spans="1:6">
      <c r="A12" s="55"/>
      <c r="B12" s="230" t="str">
        <f>CÁLCULOS!E6</f>
        <v>0, inscrita no CNPJ sob Nº 0, com sede na 0, CEP 0,  na cidade de 0, no Estado de 0.</v>
      </c>
      <c r="E12" s="425">
        <f>CÁLCULOS!D12</f>
        <v>0</v>
      </c>
      <c r="F12" s="57">
        <f>CÁLCULOS!F12</f>
        <v>12</v>
      </c>
    </row>
    <row r="13" spans="1:6">
      <c r="A13" s="55"/>
      <c r="B13" s="229"/>
      <c r="E13" s="426"/>
      <c r="F13" s="223"/>
    </row>
    <row r="14" spans="1:6" hidden="1">
      <c r="A14" s="55"/>
      <c r="B14" s="231"/>
      <c r="E14" s="425" t="str">
        <f>CÁLCULOS!D14</f>
        <v>"CONTRATANTE"</v>
      </c>
      <c r="F14" s="57">
        <f>CÁLCULOS!F14</f>
        <v>14</v>
      </c>
    </row>
    <row r="15" spans="1:6" hidden="1">
      <c r="A15" s="55"/>
      <c r="B15" s="232"/>
      <c r="E15" s="425">
        <f>CÁLCULOS!D15</f>
        <v>0</v>
      </c>
      <c r="F15" s="57">
        <f>CÁLCULOS!F15</f>
        <v>15</v>
      </c>
    </row>
    <row r="16" spans="1:6" hidden="1">
      <c r="A16" s="55"/>
      <c r="B16" s="232"/>
      <c r="E16" s="425">
        <f>CÁLCULOS!D16</f>
        <v>0</v>
      </c>
      <c r="F16" s="57">
        <f>CÁLCULOS!F16</f>
        <v>16</v>
      </c>
    </row>
    <row r="17" spans="1:8" hidden="1">
      <c r="A17" s="55"/>
      <c r="B17" s="232"/>
      <c r="E17" s="425">
        <f>CÁLCULOS!D17</f>
        <v>0</v>
      </c>
      <c r="F17" s="57">
        <f>CÁLCULOS!F17</f>
        <v>17</v>
      </c>
    </row>
    <row r="18" spans="1:8" hidden="1">
      <c r="A18" s="55"/>
      <c r="B18" s="232"/>
      <c r="E18" s="425">
        <f>CÁLCULOS!D18</f>
        <v>0</v>
      </c>
      <c r="F18" s="57">
        <f>CÁLCULOS!F18</f>
        <v>18</v>
      </c>
    </row>
    <row r="19" spans="1:8" hidden="1">
      <c r="A19" s="55"/>
      <c r="B19" s="232"/>
      <c r="E19" s="425">
        <f>CÁLCULOS!D19</f>
        <v>0</v>
      </c>
      <c r="F19" s="57">
        <f>CÁLCULOS!F19</f>
        <v>19</v>
      </c>
    </row>
    <row r="20" spans="1:8" hidden="1">
      <c r="A20" s="55"/>
      <c r="B20" s="232"/>
      <c r="E20" s="425">
        <f>CÁLCULOS!D20</f>
        <v>0</v>
      </c>
      <c r="F20" s="57">
        <f>CÁLCULOS!F20</f>
        <v>20</v>
      </c>
    </row>
    <row r="21" spans="1:8" hidden="1">
      <c r="A21" s="55"/>
      <c r="B21" s="232"/>
      <c r="E21" s="425">
        <f>CÁLCULOS!D21</f>
        <v>0</v>
      </c>
      <c r="F21" s="57">
        <f>CÁLCULOS!F21</f>
        <v>21</v>
      </c>
    </row>
    <row r="22" spans="1:8" hidden="1">
      <c r="A22" s="55"/>
      <c r="B22" s="232"/>
      <c r="E22" s="425">
        <f>CÁLCULOS!D22</f>
        <v>0</v>
      </c>
      <c r="F22" s="57">
        <f>CÁLCULOS!F22</f>
        <v>22</v>
      </c>
    </row>
    <row r="23" spans="1:8" hidden="1">
      <c r="A23" s="55"/>
      <c r="B23" s="232"/>
      <c r="E23" s="425">
        <f>CÁLCULOS!D23</f>
        <v>0</v>
      </c>
      <c r="F23" s="57">
        <f>CÁLCULOS!F23</f>
        <v>23</v>
      </c>
    </row>
    <row r="24" spans="1:8" ht="24">
      <c r="A24" s="55"/>
      <c r="B24" s="230" t="str">
        <f>IF(CÁLCULOS!H12="Pessoa Física",CÁLCULOS!E14,CÁLCULOS!L34)</f>
        <v>, CNPJ Nº , localizada na  - CEP , na cidade de , Estado de , tendo seu representante legal, 0, 0, 0, 0, portador(a) do RG Nº 0, CPF Nº 0, residente e domiciliado(a) na 0, CEP 0, na cidade de 0, no Estado de 0.</v>
      </c>
      <c r="E24" s="425">
        <f>CÁLCULOS!D24</f>
        <v>0</v>
      </c>
      <c r="F24" s="57">
        <f>CÁLCULOS!F24</f>
        <v>24</v>
      </c>
    </row>
    <row r="25" spans="1:8">
      <c r="A25" s="55"/>
      <c r="B25" s="226"/>
      <c r="E25" s="424"/>
      <c r="F25" s="56"/>
    </row>
    <row r="26" spans="1:8" ht="48">
      <c r="A26" s="55"/>
      <c r="B26" s="233" t="s">
        <v>430</v>
      </c>
      <c r="E26" s="424"/>
      <c r="F26" s="56"/>
    </row>
    <row r="27" spans="1:8">
      <c r="A27" s="55"/>
      <c r="B27" s="226"/>
      <c r="E27" s="424"/>
      <c r="F27" s="56"/>
    </row>
    <row r="28" spans="1:8">
      <c r="A28" s="220"/>
      <c r="B28" s="230" t="s">
        <v>431</v>
      </c>
      <c r="E28" s="220" t="s">
        <v>493</v>
      </c>
      <c r="F28" s="221" t="s">
        <v>492</v>
      </c>
    </row>
    <row r="29" spans="1:8">
      <c r="A29" s="220"/>
      <c r="B29" s="233"/>
      <c r="E29" s="220" t="s">
        <v>491</v>
      </c>
      <c r="F29" s="221" t="s">
        <v>492</v>
      </c>
    </row>
    <row r="30" spans="1:8" ht="36">
      <c r="A30" s="220"/>
      <c r="B30" s="233" t="str">
        <f>"1.1. O objeto do presente contrato é a prestação, pela CONTRATADA à pessoa física ou jurídica CONTRATANTE, de serviços de marcenaria, de acordo com as especificações descritas no "&amp;ORÇAMENTO!B2&amp;" que integra o presente Contrato."</f>
        <v>1.1. O objeto do presente contrato é a prestação, pela CONTRATADA à pessoa física ou jurídica CONTRATANTE, de serviços de marcenaria, de acordo com as especificações descritas no Anexo I - Descritivo - Proposta Nº  que integra o presente Contrato.</v>
      </c>
      <c r="E30" s="427" t="str">
        <f>ORÇAMENTO!B2</f>
        <v xml:space="preserve">Anexo I - Descritivo - Proposta Nº </v>
      </c>
      <c r="F30" s="57">
        <f>CÁLCULOS!F30</f>
        <v>30</v>
      </c>
      <c r="G30" s="308" t="str">
        <f>CONCATENATE(E28&amp;E30&amp;E29)</f>
        <v>1.1. O objeto do presente contrato é a prestação, pela CONTRATADA à pessoa física ou jurídica CONTRATANTE, de serviços de marcenaria, de acordo com as especificações descritas no Anexo I - Descritivo - Proposta Nº  que integra o presente Contrato.</v>
      </c>
      <c r="H30" s="222" t="s">
        <v>492</v>
      </c>
    </row>
    <row r="31" spans="1:8">
      <c r="A31" s="220"/>
      <c r="B31" s="233"/>
      <c r="F31" s="221" t="s">
        <v>492</v>
      </c>
    </row>
    <row r="32" spans="1:8" ht="36">
      <c r="A32" s="220"/>
      <c r="B32" s="233" t="s">
        <v>531</v>
      </c>
      <c r="E32" s="220"/>
      <c r="F32" s="221"/>
    </row>
    <row r="33" spans="1:6">
      <c r="A33" s="220"/>
      <c r="B33" s="233"/>
      <c r="E33" s="220"/>
      <c r="F33" s="221"/>
    </row>
    <row r="34" spans="1:6">
      <c r="A34" s="220"/>
      <c r="B34" s="230" t="s">
        <v>432</v>
      </c>
      <c r="E34" s="220"/>
      <c r="F34" s="221"/>
    </row>
    <row r="35" spans="1:6">
      <c r="A35" s="220"/>
      <c r="B35" s="233"/>
      <c r="E35" s="220"/>
      <c r="F35" s="221"/>
    </row>
    <row r="36" spans="1:6" ht="24">
      <c r="A36" s="55"/>
      <c r="B36" s="233" t="str">
        <f>"2.1. Em remuneração aos serviços prestados, a parte CONTRATANTE pagará à CONTRATADA o valor total de "&amp;DOLLAR(CLIENTE!C19,2)&amp;" ("&amp;CLIENTE!C20&amp;")."</f>
        <v>2.1. Em remuneração aos serviços prestados, a parte CONTRATANTE pagará à CONTRATADA o valor total de R$ 0,00 ().</v>
      </c>
      <c r="E36" s="424"/>
      <c r="F36" s="56"/>
    </row>
    <row r="37" spans="1:6">
      <c r="A37" s="55"/>
      <c r="B37" s="233"/>
      <c r="E37" s="428" t="s">
        <v>481</v>
      </c>
      <c r="F37" s="384" t="s">
        <v>482</v>
      </c>
    </row>
    <row r="38" spans="1:6" ht="24">
      <c r="A38" s="55"/>
      <c r="B38" s="233" t="str">
        <f>IF(B39&lt;&gt;"",E38,F38)</f>
        <v>2.2. O valor acima descrito será pago pela parte CONTRATANTE à CONTRATADA por meio de , , com vencimento no(s) dia(s) :</v>
      </c>
      <c r="E38" s="424" t="str">
        <f>"2.2. O valor acima descrito será pago pela parte CONTRATANTE à CONTRATADA por meio de "&amp;CÁLCULOS!J39&amp;", "&amp;CÁLCULOS!J37&amp;", com vencimento no(s) dia(s) :"</f>
        <v>2.2. O valor acima descrito será pago pela parte CONTRATANTE à CONTRATADA por meio de , , com vencimento no(s) dia(s) :</v>
      </c>
      <c r="F38" s="56" t="str">
        <f>"2.2. O valor acima descrito será pago pela parte CONTRATANTE à CONTRATADA por meio de "&amp;CÁLCULOS!J39&amp;", "&amp;CÁLCULOS!J37&amp;"."</f>
        <v>2.2. O valor acima descrito será pago pela parte CONTRATANTE à CONTRATADA por meio de , .</v>
      </c>
    </row>
    <row r="39" spans="1:6" ht="29.25" customHeight="1">
      <c r="A39" s="55"/>
      <c r="B39" s="234">
        <f>CÁLCULOS!J41</f>
        <v>0</v>
      </c>
      <c r="E39" s="424"/>
      <c r="F39" s="56"/>
    </row>
    <row r="40" spans="1:6" ht="24">
      <c r="A40" s="55"/>
      <c r="B40" s="233" t="str">
        <f>"2.3.	Caso o pagamento seja feito mediante depósito bancário ou transferência bancária, deverá ocorrer na conta a seguir: "&amp;"Banco: "&amp;CÁLCULOS!K49</f>
        <v xml:space="preserve">2.3.	Caso o pagamento seja feito mediante depósito bancário ou transferência bancária, deverá ocorrer na conta a seguir: Banco: </v>
      </c>
      <c r="E40" s="424"/>
      <c r="F40" s="56"/>
    </row>
    <row r="41" spans="1:6">
      <c r="A41" s="55"/>
      <c r="B41" s="234"/>
      <c r="E41" s="424"/>
      <c r="F41" s="56"/>
    </row>
    <row r="42" spans="1:6">
      <c r="A42" s="55"/>
      <c r="B42" s="381" t="s">
        <v>433</v>
      </c>
      <c r="E42" s="424"/>
      <c r="F42" s="56"/>
    </row>
    <row r="43" spans="1:6">
      <c r="A43" s="55"/>
      <c r="B43" s="234"/>
      <c r="E43" s="424"/>
      <c r="F43" s="56"/>
    </row>
    <row r="44" spans="1:6" ht="36">
      <c r="A44" s="55"/>
      <c r="B44" s="233" t="s">
        <v>533</v>
      </c>
      <c r="E44" s="424"/>
      <c r="F44" s="56"/>
    </row>
    <row r="45" spans="1:6">
      <c r="A45" s="55"/>
      <c r="B45" s="234"/>
      <c r="E45" s="424"/>
      <c r="F45" s="56"/>
    </row>
    <row r="46" spans="1:6" ht="60">
      <c r="A46" s="55"/>
      <c r="B46" s="233" t="s">
        <v>434</v>
      </c>
      <c r="E46" s="424"/>
      <c r="F46" s="56"/>
    </row>
    <row r="47" spans="1:6">
      <c r="A47" s="55"/>
      <c r="B47" s="234"/>
      <c r="E47" s="424"/>
      <c r="F47" s="56"/>
    </row>
    <row r="48" spans="1:6" ht="24">
      <c r="A48" s="55"/>
      <c r="B48" s="233" t="s">
        <v>532</v>
      </c>
      <c r="E48" s="424"/>
      <c r="F48" s="56"/>
    </row>
    <row r="49" spans="1:6">
      <c r="A49" s="55"/>
      <c r="B49" s="234"/>
      <c r="E49" s="424"/>
      <c r="F49" s="56"/>
    </row>
    <row r="50" spans="1:6">
      <c r="A50" s="55"/>
      <c r="B50" s="230" t="s">
        <v>435</v>
      </c>
      <c r="E50" s="424"/>
      <c r="F50" s="56"/>
    </row>
    <row r="51" spans="1:6">
      <c r="A51" s="55"/>
      <c r="B51" s="233"/>
      <c r="E51" s="424"/>
      <c r="F51" s="56"/>
    </row>
    <row r="52" spans="1:6" ht="48">
      <c r="A52" s="55"/>
      <c r="B52" s="233" t="str">
        <f>"4.1. A CONTRATADA compromete-se a entregar à parte CONTRATANTE os produtos objeto do presente contrato, descritos no Anexo I - Descritivo - Proposta nº "&amp;ORÇAMENTO!D7&amp;" que integra o presente Contrato, devidamente montados e em condições de uso, em até "&amp;CLIENTE!C23&amp;" dias úteis a partir da assinatura do presente Contrato, no seguinte endereço: "&amp;CLIENTE!C22&amp;"."</f>
        <v>4.1. A CONTRATADA compromete-se a entregar à parte CONTRATANTE os produtos objeto do presente contrato, descritos no Anexo I - Descritivo - Proposta nº  que integra o presente Contrato, devidamente montados e em condições de uso, em até  dias úteis a partir da assinatura do presente Contrato, no seguinte endereço: .</v>
      </c>
      <c r="E52" s="424"/>
      <c r="F52" s="56"/>
    </row>
    <row r="53" spans="1:6">
      <c r="A53" s="55"/>
      <c r="B53" s="233"/>
      <c r="E53" s="424"/>
      <c r="F53" s="56"/>
    </row>
    <row r="54" spans="1:6" ht="48">
      <c r="A54" s="55"/>
      <c r="B54" s="233" t="s">
        <v>436</v>
      </c>
      <c r="E54" s="424"/>
      <c r="F54" s="56"/>
    </row>
    <row r="55" spans="1:6">
      <c r="A55" s="55"/>
      <c r="B55" s="233"/>
      <c r="E55" s="424"/>
      <c r="F55" s="56"/>
    </row>
    <row r="56" spans="1:6" ht="48">
      <c r="A56" s="55"/>
      <c r="B56" s="233" t="s">
        <v>437</v>
      </c>
      <c r="E56" s="424"/>
      <c r="F56" s="56"/>
    </row>
    <row r="57" spans="1:6">
      <c r="A57" s="55"/>
      <c r="B57" s="233"/>
      <c r="E57" s="424"/>
      <c r="F57" s="56"/>
    </row>
    <row r="58" spans="1:6">
      <c r="A58" s="55"/>
      <c r="B58" s="230" t="s">
        <v>438</v>
      </c>
      <c r="E58" s="424"/>
      <c r="F58" s="56"/>
    </row>
    <row r="59" spans="1:6">
      <c r="A59" s="55"/>
      <c r="B59" s="233"/>
      <c r="E59" s="424"/>
      <c r="F59" s="56"/>
    </row>
    <row r="60" spans="1:6" ht="36">
      <c r="A60" s="55"/>
      <c r="B60" s="233" t="s">
        <v>439</v>
      </c>
      <c r="E60" s="424"/>
      <c r="F60" s="56"/>
    </row>
    <row r="61" spans="1:6">
      <c r="A61" s="55"/>
      <c r="B61" s="233"/>
      <c r="E61" s="424"/>
      <c r="F61" s="56"/>
    </row>
    <row r="62" spans="1:6" ht="72">
      <c r="A62" s="55"/>
      <c r="B62" s="233" t="s">
        <v>440</v>
      </c>
      <c r="E62" s="424"/>
      <c r="F62" s="56"/>
    </row>
    <row r="63" spans="1:6">
      <c r="A63" s="55"/>
      <c r="B63" s="233"/>
      <c r="E63" s="424"/>
      <c r="F63" s="56"/>
    </row>
    <row r="64" spans="1:6">
      <c r="A64" s="55"/>
      <c r="B64" s="233" t="s">
        <v>489</v>
      </c>
      <c r="E64" s="424"/>
      <c r="F64" s="56"/>
    </row>
    <row r="65" spans="1:6" ht="24">
      <c r="A65" s="55"/>
      <c r="B65" s="233" t="s">
        <v>441</v>
      </c>
      <c r="E65" s="424"/>
      <c r="F65" s="56"/>
    </row>
    <row r="66" spans="1:6" ht="24">
      <c r="A66" s="55"/>
      <c r="B66" s="233" t="s">
        <v>193</v>
      </c>
      <c r="E66" s="424"/>
      <c r="F66" s="56"/>
    </row>
    <row r="67" spans="1:6" ht="24">
      <c r="A67" s="55"/>
      <c r="B67" s="233" t="s">
        <v>442</v>
      </c>
      <c r="E67" s="424"/>
      <c r="F67" s="56"/>
    </row>
    <row r="68" spans="1:6" ht="24">
      <c r="A68" s="55"/>
      <c r="B68" s="233" t="s">
        <v>443</v>
      </c>
      <c r="E68" s="424"/>
      <c r="F68" s="56"/>
    </row>
    <row r="69" spans="1:6">
      <c r="A69" s="55"/>
      <c r="B69" s="233"/>
      <c r="E69" s="424"/>
      <c r="F69" s="56"/>
    </row>
    <row r="70" spans="1:6">
      <c r="A70" s="55"/>
      <c r="B70" s="230" t="s">
        <v>444</v>
      </c>
      <c r="E70" s="424"/>
      <c r="F70" s="56"/>
    </row>
    <row r="71" spans="1:6">
      <c r="A71" s="55"/>
      <c r="B71" s="233"/>
      <c r="E71" s="424"/>
      <c r="F71" s="56"/>
    </row>
    <row r="72" spans="1:6" ht="48">
      <c r="A72" s="55"/>
      <c r="B72" s="233" t="s">
        <v>445</v>
      </c>
      <c r="E72" s="424"/>
      <c r="F72" s="56"/>
    </row>
    <row r="73" spans="1:6">
      <c r="A73" s="55"/>
      <c r="B73" s="233"/>
      <c r="E73" s="424"/>
      <c r="F73" s="56"/>
    </row>
    <row r="74" spans="1:6" ht="24">
      <c r="A74" s="55"/>
      <c r="B74" s="233" t="s">
        <v>446</v>
      </c>
      <c r="E74" s="424"/>
      <c r="F74" s="56"/>
    </row>
    <row r="75" spans="1:6">
      <c r="A75" s="55"/>
      <c r="B75" s="233"/>
      <c r="E75" s="424"/>
      <c r="F75" s="56"/>
    </row>
    <row r="76" spans="1:6" ht="48">
      <c r="A76" s="55"/>
      <c r="B76" s="233" t="s">
        <v>447</v>
      </c>
      <c r="E76" s="424"/>
      <c r="F76" s="56"/>
    </row>
    <row r="77" spans="1:6">
      <c r="A77" s="55"/>
      <c r="B77" s="233"/>
      <c r="E77" s="424"/>
      <c r="F77" s="56"/>
    </row>
    <row r="78" spans="1:6">
      <c r="A78" s="55"/>
      <c r="B78" s="230" t="s">
        <v>448</v>
      </c>
      <c r="E78" s="424"/>
      <c r="F78" s="56"/>
    </row>
    <row r="79" spans="1:6">
      <c r="A79" s="55"/>
      <c r="B79" s="233"/>
      <c r="E79" s="424"/>
      <c r="F79" s="56"/>
    </row>
    <row r="80" spans="1:6" ht="84">
      <c r="A80" s="55"/>
      <c r="B80" s="233" t="s">
        <v>449</v>
      </c>
      <c r="E80" s="424"/>
      <c r="F80" s="56"/>
    </row>
    <row r="81" spans="1:6">
      <c r="A81" s="55"/>
      <c r="B81" s="233"/>
      <c r="E81" s="424"/>
      <c r="F81" s="56"/>
    </row>
    <row r="82" spans="1:6" ht="96">
      <c r="A82" s="55"/>
      <c r="B82" s="233" t="s">
        <v>450</v>
      </c>
      <c r="E82" s="424"/>
      <c r="F82" s="56"/>
    </row>
    <row r="83" spans="1:6">
      <c r="A83" s="55"/>
      <c r="B83" s="233"/>
      <c r="E83" s="424"/>
      <c r="F83" s="56"/>
    </row>
    <row r="84" spans="1:6" ht="60">
      <c r="A84" s="55"/>
      <c r="B84" s="233" t="s">
        <v>451</v>
      </c>
      <c r="E84" s="424"/>
      <c r="F84" s="56"/>
    </row>
    <row r="85" spans="1:6">
      <c r="A85" s="55"/>
      <c r="B85" s="233"/>
      <c r="E85" s="424"/>
      <c r="F85" s="56"/>
    </row>
    <row r="86" spans="1:6" ht="84">
      <c r="A86" s="55"/>
      <c r="B86" s="233" t="s">
        <v>452</v>
      </c>
      <c r="E86" s="424"/>
      <c r="F86" s="56"/>
    </row>
    <row r="87" spans="1:6">
      <c r="A87" s="55"/>
      <c r="B87" s="233"/>
      <c r="E87" s="424"/>
      <c r="F87" s="56"/>
    </row>
    <row r="88" spans="1:6">
      <c r="A88" s="55"/>
      <c r="B88" s="230" t="s">
        <v>453</v>
      </c>
      <c r="E88" s="424"/>
      <c r="F88" s="56"/>
    </row>
    <row r="89" spans="1:6">
      <c r="A89" s="55"/>
      <c r="B89" s="233"/>
      <c r="E89" s="424"/>
      <c r="F89" s="56"/>
    </row>
    <row r="90" spans="1:6" ht="48">
      <c r="A90" s="55"/>
      <c r="B90" s="233" t="s">
        <v>454</v>
      </c>
      <c r="E90" s="424"/>
      <c r="F90" s="56"/>
    </row>
    <row r="91" spans="1:6">
      <c r="A91" s="55"/>
      <c r="B91" s="233"/>
      <c r="E91" s="424"/>
      <c r="F91" s="56"/>
    </row>
    <row r="92" spans="1:6" ht="48">
      <c r="A92" s="55"/>
      <c r="B92" s="233" t="s">
        <v>455</v>
      </c>
      <c r="E92" s="424"/>
      <c r="F92" s="56"/>
    </row>
    <row r="93" spans="1:6">
      <c r="A93" s="55"/>
      <c r="B93" s="233"/>
      <c r="E93" s="424"/>
      <c r="F93" s="56"/>
    </row>
    <row r="94" spans="1:6" ht="48">
      <c r="A94" s="55"/>
      <c r="B94" s="233" t="s">
        <v>456</v>
      </c>
      <c r="E94" s="424"/>
      <c r="F94" s="56"/>
    </row>
    <row r="95" spans="1:6">
      <c r="A95" s="55"/>
      <c r="B95" s="233"/>
      <c r="E95" s="424"/>
      <c r="F95" s="56"/>
    </row>
    <row r="96" spans="1:6">
      <c r="A96" s="55"/>
      <c r="B96" s="230" t="s">
        <v>457</v>
      </c>
      <c r="E96" s="424"/>
      <c r="F96" s="56"/>
    </row>
    <row r="97" spans="1:6">
      <c r="A97" s="55"/>
      <c r="B97" s="233"/>
      <c r="E97" s="424"/>
      <c r="F97" s="56"/>
    </row>
    <row r="98" spans="1:6" ht="48">
      <c r="A98" s="55"/>
      <c r="B98" s="233" t="s">
        <v>458</v>
      </c>
      <c r="E98" s="424"/>
      <c r="F98" s="56"/>
    </row>
    <row r="99" spans="1:6">
      <c r="A99" s="55"/>
      <c r="B99" s="233"/>
      <c r="E99" s="424"/>
      <c r="F99" s="56"/>
    </row>
    <row r="100" spans="1:6">
      <c r="A100" s="55"/>
      <c r="B100" s="233" t="s">
        <v>459</v>
      </c>
      <c r="E100" s="424"/>
      <c r="F100" s="56"/>
    </row>
    <row r="101" spans="1:6">
      <c r="A101" s="55"/>
      <c r="B101" s="233"/>
      <c r="E101" s="424"/>
      <c r="F101" s="56"/>
    </row>
    <row r="102" spans="1:6">
      <c r="A102" s="55"/>
      <c r="B102" s="230" t="s">
        <v>460</v>
      </c>
      <c r="E102" s="424"/>
      <c r="F102" s="56"/>
    </row>
    <row r="103" spans="1:6">
      <c r="A103" s="55"/>
      <c r="B103" s="233"/>
      <c r="E103" s="424"/>
      <c r="F103" s="56"/>
    </row>
    <row r="104" spans="1:6" ht="24">
      <c r="A104" s="55"/>
      <c r="B104" s="233" t="s">
        <v>461</v>
      </c>
      <c r="E104" s="424"/>
      <c r="F104" s="56"/>
    </row>
    <row r="105" spans="1:6">
      <c r="A105" s="55"/>
      <c r="B105" s="233"/>
      <c r="E105" s="424"/>
      <c r="F105" s="56"/>
    </row>
    <row r="106" spans="1:6" ht="24">
      <c r="A106" s="55"/>
      <c r="B106" s="233" t="s">
        <v>462</v>
      </c>
      <c r="E106" s="424"/>
      <c r="F106" s="56"/>
    </row>
    <row r="107" spans="1:6">
      <c r="A107" s="55"/>
      <c r="B107" s="233"/>
      <c r="E107" s="424"/>
      <c r="F107" s="56"/>
    </row>
    <row r="108" spans="1:6">
      <c r="A108" s="55"/>
      <c r="B108" s="233" t="s">
        <v>463</v>
      </c>
      <c r="E108" s="424"/>
      <c r="F108" s="56"/>
    </row>
    <row r="109" spans="1:6">
      <c r="A109" s="55"/>
      <c r="B109" s="233"/>
      <c r="E109" s="424"/>
      <c r="F109" s="56"/>
    </row>
    <row r="110" spans="1:6" ht="24">
      <c r="A110" s="55"/>
      <c r="B110" s="233" t="s">
        <v>464</v>
      </c>
      <c r="E110" s="424"/>
      <c r="F110" s="56"/>
    </row>
    <row r="111" spans="1:6">
      <c r="A111" s="55"/>
      <c r="B111" s="233"/>
      <c r="E111" s="424"/>
      <c r="F111" s="56"/>
    </row>
    <row r="112" spans="1:6">
      <c r="A112" s="55"/>
      <c r="B112" s="233" t="s">
        <v>465</v>
      </c>
      <c r="E112" s="424"/>
      <c r="F112" s="56"/>
    </row>
    <row r="113" spans="1:6">
      <c r="A113" s="55"/>
      <c r="B113" s="233"/>
      <c r="E113" s="424"/>
      <c r="F113" s="56"/>
    </row>
    <row r="114" spans="1:6" ht="36">
      <c r="A114" s="55"/>
      <c r="B114" s="233" t="s">
        <v>466</v>
      </c>
      <c r="E114" s="424"/>
      <c r="F114" s="56"/>
    </row>
    <row r="115" spans="1:6">
      <c r="A115" s="55"/>
      <c r="B115" s="233"/>
      <c r="E115" s="424"/>
      <c r="F115" s="56"/>
    </row>
    <row r="116" spans="1:6" ht="36">
      <c r="A116" s="55"/>
      <c r="B116" s="233" t="s">
        <v>467</v>
      </c>
      <c r="E116" s="424"/>
      <c r="F116" s="56"/>
    </row>
    <row r="117" spans="1:6">
      <c r="A117" s="55"/>
      <c r="B117" s="233"/>
      <c r="E117" s="424"/>
      <c r="F117" s="56"/>
    </row>
    <row r="118" spans="1:6" ht="48">
      <c r="A118" s="55"/>
      <c r="B118" s="233" t="s">
        <v>468</v>
      </c>
      <c r="E118" s="424"/>
      <c r="F118" s="56"/>
    </row>
    <row r="119" spans="1:6">
      <c r="A119" s="55"/>
      <c r="B119" s="233"/>
      <c r="E119" s="424"/>
      <c r="F119" s="56"/>
    </row>
    <row r="120" spans="1:6" ht="72">
      <c r="A120" s="55"/>
      <c r="B120" s="233" t="s">
        <v>469</v>
      </c>
      <c r="E120" s="424"/>
      <c r="F120" s="56"/>
    </row>
    <row r="121" spans="1:6">
      <c r="A121" s="55"/>
      <c r="B121" s="233"/>
      <c r="E121" s="424"/>
      <c r="F121" s="56"/>
    </row>
    <row r="122" spans="1:6">
      <c r="A122" s="55"/>
      <c r="B122" s="230" t="s">
        <v>470</v>
      </c>
      <c r="E122" s="424"/>
      <c r="F122" s="56"/>
    </row>
    <row r="123" spans="1:6">
      <c r="A123" s="55"/>
      <c r="B123" s="233"/>
      <c r="E123" s="424"/>
      <c r="F123" s="56"/>
    </row>
    <row r="124" spans="1:6" ht="48">
      <c r="A124" s="55"/>
      <c r="B124" s="233" t="s">
        <v>471</v>
      </c>
      <c r="E124" s="424"/>
      <c r="F124" s="56"/>
    </row>
    <row r="125" spans="1:6">
      <c r="A125" s="55"/>
      <c r="B125" s="233"/>
      <c r="E125" s="424"/>
      <c r="F125" s="56"/>
    </row>
    <row r="126" spans="1:6" ht="24">
      <c r="A126" s="55"/>
      <c r="B126" s="233" t="s">
        <v>176</v>
      </c>
      <c r="E126" s="424"/>
      <c r="F126" s="56"/>
    </row>
    <row r="127" spans="1:6">
      <c r="A127" s="55"/>
      <c r="B127" s="233"/>
      <c r="E127" s="424"/>
      <c r="F127" s="56"/>
    </row>
    <row r="128" spans="1:6">
      <c r="A128" s="55"/>
      <c r="B128" s="233" t="str">
        <f>'DADOS MARCENARIA'!C7&amp;", "&amp;DAY(CLIENTE!C24)&amp;" de "&amp;VLOOKUP(MONTH(CLIENTE!C24),CÁLCULOS!B49:C60,2,0)&amp;" de "&amp;YEAR(CLIENTE!C24)&amp;"."</f>
        <v>, 0 de janeiro de 1900.</v>
      </c>
      <c r="E128" s="424"/>
      <c r="F128" s="56"/>
    </row>
    <row r="129" spans="1:6">
      <c r="A129" s="55"/>
      <c r="B129" s="233"/>
      <c r="E129" s="424"/>
      <c r="F129" s="56"/>
    </row>
    <row r="130" spans="1:6">
      <c r="A130" s="55"/>
      <c r="B130" s="233"/>
      <c r="E130" s="424"/>
      <c r="F130" s="56"/>
    </row>
    <row r="131" spans="1:6">
      <c r="A131" s="55"/>
      <c r="B131" s="235" t="s">
        <v>192</v>
      </c>
      <c r="E131" s="424"/>
      <c r="F131" s="56"/>
    </row>
    <row r="132" spans="1:6">
      <c r="A132" s="55"/>
      <c r="B132" s="235">
        <f>'DADOS MARCENARIA'!C3</f>
        <v>0</v>
      </c>
      <c r="E132" s="424"/>
      <c r="F132" s="56"/>
    </row>
    <row r="133" spans="1:6">
      <c r="A133" s="55"/>
      <c r="B133" s="235" t="s">
        <v>472</v>
      </c>
      <c r="E133" s="424"/>
      <c r="F133" s="56"/>
    </row>
    <row r="134" spans="1:6">
      <c r="A134" s="55"/>
      <c r="B134" s="233"/>
      <c r="E134" s="424"/>
      <c r="F134" s="56"/>
    </row>
    <row r="135" spans="1:6">
      <c r="A135" s="55"/>
      <c r="B135" s="233"/>
      <c r="E135" s="424"/>
      <c r="F135" s="56"/>
    </row>
    <row r="136" spans="1:6">
      <c r="A136" s="55"/>
      <c r="B136" s="235" t="s">
        <v>192</v>
      </c>
      <c r="E136" s="424"/>
      <c r="F136" s="56"/>
    </row>
    <row r="137" spans="1:6">
      <c r="A137" s="55"/>
      <c r="B137" s="235" t="str">
        <f>IF(CÁLCULOS!H12="Pessoa Física",CLIENTE!C9,CLIENTE!C29)</f>
        <v>Empresa X</v>
      </c>
      <c r="E137" s="424"/>
      <c r="F137" s="56"/>
    </row>
    <row r="138" spans="1:6">
      <c r="A138" s="55"/>
      <c r="B138" s="382" t="str">
        <f>IF(CÁLCULOS!H12="Pessoa Física","CONTRATANTE","Representante Legal: "&amp;CLIENTE!C9)</f>
        <v xml:space="preserve">Representante Legal: </v>
      </c>
      <c r="E138" s="424"/>
      <c r="F138" s="56"/>
    </row>
    <row r="139" spans="1:6">
      <c r="A139" s="55"/>
      <c r="B139" s="382" t="str">
        <f>IF(CÁLCULOS!H12="Pessoa Física","","CONTRATANTE")</f>
        <v>CONTRATANTE</v>
      </c>
      <c r="E139" s="424"/>
      <c r="F139" s="56"/>
    </row>
    <row r="140" spans="1:6">
      <c r="A140" s="55"/>
      <c r="B140" s="382"/>
      <c r="E140" s="424"/>
      <c r="F140" s="56"/>
    </row>
    <row r="141" spans="1:6">
      <c r="A141" s="55"/>
      <c r="B141" s="236" t="s">
        <v>199</v>
      </c>
      <c r="E141" s="424"/>
      <c r="F141" s="56"/>
    </row>
    <row r="142" spans="1:6">
      <c r="A142" s="55"/>
      <c r="B142" s="236"/>
      <c r="E142" s="424"/>
      <c r="F142" s="56"/>
    </row>
    <row r="143" spans="1:6">
      <c r="A143" s="55"/>
      <c r="B143" s="237" t="s">
        <v>200</v>
      </c>
      <c r="E143" s="424"/>
      <c r="F143" s="56"/>
    </row>
    <row r="144" spans="1:6">
      <c r="A144" s="55"/>
      <c r="B144" s="237" t="s">
        <v>233</v>
      </c>
      <c r="E144" s="424"/>
      <c r="F144" s="56"/>
    </row>
    <row r="145" spans="1:6">
      <c r="A145" s="55"/>
      <c r="B145" s="237" t="s">
        <v>234</v>
      </c>
      <c r="E145" s="424"/>
      <c r="F145" s="56"/>
    </row>
    <row r="146" spans="1:6">
      <c r="A146" s="220"/>
      <c r="B146" s="226"/>
      <c r="E146" s="220"/>
      <c r="F146" s="221"/>
    </row>
    <row r="147" spans="1:6">
      <c r="A147" s="220"/>
      <c r="B147" s="226"/>
      <c r="E147" s="220"/>
      <c r="F147" s="221"/>
    </row>
    <row r="148" spans="1:6">
      <c r="A148" s="220"/>
      <c r="B148" s="226"/>
      <c r="E148" s="220"/>
      <c r="F148" s="221"/>
    </row>
    <row r="149" spans="1:6">
      <c r="A149" s="220"/>
      <c r="B149" s="226"/>
      <c r="E149" s="220"/>
      <c r="F149" s="221"/>
    </row>
    <row r="150" spans="1:6">
      <c r="A150" s="220"/>
      <c r="B150" s="226"/>
      <c r="E150" s="220"/>
      <c r="F150" s="221"/>
    </row>
    <row r="151" spans="1:6">
      <c r="A151" s="224" t="s">
        <v>197</v>
      </c>
      <c r="B151" s="226"/>
      <c r="E151" s="220"/>
      <c r="F151" s="221"/>
    </row>
    <row r="152" spans="1:6">
      <c r="A152" s="224"/>
      <c r="B152" s="226"/>
      <c r="E152" s="220"/>
      <c r="F152" s="221"/>
    </row>
    <row r="153" spans="1:6">
      <c r="A153" s="224"/>
      <c r="B153" s="226"/>
      <c r="E153" s="220"/>
      <c r="F153" s="221"/>
    </row>
    <row r="154" spans="1:6">
      <c r="A154" s="224"/>
      <c r="B154" s="226"/>
      <c r="E154" s="220"/>
      <c r="F154" s="221"/>
    </row>
    <row r="155" spans="1:6">
      <c r="A155" s="224"/>
      <c r="B155" s="226"/>
      <c r="E155" s="220"/>
      <c r="F155" s="221"/>
    </row>
    <row r="156" spans="1:6">
      <c r="A156" s="224"/>
      <c r="B156" s="226"/>
      <c r="E156" s="220"/>
      <c r="F156" s="221"/>
    </row>
    <row r="157" spans="1:6">
      <c r="A157" s="224"/>
      <c r="B157" s="226"/>
      <c r="E157" s="220"/>
      <c r="F157" s="221"/>
    </row>
    <row r="158" spans="1:6">
      <c r="A158" s="224"/>
      <c r="B158" s="226"/>
      <c r="E158" s="220"/>
      <c r="F158" s="221"/>
    </row>
    <row r="159" spans="1:6">
      <c r="A159" s="224"/>
      <c r="B159" s="226"/>
      <c r="E159" s="220"/>
      <c r="F159" s="221"/>
    </row>
    <row r="160" spans="1:6">
      <c r="A160" s="224"/>
      <c r="B160" s="226"/>
      <c r="E160" s="220"/>
      <c r="F160" s="221"/>
    </row>
    <row r="161" spans="1:6">
      <c r="A161" s="224"/>
      <c r="B161" s="226"/>
      <c r="E161" s="220"/>
      <c r="F161" s="221"/>
    </row>
    <row r="162" spans="1:6">
      <c r="A162" s="224"/>
      <c r="B162" s="226"/>
      <c r="E162" s="220"/>
      <c r="F162" s="221"/>
    </row>
    <row r="163" spans="1:6">
      <c r="A163" s="224"/>
      <c r="B163" s="226"/>
      <c r="E163" s="220"/>
      <c r="F163" s="221"/>
    </row>
    <row r="164" spans="1:6">
      <c r="A164" s="224"/>
      <c r="B164" s="226"/>
      <c r="E164" s="220"/>
      <c r="F164" s="221"/>
    </row>
    <row r="165" spans="1:6">
      <c r="A165" s="224"/>
      <c r="B165" s="226"/>
      <c r="E165" s="220"/>
      <c r="F165" s="221"/>
    </row>
    <row r="166" spans="1:6">
      <c r="A166" s="224"/>
      <c r="B166" s="226"/>
      <c r="E166" s="220"/>
      <c r="F166" s="221"/>
    </row>
    <row r="167" spans="1:6">
      <c r="A167" s="224"/>
      <c r="B167" s="226"/>
      <c r="E167" s="220"/>
      <c r="F167" s="221"/>
    </row>
    <row r="168" spans="1:6">
      <c r="A168" s="224"/>
      <c r="B168" s="226"/>
      <c r="E168" s="220"/>
      <c r="F168" s="221"/>
    </row>
    <row r="169" spans="1:6">
      <c r="A169" s="224"/>
      <c r="B169" s="226"/>
      <c r="E169" s="220"/>
      <c r="F169" s="221"/>
    </row>
    <row r="170" spans="1:6">
      <c r="A170" s="224"/>
      <c r="B170" s="226"/>
      <c r="E170" s="220"/>
      <c r="F170" s="221"/>
    </row>
    <row r="171" spans="1:6">
      <c r="A171" s="224"/>
      <c r="B171" s="226"/>
      <c r="E171" s="220"/>
      <c r="F171" s="221"/>
    </row>
    <row r="172" spans="1:6">
      <c r="A172" s="224"/>
      <c r="B172" s="226"/>
      <c r="E172" s="220"/>
      <c r="F172" s="221"/>
    </row>
    <row r="173" spans="1:6">
      <c r="A173" s="224" t="s">
        <v>197</v>
      </c>
      <c r="B173" s="226"/>
      <c r="E173" s="220"/>
      <c r="F173" s="221"/>
    </row>
  </sheetData>
  <printOptions horizontalCentered="1"/>
  <pageMargins left="0.39370078740157483" right="0.39370078740157483" top="0.39370078740157483" bottom="0.39370078740157483" header="0.31496062992125984" footer="0.31496062992125984"/>
  <pageSetup paperSize="9" orientation="portrait" cellComments="atEnd" r:id="rId1"/>
  <headerFooter>
    <oddFooter>&amp;R&amp;"-,Negrito itálico"&amp;9Página &amp;P de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dimension ref="A1:I60"/>
  <sheetViews>
    <sheetView showGridLines="0" zoomScaleNormal="100" workbookViewId="0">
      <selection activeCell="C3" sqref="C3"/>
    </sheetView>
  </sheetViews>
  <sheetFormatPr defaultColWidth="4.5703125" defaultRowHeight="15"/>
  <cols>
    <col min="1" max="1" width="10.7109375" style="222" customWidth="1"/>
    <col min="2" max="2" width="33.42578125" style="222" bestFit="1" customWidth="1"/>
    <col min="3" max="3" width="48.5703125" style="222" customWidth="1"/>
    <col min="4" max="4" width="15.140625" style="222" customWidth="1"/>
    <col min="5" max="8" width="4.5703125" style="222"/>
    <col min="9" max="9" width="12" style="222" bestFit="1" customWidth="1"/>
    <col min="10" max="16384" width="4.5703125" style="222"/>
  </cols>
  <sheetData>
    <row r="1" spans="1:9">
      <c r="A1" s="440" t="s">
        <v>572</v>
      </c>
    </row>
    <row r="2" spans="1:9">
      <c r="B2" s="515" t="s">
        <v>50</v>
      </c>
      <c r="C2" s="515"/>
    </row>
    <row r="3" spans="1:9">
      <c r="B3" s="239" t="s">
        <v>340</v>
      </c>
      <c r="C3" s="249" t="s">
        <v>578</v>
      </c>
    </row>
    <row r="4" spans="1:9">
      <c r="B4" s="239" t="s">
        <v>341</v>
      </c>
      <c r="C4" s="249"/>
    </row>
    <row r="5" spans="1:9">
      <c r="B5" s="239" t="s">
        <v>342</v>
      </c>
      <c r="C5" s="249"/>
    </row>
    <row r="6" spans="1:9">
      <c r="B6" s="239" t="s">
        <v>343</v>
      </c>
      <c r="C6" s="249"/>
    </row>
    <row r="7" spans="1:9">
      <c r="B7" s="240"/>
      <c r="C7" s="241"/>
    </row>
    <row r="8" spans="1:9">
      <c r="B8" s="515" t="s">
        <v>290</v>
      </c>
      <c r="C8" s="515"/>
    </row>
    <row r="9" spans="1:9">
      <c r="B9" s="239" t="s">
        <v>291</v>
      </c>
      <c r="C9" s="249"/>
    </row>
    <row r="10" spans="1:9">
      <c r="B10" s="239" t="s">
        <v>293</v>
      </c>
      <c r="C10" s="249"/>
    </row>
    <row r="11" spans="1:9">
      <c r="B11" s="239" t="s">
        <v>292</v>
      </c>
      <c r="C11" s="249"/>
    </row>
    <row r="12" spans="1:9">
      <c r="B12" s="239" t="s">
        <v>294</v>
      </c>
      <c r="C12" s="249"/>
    </row>
    <row r="13" spans="1:9">
      <c r="B13" s="239" t="s">
        <v>179</v>
      </c>
      <c r="C13" s="250"/>
    </row>
    <row r="14" spans="1:9">
      <c r="B14" s="239" t="s">
        <v>180</v>
      </c>
      <c r="C14" s="418"/>
      <c r="D14" s="222" t="b" cm="1">
        <f t="array" aca="1" ref="D14" ca="1">lfValidaCPF(I14)</f>
        <v>1</v>
      </c>
      <c r="E14" s="429" t="str">
        <f>MID(C14,1,3)</f>
        <v/>
      </c>
      <c r="F14" s="222" t="str">
        <f>MID(C14,5,3)</f>
        <v/>
      </c>
      <c r="G14" s="222" t="str">
        <f>MID(C14,9,3)</f>
        <v/>
      </c>
      <c r="H14" s="222" t="str">
        <f>MID(C14,13,2)</f>
        <v/>
      </c>
      <c r="I14" s="433" t="str">
        <f>E14&amp;F14&amp;G14&amp;H14</f>
        <v/>
      </c>
    </row>
    <row r="15" spans="1:9">
      <c r="B15" s="239" t="s">
        <v>181</v>
      </c>
      <c r="C15" s="249"/>
    </row>
    <row r="16" spans="1:9">
      <c r="B16" s="239" t="s">
        <v>184</v>
      </c>
      <c r="C16" s="249"/>
    </row>
    <row r="17" spans="2:3">
      <c r="B17" s="239" t="s">
        <v>182</v>
      </c>
      <c r="C17" s="249"/>
    </row>
    <row r="18" spans="2:3">
      <c r="B18" s="239" t="s">
        <v>183</v>
      </c>
      <c r="C18" s="249"/>
    </row>
    <row r="19" spans="2:3">
      <c r="B19" s="239" t="s">
        <v>270</v>
      </c>
      <c r="C19" s="462"/>
    </row>
    <row r="20" spans="2:3">
      <c r="B20" s="239" t="s">
        <v>271</v>
      </c>
      <c r="C20" s="242" t="str">
        <f>CÁLCULOS!H6</f>
        <v/>
      </c>
    </row>
    <row r="21" spans="2:3">
      <c r="B21" s="239" t="s">
        <v>187</v>
      </c>
      <c r="C21" s="251">
        <f>CÁLCULOS!J39</f>
        <v>0</v>
      </c>
    </row>
    <row r="22" spans="2:3">
      <c r="B22" s="239" t="s">
        <v>205</v>
      </c>
      <c r="C22" s="249"/>
    </row>
    <row r="23" spans="2:3">
      <c r="B23" s="239" t="s">
        <v>241</v>
      </c>
      <c r="C23" s="249"/>
    </row>
    <row r="24" spans="2:3">
      <c r="B24" s="239" t="s">
        <v>230</v>
      </c>
      <c r="C24" s="252"/>
    </row>
    <row r="25" spans="2:3">
      <c r="B25" s="239" t="s">
        <v>331</v>
      </c>
      <c r="C25" s="253">
        <f>CÁLCULOS!J41</f>
        <v>0</v>
      </c>
    </row>
    <row r="26" spans="2:3">
      <c r="B26" s="239" t="s">
        <v>536</v>
      </c>
      <c r="C26" s="253">
        <f>CÁLCULOS!K49</f>
        <v>0</v>
      </c>
    </row>
    <row r="28" spans="2:3">
      <c r="B28" s="515" t="s">
        <v>290</v>
      </c>
      <c r="C28" s="515"/>
    </row>
    <row r="29" spans="2:3">
      <c r="B29" s="239" t="s">
        <v>185</v>
      </c>
      <c r="C29" s="249" t="s">
        <v>538</v>
      </c>
    </row>
    <row r="30" spans="2:3">
      <c r="B30" s="239" t="s">
        <v>186</v>
      </c>
      <c r="C30" s="249"/>
    </row>
    <row r="31" spans="2:3">
      <c r="B31" s="239" t="s">
        <v>181</v>
      </c>
      <c r="C31" s="249"/>
    </row>
    <row r="32" spans="2:3">
      <c r="B32" s="239" t="s">
        <v>184</v>
      </c>
      <c r="C32" s="249"/>
    </row>
    <row r="33" spans="1:3">
      <c r="B33" s="239" t="s">
        <v>182</v>
      </c>
      <c r="C33" s="250"/>
    </row>
    <row r="34" spans="1:3">
      <c r="B34" s="239" t="s">
        <v>183</v>
      </c>
      <c r="C34" s="250"/>
    </row>
    <row r="35" spans="1:3">
      <c r="B35" s="421"/>
      <c r="C35"/>
    </row>
    <row r="36" spans="1:3" ht="18.75">
      <c r="A36" s="514" t="s">
        <v>50</v>
      </c>
      <c r="B36" s="514"/>
    </row>
    <row r="37" spans="1:3">
      <c r="A37" s="243" t="str">
        <f>B3</f>
        <v>NOME:</v>
      </c>
      <c r="B37" s="244" t="str">
        <f>C3</f>
        <v>Elivelton</v>
      </c>
    </row>
    <row r="38" spans="1:3">
      <c r="A38" s="243" t="str">
        <f t="shared" ref="A38:B40" si="0">B4</f>
        <v>TELEFONE:</v>
      </c>
      <c r="B38" s="270">
        <f t="shared" si="0"/>
        <v>0</v>
      </c>
    </row>
    <row r="39" spans="1:3">
      <c r="A39" s="243" t="str">
        <f t="shared" si="0"/>
        <v>E-MAIL:</v>
      </c>
      <c r="B39" s="244">
        <f t="shared" si="0"/>
        <v>0</v>
      </c>
    </row>
    <row r="40" spans="1:3">
      <c r="A40" s="243" t="str">
        <f t="shared" si="0"/>
        <v>INDICAÇÃO</v>
      </c>
      <c r="B40" s="244">
        <f t="shared" si="0"/>
        <v>0</v>
      </c>
    </row>
    <row r="41" spans="1:3">
      <c r="A41" s="245"/>
      <c r="B41" s="246"/>
    </row>
    <row r="42" spans="1:3" ht="18.75">
      <c r="A42" s="514" t="s">
        <v>312</v>
      </c>
      <c r="B42" s="514"/>
    </row>
    <row r="43" spans="1:3">
      <c r="A43" s="243" t="s">
        <v>313</v>
      </c>
      <c r="B43" s="244" t="str">
        <f>TAXAS!H3</f>
        <v>Cartão de Crédito</v>
      </c>
    </row>
    <row r="44" spans="1:3">
      <c r="A44" s="243" t="s">
        <v>195</v>
      </c>
      <c r="B44" s="244">
        <f>TAXAS!G3</f>
        <v>5</v>
      </c>
    </row>
    <row r="45" spans="1:3">
      <c r="A45" s="243" t="s">
        <v>314</v>
      </c>
      <c r="B45" s="247">
        <f>IFERROR(TAXAS!H4,0)</f>
        <v>4.5999999999999999E-2</v>
      </c>
    </row>
    <row r="47" spans="1:3" ht="18.75">
      <c r="A47" s="514" t="s">
        <v>315</v>
      </c>
      <c r="B47" s="514"/>
    </row>
    <row r="48" spans="1:3">
      <c r="A48" s="512" t="str">
        <f>CÁLCULOS!I23&amp;"%"</f>
        <v>20,00%</v>
      </c>
      <c r="B48" s="513"/>
    </row>
    <row r="50" spans="1:2" ht="18.75">
      <c r="A50" s="514" t="s">
        <v>316</v>
      </c>
      <c r="B50" s="514"/>
    </row>
    <row r="51" spans="1:2">
      <c r="A51" s="243" t="str">
        <f>IF('CADASTRO % DE CÁLCULO'!B3="","",'CADASTRO % DE CÁLCULO'!B3)</f>
        <v>Comissão/RT</v>
      </c>
      <c r="B51" s="248">
        <f>IF('CADASTRO % DE CÁLCULO'!C3&lt;&gt;"",'CADASTRO % DE CÁLCULO'!E3,"")</f>
        <v>0.1</v>
      </c>
    </row>
    <row r="52" spans="1:2">
      <c r="A52" s="243" t="str">
        <f>IF('CADASTRO % DE CÁLCULO'!B4="","",'CADASTRO % DE CÁLCULO'!B4)</f>
        <v>Projetista</v>
      </c>
      <c r="B52" s="248">
        <f>IF('CADASTRO % DE CÁLCULO'!C4&lt;&gt;"",'CADASTRO % DE CÁLCULO'!E4,"")</f>
        <v>0.05</v>
      </c>
    </row>
    <row r="53" spans="1:2">
      <c r="A53" s="243" t="str">
        <f>IF('CADASTRO % DE CÁLCULO'!B5="","",'CADASTRO % DE CÁLCULO'!B5)</f>
        <v>Comercial</v>
      </c>
      <c r="B53" s="248">
        <f>IF('CADASTRO % DE CÁLCULO'!C5&lt;&gt;"",'CADASTRO % DE CÁLCULO'!E5,"")</f>
        <v>0.03</v>
      </c>
    </row>
    <row r="54" spans="1:2">
      <c r="A54" s="243" t="str">
        <f>IF('CADASTRO % DE CÁLCULO'!B6="","",'CADASTRO % DE CÁLCULO'!B6)</f>
        <v>Plano de corte</v>
      </c>
      <c r="B54" s="248">
        <f>IF('CADASTRO % DE CÁLCULO'!C6&lt;&gt;"",'CADASTRO % DE CÁLCULO'!E6,"")</f>
        <v>0.01</v>
      </c>
    </row>
    <row r="55" spans="1:2">
      <c r="A55" s="243" t="str">
        <f>IF('CADASTRO % DE CÁLCULO'!B7="","",'CADASTRO % DE CÁLCULO'!B7)</f>
        <v>Montador</v>
      </c>
      <c r="B55" s="248">
        <f>IF('CADASTRO % DE CÁLCULO'!C7&lt;&gt;"",'CADASTRO % DE CÁLCULO'!E7,"")</f>
        <v>0.1</v>
      </c>
    </row>
    <row r="56" spans="1:2">
      <c r="A56" s="243" t="str">
        <f>IF('CADASTRO % DE CÁLCULO'!B8="","",'CADASTRO % DE CÁLCULO'!B8)</f>
        <v/>
      </c>
      <c r="B56" s="248">
        <f>IF('CADASTRO % DE CÁLCULO'!C8&lt;&gt;"",'CADASTRO % DE CÁLCULO'!E8,"")</f>
        <v>0</v>
      </c>
    </row>
    <row r="57" spans="1:2">
      <c r="A57" s="243" t="str">
        <f>IF('CADASTRO % DE CÁLCULO'!B9="","",'CADASTRO % DE CÁLCULO'!B9)</f>
        <v/>
      </c>
      <c r="B57" s="248">
        <f>IF('CADASTRO % DE CÁLCULO'!C9&lt;&gt;"",'CADASTRO % DE CÁLCULO'!E9,"")</f>
        <v>0</v>
      </c>
    </row>
    <row r="58" spans="1:2">
      <c r="A58" s="243" t="str">
        <f>IF('CADASTRO % DE CÁLCULO'!B10="","",'CADASTRO % DE CÁLCULO'!B10)</f>
        <v/>
      </c>
      <c r="B58" s="248">
        <f>IF('CADASTRO % DE CÁLCULO'!C10&lt;&gt;"",'CADASTRO % DE CÁLCULO'!E10,"")</f>
        <v>0</v>
      </c>
    </row>
    <row r="59" spans="1:2">
      <c r="A59" s="243" t="str">
        <f>IF('CADASTRO % DE CÁLCULO'!B11="","",'CADASTRO % DE CÁLCULO'!B11)</f>
        <v/>
      </c>
      <c r="B59" s="248">
        <f>IF('CADASTRO % DE CÁLCULO'!C11&lt;&gt;"",'CADASTRO % DE CÁLCULO'!E11,"")</f>
        <v>0</v>
      </c>
    </row>
    <row r="60" spans="1:2">
      <c r="A60" s="243" t="str">
        <f>IF('CADASTRO % DE CÁLCULO'!B12="","",'CADASTRO % DE CÁLCULO'!B12)</f>
        <v/>
      </c>
      <c r="B60" s="248">
        <f>IF('CADASTRO % DE CÁLCULO'!C12&lt;&gt;"",'CADASTRO % DE CÁLCULO'!E12,"")</f>
        <v>0</v>
      </c>
    </row>
  </sheetData>
  <sheetProtection algorithmName="SHA-512" hashValue="jYA+Yd5yahabS/rsEVEpBhyHK1oZtkssWdKQM4Jc5tdIswDhl12ofyjgM06tRt2eVcsQXCeu6arex18MrO9GgQ==" saltValue="HneAN5tab7QwBhCpLFfUCw==" spinCount="100000" sheet="1" objects="1" scenarios="1" selectLockedCells="1" selectUnlockedCells="1"/>
  <mergeCells count="8">
    <mergeCell ref="A48:B48"/>
    <mergeCell ref="A50:B50"/>
    <mergeCell ref="B8:C8"/>
    <mergeCell ref="B2:C2"/>
    <mergeCell ref="A36:B36"/>
    <mergeCell ref="A42:B42"/>
    <mergeCell ref="A47:B47"/>
    <mergeCell ref="B28:C28"/>
  </mergeCells>
  <dataValidations count="3">
    <dataValidation type="custom" allowBlank="1" showInputMessage="1" showErrorMessage="1" errorTitle="Atenção:" error="Coloque um e-mail válido!" sqref="C5" xr:uid="{00000000-0002-0000-0300-000000000000}">
      <formula1>ISNUMBER(MATCH("*@*.???*",C5,0))</formula1>
    </dataValidation>
    <dataValidation type="whole" allowBlank="1" showInputMessage="1" showErrorMessage="1" errorTitle="Atenção:" error="Formato: DDD+Número do telefone (sem espaço)" sqref="C4" xr:uid="{00000000-0002-0000-0300-000001000000}">
      <formula1>1</formula1>
      <formula2>99999999999</formula2>
    </dataValidation>
    <dataValidation allowBlank="1" showInputMessage="1" showErrorMessage="1" errorTitle="Atenção:" error="Formato: DDD+Número do telefone (sem espaço)" sqref="C3" xr:uid="{00000000-0002-0000-0300-000002000000}"/>
  </dataValidations>
  <printOptions horizontalCentered="1"/>
  <pageMargins left="0.39370078740157483" right="0.39370078740157483" top="0.39370078740157483" bottom="0.39370078740157483" header="0.31496062992125984" footer="0.31496062992125984"/>
  <pageSetup paperSize="9" orientation="portrait" r:id="rId1"/>
  <headerFooter>
    <oddFooter>&amp;L&amp;D&amp;C&amp;T&amp;RPágina &amp;P de &amp;N</oddFooter>
  </headerFooter>
  <rowBreaks count="1" manualBreakCount="1">
    <brk id="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7"/>
  <dimension ref="B1:D22"/>
  <sheetViews>
    <sheetView showGridLines="0" showRowColHeaders="0" showZeros="0" zoomScaleNormal="100" zoomScaleSheetLayoutView="100" workbookViewId="0">
      <selection activeCell="B7" sqref="B7:D7"/>
    </sheetView>
  </sheetViews>
  <sheetFormatPr defaultColWidth="9.140625" defaultRowHeight="15"/>
  <cols>
    <col min="1" max="1" width="3.28515625" customWidth="1"/>
    <col min="2" max="2" width="24.28515625" customWidth="1"/>
    <col min="3" max="3" width="29.140625" customWidth="1"/>
    <col min="4" max="4" width="27.85546875" customWidth="1"/>
  </cols>
  <sheetData>
    <row r="1" spans="2:4">
      <c r="B1" s="262"/>
      <c r="C1" s="263"/>
      <c r="D1" s="264"/>
    </row>
    <row r="2" spans="2:4" ht="18.75">
      <c r="B2" s="516" t="s">
        <v>204</v>
      </c>
      <c r="C2" s="516"/>
      <c r="D2" s="516"/>
    </row>
    <row r="3" spans="2:4">
      <c r="B3" s="265">
        <v>45730</v>
      </c>
      <c r="C3" s="266">
        <v>0</v>
      </c>
      <c r="D3" s="267">
        <v>0</v>
      </c>
    </row>
    <row r="4" spans="2:4">
      <c r="B4" s="265">
        <v>45730</v>
      </c>
      <c r="C4" s="268">
        <v>0</v>
      </c>
      <c r="D4" s="267">
        <v>0</v>
      </c>
    </row>
    <row r="5" spans="2:4">
      <c r="B5" s="265">
        <v>45733</v>
      </c>
      <c r="C5" s="268">
        <v>0</v>
      </c>
      <c r="D5" s="267">
        <v>0</v>
      </c>
    </row>
    <row r="6" spans="2:4">
      <c r="B6" s="265">
        <v>45733</v>
      </c>
      <c r="C6" s="268">
        <v>0</v>
      </c>
      <c r="D6" s="267">
        <v>0</v>
      </c>
    </row>
    <row r="7" spans="2:4">
      <c r="B7" s="265">
        <v>45838</v>
      </c>
      <c r="C7" s="268">
        <v>0</v>
      </c>
      <c r="D7" s="267">
        <v>0</v>
      </c>
    </row>
    <row r="8" spans="2:4">
      <c r="B8" s="265"/>
      <c r="C8" s="268"/>
      <c r="D8" s="267"/>
    </row>
    <row r="9" spans="2:4">
      <c r="B9" s="265"/>
      <c r="C9" s="268"/>
      <c r="D9" s="267"/>
    </row>
    <row r="10" spans="2:4">
      <c r="B10" s="265"/>
      <c r="C10" s="268"/>
      <c r="D10" s="267"/>
    </row>
    <row r="11" spans="2:4">
      <c r="B11" s="265"/>
      <c r="C11" s="268"/>
      <c r="D11" s="267"/>
    </row>
    <row r="12" spans="2:4">
      <c r="B12" s="265"/>
      <c r="C12" s="268"/>
      <c r="D12" s="267"/>
    </row>
    <row r="13" spans="2:4">
      <c r="B13" s="265"/>
      <c r="C13" s="268"/>
      <c r="D13" s="267"/>
    </row>
    <row r="14" spans="2:4">
      <c r="B14" s="265"/>
      <c r="C14" s="268"/>
      <c r="D14" s="267"/>
    </row>
    <row r="15" spans="2:4">
      <c r="B15" s="265"/>
      <c r="C15" s="268"/>
      <c r="D15" s="267"/>
    </row>
    <row r="16" spans="2:4">
      <c r="B16" s="265"/>
      <c r="C16" s="268"/>
      <c r="D16" s="267"/>
    </row>
    <row r="17" spans="2:4">
      <c r="B17" s="265"/>
      <c r="C17" s="268"/>
      <c r="D17" s="267"/>
    </row>
    <row r="18" spans="2:4">
      <c r="B18" s="265"/>
      <c r="C18" s="268"/>
      <c r="D18" s="267"/>
    </row>
    <row r="19" spans="2:4">
      <c r="B19" s="265"/>
      <c r="C19" s="268"/>
      <c r="D19" s="267"/>
    </row>
    <row r="20" spans="2:4">
      <c r="B20" s="265"/>
      <c r="C20" s="268"/>
      <c r="D20" s="267"/>
    </row>
    <row r="21" spans="2:4">
      <c r="B21" s="265"/>
      <c r="C21" s="268"/>
      <c r="D21" s="267"/>
    </row>
    <row r="22" spans="2:4">
      <c r="B22" s="265"/>
      <c r="C22" s="268"/>
      <c r="D22" s="267"/>
    </row>
  </sheetData>
  <sheetProtection selectLockedCells="1"/>
  <mergeCells count="1">
    <mergeCell ref="B2:D2"/>
  </mergeCells>
  <printOptions horizontalCentered="1"/>
  <pageMargins left="0.39370078740157483" right="0.39370078740157483" top="0.59055118110236227" bottom="0.39370078740157483" header="0.31496062992125984" footer="0.31496062992125984"/>
  <pageSetup paperSize="9" orientation="portrait" blackAndWhite="1" r:id="rId1"/>
  <headerFooter>
    <oddFooter>&amp;CPágina &amp;P de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9"/>
  <dimension ref="B1:G14"/>
  <sheetViews>
    <sheetView showGridLines="0" showRowColHeaders="0" showZeros="0" zoomScale="85" zoomScaleNormal="85" workbookViewId="0">
      <selection activeCell="B8" sqref="B8"/>
    </sheetView>
  </sheetViews>
  <sheetFormatPr defaultRowHeight="15"/>
  <cols>
    <col min="1" max="1" width="3" bestFit="1" customWidth="1"/>
    <col min="2" max="2" width="26.140625" bestFit="1" customWidth="1"/>
    <col min="3" max="3" width="22.42578125" customWidth="1"/>
    <col min="4" max="4" width="9.42578125" customWidth="1"/>
    <col min="5" max="5" width="11.140625" customWidth="1"/>
    <col min="6" max="6" width="35.7109375" bestFit="1" customWidth="1"/>
    <col min="7" max="7" width="8.7109375" bestFit="1" customWidth="1"/>
    <col min="8" max="8" width="17.5703125" bestFit="1" customWidth="1"/>
    <col min="9" max="9" width="18.7109375" bestFit="1" customWidth="1"/>
  </cols>
  <sheetData>
    <row r="1" spans="2:7">
      <c r="B1" s="60"/>
      <c r="C1" s="60"/>
      <c r="D1" s="60"/>
      <c r="E1" s="60"/>
    </row>
    <row r="2" spans="2:7" ht="20.100000000000001" customHeight="1">
      <c r="B2" s="517" t="s">
        <v>239</v>
      </c>
      <c r="C2" s="517"/>
      <c r="D2" s="517"/>
      <c r="E2" s="517"/>
    </row>
    <row r="3" spans="2:7">
      <c r="B3" s="71" t="s">
        <v>556</v>
      </c>
      <c r="C3" s="79" t="s">
        <v>574</v>
      </c>
      <c r="D3" s="77" t="str">
        <f t="shared" ref="D3:D12" si="0">C3</f>
        <v>10,00</v>
      </c>
      <c r="E3" s="78">
        <f t="shared" ref="E3:E12" si="1">VALUE(C3)/100</f>
        <v>0.1</v>
      </c>
      <c r="F3" s="396">
        <f>E3/1</f>
        <v>0.1</v>
      </c>
      <c r="G3" s="383" t="s">
        <v>507</v>
      </c>
    </row>
    <row r="4" spans="2:7">
      <c r="B4" s="71" t="s">
        <v>557</v>
      </c>
      <c r="C4" s="79" t="s">
        <v>576</v>
      </c>
      <c r="D4" s="77" t="str">
        <f t="shared" si="0"/>
        <v>5,00</v>
      </c>
      <c r="E4" s="78">
        <f t="shared" si="1"/>
        <v>0.05</v>
      </c>
    </row>
    <row r="5" spans="2:7">
      <c r="B5" s="71" t="s">
        <v>558</v>
      </c>
      <c r="C5" s="79" t="s">
        <v>575</v>
      </c>
      <c r="D5" s="77" t="str">
        <f t="shared" si="0"/>
        <v>3,00</v>
      </c>
      <c r="E5" s="78">
        <f t="shared" si="1"/>
        <v>0.03</v>
      </c>
    </row>
    <row r="6" spans="2:7">
      <c r="B6" s="71" t="s">
        <v>559</v>
      </c>
      <c r="C6" s="79" t="s">
        <v>573</v>
      </c>
      <c r="D6" s="77" t="str">
        <f t="shared" si="0"/>
        <v>1,00</v>
      </c>
      <c r="E6" s="78">
        <f t="shared" si="1"/>
        <v>0.01</v>
      </c>
    </row>
    <row r="7" spans="2:7">
      <c r="B7" s="71" t="s">
        <v>560</v>
      </c>
      <c r="C7" s="79" t="s">
        <v>574</v>
      </c>
      <c r="D7" s="77" t="str">
        <f t="shared" si="0"/>
        <v>10,00</v>
      </c>
      <c r="E7" s="78">
        <f t="shared" si="1"/>
        <v>0.1</v>
      </c>
    </row>
    <row r="8" spans="2:7">
      <c r="B8" s="80"/>
      <c r="C8" s="79" t="s">
        <v>523</v>
      </c>
      <c r="D8" s="271" t="str">
        <f t="shared" si="0"/>
        <v>0,00</v>
      </c>
      <c r="E8" s="78">
        <f t="shared" si="1"/>
        <v>0</v>
      </c>
    </row>
    <row r="9" spans="2:7">
      <c r="B9" s="80"/>
      <c r="C9" s="79" t="s">
        <v>523</v>
      </c>
      <c r="D9" s="271" t="str">
        <f t="shared" si="0"/>
        <v>0,00</v>
      </c>
      <c r="E9" s="78">
        <f t="shared" si="1"/>
        <v>0</v>
      </c>
    </row>
    <row r="10" spans="2:7">
      <c r="B10" s="80"/>
      <c r="C10" s="79" t="s">
        <v>523</v>
      </c>
      <c r="D10" s="271" t="str">
        <f t="shared" si="0"/>
        <v>0,00</v>
      </c>
      <c r="E10" s="78">
        <f t="shared" si="1"/>
        <v>0</v>
      </c>
    </row>
    <row r="11" spans="2:7">
      <c r="B11" s="80"/>
      <c r="C11" s="79" t="s">
        <v>523</v>
      </c>
      <c r="D11" s="271" t="str">
        <f t="shared" si="0"/>
        <v>0,00</v>
      </c>
      <c r="E11" s="78">
        <f t="shared" si="1"/>
        <v>0</v>
      </c>
    </row>
    <row r="12" spans="2:7">
      <c r="B12" s="80"/>
      <c r="C12" s="79" t="s">
        <v>523</v>
      </c>
      <c r="D12" s="271" t="str">
        <f t="shared" si="0"/>
        <v>0,00</v>
      </c>
      <c r="E12" s="78">
        <f t="shared" si="1"/>
        <v>0</v>
      </c>
    </row>
    <row r="13" spans="2:7">
      <c r="B13" s="60"/>
      <c r="C13" s="303">
        <f>SUM(C3:C12)</f>
        <v>0</v>
      </c>
      <c r="D13" s="60"/>
      <c r="E13" s="78">
        <f>SUM(E4:E12)</f>
        <v>0.19</v>
      </c>
    </row>
    <row r="14" spans="2:7">
      <c r="E14" s="383">
        <f>E13/1</f>
        <v>0.19</v>
      </c>
      <c r="F14" s="383" t="s">
        <v>508</v>
      </c>
    </row>
  </sheetData>
  <mergeCells count="1">
    <mergeCell ref="B2:E2"/>
  </mergeCells>
  <phoneticPr fontId="7" type="noConversion"/>
  <pageMargins left="0.511811024" right="0.511811024" top="0.78740157499999996" bottom="0.78740157499999996" header="0.31496062000000002" footer="0.31496062000000002"/>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Option Button 1">
              <controlPr defaultSize="0" autoFill="0" autoLine="0" autoPict="0">
                <anchor moveWithCells="1">
                  <from>
                    <xdr:col>1</xdr:col>
                    <xdr:colOff>304800</xdr:colOff>
                    <xdr:row>0</xdr:row>
                    <xdr:rowOff>0</xdr:rowOff>
                  </from>
                  <to>
                    <xdr:col>1</xdr:col>
                    <xdr:colOff>1381125</xdr:colOff>
                    <xdr:row>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dimension ref="A1:K58"/>
  <sheetViews>
    <sheetView showGridLines="0" showRowColHeaders="0" showZeros="0" topLeftCell="A8" zoomScaleNormal="100" workbookViewId="0">
      <selection activeCell="G21" sqref="G21"/>
    </sheetView>
  </sheetViews>
  <sheetFormatPr defaultColWidth="9.140625" defaultRowHeight="15"/>
  <cols>
    <col min="1" max="1" width="3" bestFit="1" customWidth="1"/>
    <col min="2" max="2" width="24" customWidth="1"/>
    <col min="3" max="3" width="26.42578125" customWidth="1"/>
    <col min="4" max="4" width="23.28515625" customWidth="1"/>
    <col min="5" max="5" width="13.7109375" customWidth="1"/>
    <col min="6" max="6" width="2.5703125" customWidth="1"/>
    <col min="7" max="7" width="20.5703125" customWidth="1"/>
    <col min="8" max="8" width="21" customWidth="1"/>
    <col min="9" max="9" width="19.5703125" customWidth="1"/>
    <col min="10" max="10" width="17.5703125" customWidth="1"/>
    <col min="11" max="11" width="34.85546875" customWidth="1"/>
    <col min="12" max="12" width="9" customWidth="1"/>
    <col min="13" max="14" width="9.140625" customWidth="1"/>
  </cols>
  <sheetData>
    <row r="1" spans="1:11" hidden="1">
      <c r="A1" s="61"/>
      <c r="B1" s="61"/>
      <c r="C1" s="185"/>
      <c r="D1" s="61"/>
      <c r="E1" s="186"/>
      <c r="F1" s="64"/>
      <c r="G1" s="61"/>
      <c r="H1" s="62"/>
      <c r="I1" s="73" t="s">
        <v>282</v>
      </c>
      <c r="K1" s="61"/>
    </row>
    <row r="2" spans="1:11" ht="19.5" thickBot="1">
      <c r="A2" s="61"/>
      <c r="B2" s="518" t="s">
        <v>213</v>
      </c>
      <c r="C2" s="518"/>
      <c r="D2" s="199"/>
      <c r="E2" s="197"/>
      <c r="F2" s="64"/>
      <c r="G2" s="70" t="s">
        <v>478</v>
      </c>
      <c r="H2" s="161"/>
      <c r="I2" s="174">
        <f>IF(CÁLCULOS!P2=3,NEGOCIAÇÃO!E10,NEGOCIAÇÃO!C11)</f>
        <v>461.84</v>
      </c>
      <c r="K2" s="61"/>
    </row>
    <row r="3" spans="1:11" ht="12.95" customHeight="1" thickBot="1">
      <c r="A3" s="61"/>
      <c r="B3" s="192" t="s">
        <v>310</v>
      </c>
      <c r="C3" s="193" t="s">
        <v>3</v>
      </c>
      <c r="D3" s="192" t="s">
        <v>225</v>
      </c>
      <c r="E3" s="192" t="s">
        <v>281</v>
      </c>
      <c r="F3" s="64"/>
      <c r="G3" s="70">
        <v>5</v>
      </c>
      <c r="H3" s="132" t="str">
        <f>G2</f>
        <v>Cartão de Crédito</v>
      </c>
      <c r="I3" s="61"/>
      <c r="K3" s="73" t="s">
        <v>283</v>
      </c>
    </row>
    <row r="4" spans="1:11" ht="12.95" customHeight="1" thickBot="1">
      <c r="A4" s="61"/>
      <c r="B4" s="189">
        <v>1</v>
      </c>
      <c r="C4" s="196" t="s">
        <v>574</v>
      </c>
      <c r="D4" s="190">
        <f>NEGOCIAÇÃO!$C$11/(1-E4)</f>
        <v>513.15555555555557</v>
      </c>
      <c r="E4" s="191">
        <f>C4/100</f>
        <v>0.1</v>
      </c>
      <c r="F4" s="64"/>
      <c r="G4" s="70" t="s">
        <v>274</v>
      </c>
      <c r="H4" s="133">
        <f>IF(G2="CARTÃO DE CRÉDITO",VLOOKUP(G3,B4:E27,4,0),IF(G2="FINANCIAMENTO",VLOOKUP(G3,B31:E54,4,0),IF(G2="CARTÃO DE DÉBITO",E58,IF(G2="",""))))</f>
        <v>4.5999999999999999E-2</v>
      </c>
      <c r="I4" s="74">
        <f>IFERROR(I2/(1-H4)-I2,"")</f>
        <v>22.269014675052404</v>
      </c>
      <c r="K4" s="75" t="str">
        <f>NEGOCIAÇÃO!D12</f>
        <v>4,60</v>
      </c>
    </row>
    <row r="5" spans="1:11" ht="12.95" customHeight="1" thickBot="1">
      <c r="A5" s="61"/>
      <c r="B5" s="189">
        <v>2</v>
      </c>
      <c r="C5" s="196" t="s">
        <v>579</v>
      </c>
      <c r="D5" s="190">
        <f>NEGOCIAÇÃO!$C$11/(1-E5)</f>
        <v>473.68205128205125</v>
      </c>
      <c r="E5" s="191">
        <f t="shared" ref="E5:E27" si="0">C5/100</f>
        <v>2.5000000000000001E-2</v>
      </c>
      <c r="F5" s="64"/>
      <c r="G5" s="69" t="s">
        <v>272</v>
      </c>
      <c r="H5" s="62"/>
      <c r="I5" s="63"/>
      <c r="K5" s="76">
        <f>NEGOCIAÇÃO!D13</f>
        <v>4.5999999999999999E-2</v>
      </c>
    </row>
    <row r="6" spans="1:11" ht="12.95" customHeight="1">
      <c r="A6" s="61"/>
      <c r="B6" s="189">
        <v>3</v>
      </c>
      <c r="C6" s="196" t="s">
        <v>575</v>
      </c>
      <c r="D6" s="190">
        <f>NEGOCIAÇÃO!$C$11/(1-E6)</f>
        <v>476.12371134020617</v>
      </c>
      <c r="E6" s="191">
        <f t="shared" si="0"/>
        <v>0.03</v>
      </c>
      <c r="F6" s="64"/>
      <c r="G6" s="69" t="s">
        <v>273</v>
      </c>
      <c r="H6" s="61"/>
      <c r="I6" s="63"/>
      <c r="K6" s="61"/>
    </row>
    <row r="7" spans="1:11" ht="12.95" customHeight="1">
      <c r="A7" s="61"/>
      <c r="B7" s="189">
        <v>4</v>
      </c>
      <c r="C7" s="196" t="s">
        <v>581</v>
      </c>
      <c r="D7" s="190">
        <f>NEGOCIAÇÃO!$C$11/(1-E7)</f>
        <v>480.58272632674294</v>
      </c>
      <c r="E7" s="191">
        <f t="shared" si="0"/>
        <v>3.9E-2</v>
      </c>
      <c r="F7" s="64"/>
      <c r="G7" s="72">
        <v>1</v>
      </c>
      <c r="H7" s="61" t="str">
        <f>IF(OR(G2="",G3=""),"",G3&amp;" Vezes no "&amp;G2)</f>
        <v>5 Vezes no Cartão de Crédito</v>
      </c>
      <c r="I7" s="63"/>
      <c r="K7" s="61"/>
    </row>
    <row r="8" spans="1:11" ht="12.95" customHeight="1">
      <c r="A8" s="61"/>
      <c r="B8" s="189">
        <v>5</v>
      </c>
      <c r="C8" s="196" t="s">
        <v>580</v>
      </c>
      <c r="D8" s="190">
        <f>NEGOCIAÇÃO!$C$11/(1-E8)</f>
        <v>484.10901467505238</v>
      </c>
      <c r="E8" s="191">
        <f t="shared" si="0"/>
        <v>4.5999999999999999E-2</v>
      </c>
      <c r="F8" s="64"/>
    </row>
    <row r="9" spans="1:11" ht="12.95" customHeight="1">
      <c r="A9" s="61"/>
      <c r="B9" s="189">
        <v>6</v>
      </c>
      <c r="C9" s="196" t="s">
        <v>523</v>
      </c>
      <c r="D9" s="190">
        <f>NEGOCIAÇÃO!$C$11/(1-E9)</f>
        <v>461.84</v>
      </c>
      <c r="E9" s="191">
        <f t="shared" si="0"/>
        <v>0</v>
      </c>
      <c r="F9" s="64"/>
    </row>
    <row r="10" spans="1:11" ht="12.95" customHeight="1">
      <c r="A10" s="61"/>
      <c r="B10" s="189">
        <v>7</v>
      </c>
      <c r="C10" s="196" t="s">
        <v>523</v>
      </c>
      <c r="D10" s="190">
        <f>NEGOCIAÇÃO!$C$11/(1-E10)</f>
        <v>461.84</v>
      </c>
      <c r="E10" s="191">
        <f t="shared" si="0"/>
        <v>0</v>
      </c>
      <c r="F10" s="64"/>
    </row>
    <row r="11" spans="1:11" ht="12.95" customHeight="1">
      <c r="A11" s="61"/>
      <c r="B11" s="189">
        <v>8</v>
      </c>
      <c r="C11" s="196" t="s">
        <v>523</v>
      </c>
      <c r="D11" s="190">
        <f>NEGOCIAÇÃO!$C$11/(1-E11)</f>
        <v>461.84</v>
      </c>
      <c r="E11" s="191">
        <f t="shared" si="0"/>
        <v>0</v>
      </c>
      <c r="F11" s="64"/>
    </row>
    <row r="12" spans="1:11" ht="12.95" customHeight="1">
      <c r="A12" s="61"/>
      <c r="B12" s="189">
        <v>9</v>
      </c>
      <c r="C12" s="196" t="s">
        <v>523</v>
      </c>
      <c r="D12" s="190">
        <f>NEGOCIAÇÃO!$C$11/(1-E12)</f>
        <v>461.84</v>
      </c>
      <c r="E12" s="191">
        <f t="shared" si="0"/>
        <v>0</v>
      </c>
      <c r="F12" s="64"/>
    </row>
    <row r="13" spans="1:11" ht="12.95" customHeight="1">
      <c r="A13" s="61"/>
      <c r="B13" s="189">
        <v>10</v>
      </c>
      <c r="C13" s="196" t="s">
        <v>523</v>
      </c>
      <c r="D13" s="190">
        <f>NEGOCIAÇÃO!$C$11/(1-E13)</f>
        <v>461.84</v>
      </c>
      <c r="E13" s="191">
        <f t="shared" si="0"/>
        <v>0</v>
      </c>
      <c r="F13" s="64"/>
    </row>
    <row r="14" spans="1:11" ht="12.95" customHeight="1">
      <c r="A14" s="61"/>
      <c r="B14" s="189">
        <v>11</v>
      </c>
      <c r="C14" s="196" t="s">
        <v>523</v>
      </c>
      <c r="D14" s="190">
        <f>NEGOCIAÇÃO!$C$11/(1-E14)</f>
        <v>461.84</v>
      </c>
      <c r="E14" s="191">
        <f t="shared" si="0"/>
        <v>0</v>
      </c>
      <c r="F14" s="64"/>
    </row>
    <row r="15" spans="1:11" ht="12.95" customHeight="1">
      <c r="A15" s="61"/>
      <c r="B15" s="189">
        <v>12</v>
      </c>
      <c r="C15" s="196" t="s">
        <v>523</v>
      </c>
      <c r="D15" s="190">
        <f>NEGOCIAÇÃO!$C$11/(1-E15)</f>
        <v>461.84</v>
      </c>
      <c r="E15" s="191">
        <f t="shared" si="0"/>
        <v>0</v>
      </c>
      <c r="F15" s="64"/>
    </row>
    <row r="16" spans="1:11" ht="12.95" customHeight="1">
      <c r="A16" s="61"/>
      <c r="B16" s="189">
        <v>13</v>
      </c>
      <c r="C16" s="196" t="s">
        <v>523</v>
      </c>
      <c r="D16" s="190">
        <f>NEGOCIAÇÃO!$C$11/(1-E16)</f>
        <v>461.84</v>
      </c>
      <c r="E16" s="191">
        <f t="shared" si="0"/>
        <v>0</v>
      </c>
      <c r="F16" s="64"/>
    </row>
    <row r="17" spans="1:6" ht="12.95" customHeight="1">
      <c r="A17" s="61"/>
      <c r="B17" s="189">
        <v>14</v>
      </c>
      <c r="C17" s="196" t="s">
        <v>523</v>
      </c>
      <c r="D17" s="190">
        <f>NEGOCIAÇÃO!$C$11/(1-E17)</f>
        <v>461.84</v>
      </c>
      <c r="E17" s="191">
        <f t="shared" si="0"/>
        <v>0</v>
      </c>
      <c r="F17" s="64"/>
    </row>
    <row r="18" spans="1:6" ht="12.95" customHeight="1">
      <c r="A18" s="61"/>
      <c r="B18" s="189">
        <v>15</v>
      </c>
      <c r="C18" s="196" t="s">
        <v>523</v>
      </c>
      <c r="D18" s="190">
        <f>NEGOCIAÇÃO!$C$11/(1-E18)</f>
        <v>461.84</v>
      </c>
      <c r="E18" s="191">
        <f t="shared" si="0"/>
        <v>0</v>
      </c>
      <c r="F18" s="64"/>
    </row>
    <row r="19" spans="1:6" ht="12.95" customHeight="1">
      <c r="A19" s="61"/>
      <c r="B19" s="189">
        <v>16</v>
      </c>
      <c r="C19" s="196" t="s">
        <v>523</v>
      </c>
      <c r="D19" s="190">
        <f>NEGOCIAÇÃO!$C$11/(1-E19)</f>
        <v>461.84</v>
      </c>
      <c r="E19" s="191">
        <f t="shared" si="0"/>
        <v>0</v>
      </c>
      <c r="F19" s="64"/>
    </row>
    <row r="20" spans="1:6" ht="12.95" customHeight="1">
      <c r="A20" s="61"/>
      <c r="B20" s="189">
        <v>17</v>
      </c>
      <c r="C20" s="196" t="s">
        <v>523</v>
      </c>
      <c r="D20" s="190">
        <f>NEGOCIAÇÃO!$C$11/(1-E20)</f>
        <v>461.84</v>
      </c>
      <c r="E20" s="191">
        <f t="shared" si="0"/>
        <v>0</v>
      </c>
      <c r="F20" s="64"/>
    </row>
    <row r="21" spans="1:6" ht="12.95" customHeight="1">
      <c r="A21" s="61"/>
      <c r="B21" s="189">
        <v>18</v>
      </c>
      <c r="C21" s="196" t="s">
        <v>523</v>
      </c>
      <c r="D21" s="190">
        <f>NEGOCIAÇÃO!$C$11/(1-E21)</f>
        <v>461.84</v>
      </c>
      <c r="E21" s="191">
        <f t="shared" si="0"/>
        <v>0</v>
      </c>
      <c r="F21" s="64"/>
    </row>
    <row r="22" spans="1:6" ht="12.95" customHeight="1">
      <c r="A22" s="61"/>
      <c r="B22" s="189">
        <v>19</v>
      </c>
      <c r="C22" s="196" t="s">
        <v>523</v>
      </c>
      <c r="D22" s="190">
        <f>NEGOCIAÇÃO!$C$11/(1-E22)</f>
        <v>461.84</v>
      </c>
      <c r="E22" s="191">
        <f t="shared" si="0"/>
        <v>0</v>
      </c>
      <c r="F22" s="64"/>
    </row>
    <row r="23" spans="1:6" ht="12.95" customHeight="1">
      <c r="A23" s="61"/>
      <c r="B23" s="189">
        <v>20</v>
      </c>
      <c r="C23" s="196" t="s">
        <v>523</v>
      </c>
      <c r="D23" s="190">
        <f>NEGOCIAÇÃO!$C$11/(1-E23)</f>
        <v>461.84</v>
      </c>
      <c r="E23" s="191">
        <f t="shared" si="0"/>
        <v>0</v>
      </c>
      <c r="F23" s="64"/>
    </row>
    <row r="24" spans="1:6" ht="12.95" customHeight="1">
      <c r="A24" s="61"/>
      <c r="B24" s="189">
        <v>21</v>
      </c>
      <c r="C24" s="196" t="s">
        <v>523</v>
      </c>
      <c r="D24" s="190">
        <f>NEGOCIAÇÃO!$C$11/(1-E24)</f>
        <v>461.84</v>
      </c>
      <c r="E24" s="191">
        <f t="shared" si="0"/>
        <v>0</v>
      </c>
      <c r="F24" s="64"/>
    </row>
    <row r="25" spans="1:6" ht="12.95" customHeight="1">
      <c r="A25" s="61"/>
      <c r="B25" s="189">
        <v>22</v>
      </c>
      <c r="C25" s="196" t="s">
        <v>523</v>
      </c>
      <c r="D25" s="190">
        <f>NEGOCIAÇÃO!$C$11/(1-E25)</f>
        <v>461.84</v>
      </c>
      <c r="E25" s="191">
        <f t="shared" si="0"/>
        <v>0</v>
      </c>
      <c r="F25" s="64"/>
    </row>
    <row r="26" spans="1:6" ht="12.95" customHeight="1">
      <c r="A26" s="61"/>
      <c r="B26" s="189">
        <v>23</v>
      </c>
      <c r="C26" s="196" t="s">
        <v>523</v>
      </c>
      <c r="D26" s="190">
        <f>NEGOCIAÇÃO!$C$11/(1-E26)</f>
        <v>461.84</v>
      </c>
      <c r="E26" s="191">
        <f t="shared" si="0"/>
        <v>0</v>
      </c>
      <c r="F26" s="64"/>
    </row>
    <row r="27" spans="1:6" ht="12.95" customHeight="1">
      <c r="A27" s="61"/>
      <c r="B27" s="189">
        <v>24</v>
      </c>
      <c r="C27" s="196" t="s">
        <v>523</v>
      </c>
      <c r="D27" s="190">
        <f>NEGOCIAÇÃO!$C$11/(1-E27)</f>
        <v>461.84</v>
      </c>
      <c r="E27" s="191">
        <f t="shared" si="0"/>
        <v>0</v>
      </c>
      <c r="F27" s="64"/>
    </row>
    <row r="28" spans="1:6">
      <c r="A28" s="61"/>
      <c r="B28" s="61"/>
      <c r="C28" s="185"/>
      <c r="D28" s="61"/>
      <c r="E28" s="187"/>
      <c r="F28" s="64"/>
    </row>
    <row r="29" spans="1:6" ht="18.75">
      <c r="A29" s="61"/>
      <c r="B29" s="518" t="s">
        <v>243</v>
      </c>
      <c r="C29" s="518"/>
      <c r="D29" s="199"/>
      <c r="E29" s="197"/>
      <c r="F29" s="64"/>
    </row>
    <row r="30" spans="1:6" ht="12.95" customHeight="1">
      <c r="A30" s="61"/>
      <c r="B30" s="192" t="s">
        <v>310</v>
      </c>
      <c r="C30" s="193" t="s">
        <v>3</v>
      </c>
      <c r="D30" s="188" t="s">
        <v>225</v>
      </c>
      <c r="E30" s="188"/>
      <c r="F30" s="64"/>
    </row>
    <row r="31" spans="1:6" ht="12.95" customHeight="1">
      <c r="A31" s="61"/>
      <c r="B31" s="189">
        <v>1</v>
      </c>
      <c r="C31" s="213" t="s">
        <v>523</v>
      </c>
      <c r="D31" s="190">
        <f>NEGOCIAÇÃO!$C$11/(1-E31)</f>
        <v>461.84</v>
      </c>
      <c r="E31" s="191">
        <f>C31/100</f>
        <v>0</v>
      </c>
      <c r="F31" s="64"/>
    </row>
    <row r="32" spans="1:6" ht="12.95" customHeight="1">
      <c r="A32" s="61"/>
      <c r="B32" s="189">
        <v>2</v>
      </c>
      <c r="C32" s="213" t="s">
        <v>523</v>
      </c>
      <c r="D32" s="190">
        <f>NEGOCIAÇÃO!$C$11/(1-E32)</f>
        <v>461.84</v>
      </c>
      <c r="E32" s="191">
        <f t="shared" ref="E32:E54" si="1">C32/100</f>
        <v>0</v>
      </c>
      <c r="F32" s="64"/>
    </row>
    <row r="33" spans="1:6" ht="12.95" customHeight="1">
      <c r="A33" s="61"/>
      <c r="B33" s="189">
        <v>3</v>
      </c>
      <c r="C33" s="213" t="s">
        <v>523</v>
      </c>
      <c r="D33" s="190">
        <f>NEGOCIAÇÃO!$C$11/(1-E33)</f>
        <v>461.84</v>
      </c>
      <c r="E33" s="191">
        <f t="shared" si="1"/>
        <v>0</v>
      </c>
      <c r="F33" s="64"/>
    </row>
    <row r="34" spans="1:6" ht="12.95" customHeight="1">
      <c r="A34" s="61"/>
      <c r="B34" s="189">
        <v>4</v>
      </c>
      <c r="C34" s="213" t="s">
        <v>523</v>
      </c>
      <c r="D34" s="190">
        <f>NEGOCIAÇÃO!$C$11/(1-E34)</f>
        <v>461.84</v>
      </c>
      <c r="E34" s="191">
        <f t="shared" si="1"/>
        <v>0</v>
      </c>
      <c r="F34" s="64"/>
    </row>
    <row r="35" spans="1:6" ht="12.95" customHeight="1">
      <c r="A35" s="61"/>
      <c r="B35" s="189">
        <v>5</v>
      </c>
      <c r="C35" s="213" t="s">
        <v>523</v>
      </c>
      <c r="D35" s="190">
        <f>NEGOCIAÇÃO!$C$11/(1-E35)</f>
        <v>461.84</v>
      </c>
      <c r="E35" s="191">
        <f t="shared" si="1"/>
        <v>0</v>
      </c>
      <c r="F35" s="64"/>
    </row>
    <row r="36" spans="1:6" ht="12.95" customHeight="1">
      <c r="A36" s="61"/>
      <c r="B36" s="189">
        <v>6</v>
      </c>
      <c r="C36" s="213" t="s">
        <v>523</v>
      </c>
      <c r="D36" s="190">
        <f>NEGOCIAÇÃO!$C$11/(1-E36)</f>
        <v>461.84</v>
      </c>
      <c r="E36" s="191">
        <f t="shared" si="1"/>
        <v>0</v>
      </c>
      <c r="F36" s="64"/>
    </row>
    <row r="37" spans="1:6" ht="12.95" customHeight="1">
      <c r="A37" s="61"/>
      <c r="B37" s="189">
        <v>7</v>
      </c>
      <c r="C37" s="213" t="s">
        <v>523</v>
      </c>
      <c r="D37" s="190">
        <f>NEGOCIAÇÃO!$C$11/(1-E37)</f>
        <v>461.84</v>
      </c>
      <c r="E37" s="191">
        <f t="shared" si="1"/>
        <v>0</v>
      </c>
      <c r="F37" s="64"/>
    </row>
    <row r="38" spans="1:6" ht="12.95" customHeight="1">
      <c r="A38" s="61"/>
      <c r="B38" s="189">
        <v>8</v>
      </c>
      <c r="C38" s="213" t="s">
        <v>523</v>
      </c>
      <c r="D38" s="190">
        <f>NEGOCIAÇÃO!$C$11/(1-E38)</f>
        <v>461.84</v>
      </c>
      <c r="E38" s="191">
        <f t="shared" si="1"/>
        <v>0</v>
      </c>
      <c r="F38" s="64"/>
    </row>
    <row r="39" spans="1:6" ht="12.95" customHeight="1">
      <c r="A39" s="61"/>
      <c r="B39" s="189">
        <v>9</v>
      </c>
      <c r="C39" s="213" t="s">
        <v>523</v>
      </c>
      <c r="D39" s="190">
        <f>NEGOCIAÇÃO!$C$11/(1-E39)</f>
        <v>461.84</v>
      </c>
      <c r="E39" s="191">
        <f t="shared" si="1"/>
        <v>0</v>
      </c>
      <c r="F39" s="64"/>
    </row>
    <row r="40" spans="1:6" ht="12.95" customHeight="1">
      <c r="A40" s="61"/>
      <c r="B40" s="189">
        <v>10</v>
      </c>
      <c r="C40" s="213" t="s">
        <v>523</v>
      </c>
      <c r="D40" s="190">
        <f>NEGOCIAÇÃO!$C$11/(1-E40)</f>
        <v>461.84</v>
      </c>
      <c r="E40" s="191">
        <f t="shared" si="1"/>
        <v>0</v>
      </c>
      <c r="F40" s="64"/>
    </row>
    <row r="41" spans="1:6" ht="12.95" customHeight="1">
      <c r="A41" s="61"/>
      <c r="B41" s="189">
        <v>11</v>
      </c>
      <c r="C41" s="213" t="s">
        <v>523</v>
      </c>
      <c r="D41" s="190">
        <f>NEGOCIAÇÃO!$C$11/(1-E41)</f>
        <v>461.84</v>
      </c>
      <c r="E41" s="191">
        <f t="shared" si="1"/>
        <v>0</v>
      </c>
      <c r="F41" s="64"/>
    </row>
    <row r="42" spans="1:6" ht="12.95" customHeight="1">
      <c r="A42" s="61"/>
      <c r="B42" s="189">
        <v>12</v>
      </c>
      <c r="C42" s="213" t="s">
        <v>523</v>
      </c>
      <c r="D42" s="190">
        <f>NEGOCIAÇÃO!$C$11/(1-E42)</f>
        <v>461.84</v>
      </c>
      <c r="E42" s="191">
        <f t="shared" si="1"/>
        <v>0</v>
      </c>
      <c r="F42" s="64"/>
    </row>
    <row r="43" spans="1:6" ht="12.95" customHeight="1">
      <c r="A43" s="61"/>
      <c r="B43" s="189">
        <v>13</v>
      </c>
      <c r="C43" s="213" t="s">
        <v>523</v>
      </c>
      <c r="D43" s="190">
        <f>NEGOCIAÇÃO!$C$11/(1-E43)</f>
        <v>461.84</v>
      </c>
      <c r="E43" s="191">
        <f t="shared" si="1"/>
        <v>0</v>
      </c>
      <c r="F43" s="64"/>
    </row>
    <row r="44" spans="1:6" ht="12.95" customHeight="1">
      <c r="A44" s="61"/>
      <c r="B44" s="189">
        <v>14</v>
      </c>
      <c r="C44" s="213" t="s">
        <v>523</v>
      </c>
      <c r="D44" s="190">
        <f>NEGOCIAÇÃO!$C$11/(1-E44)</f>
        <v>461.84</v>
      </c>
      <c r="E44" s="191">
        <f t="shared" si="1"/>
        <v>0</v>
      </c>
      <c r="F44" s="64"/>
    </row>
    <row r="45" spans="1:6" ht="12.95" customHeight="1">
      <c r="A45" s="61"/>
      <c r="B45" s="189">
        <v>15</v>
      </c>
      <c r="C45" s="213" t="s">
        <v>523</v>
      </c>
      <c r="D45" s="190">
        <f>NEGOCIAÇÃO!$C$11/(1-E45)</f>
        <v>461.84</v>
      </c>
      <c r="E45" s="191">
        <f t="shared" si="1"/>
        <v>0</v>
      </c>
      <c r="F45" s="64"/>
    </row>
    <row r="46" spans="1:6" ht="12.95" customHeight="1">
      <c r="A46" s="61"/>
      <c r="B46" s="189">
        <v>16</v>
      </c>
      <c r="C46" s="213" t="s">
        <v>523</v>
      </c>
      <c r="D46" s="190">
        <f>NEGOCIAÇÃO!$C$11/(1-E46)</f>
        <v>461.84</v>
      </c>
      <c r="E46" s="191">
        <f t="shared" si="1"/>
        <v>0</v>
      </c>
      <c r="F46" s="64"/>
    </row>
    <row r="47" spans="1:6" ht="12.95" customHeight="1">
      <c r="A47" s="61"/>
      <c r="B47" s="189">
        <v>17</v>
      </c>
      <c r="C47" s="213" t="s">
        <v>523</v>
      </c>
      <c r="D47" s="190">
        <f>NEGOCIAÇÃO!$C$11/(1-E47)</f>
        <v>461.84</v>
      </c>
      <c r="E47" s="191">
        <f t="shared" si="1"/>
        <v>0</v>
      </c>
      <c r="F47" s="64"/>
    </row>
    <row r="48" spans="1:6" ht="12.95" customHeight="1">
      <c r="A48" s="61"/>
      <c r="B48" s="189">
        <v>18</v>
      </c>
      <c r="C48" s="213" t="s">
        <v>523</v>
      </c>
      <c r="D48" s="190">
        <f>NEGOCIAÇÃO!$C$11/(1-E48)</f>
        <v>461.84</v>
      </c>
      <c r="E48" s="191">
        <f t="shared" si="1"/>
        <v>0</v>
      </c>
      <c r="F48" s="64"/>
    </row>
    <row r="49" spans="1:6" ht="12.95" customHeight="1">
      <c r="A49" s="61"/>
      <c r="B49" s="189">
        <v>19</v>
      </c>
      <c r="C49" s="213" t="s">
        <v>523</v>
      </c>
      <c r="D49" s="190">
        <f>NEGOCIAÇÃO!$C$11/(1-E49)</f>
        <v>461.84</v>
      </c>
      <c r="E49" s="191">
        <f t="shared" si="1"/>
        <v>0</v>
      </c>
      <c r="F49" s="64"/>
    </row>
    <row r="50" spans="1:6" ht="12.95" customHeight="1">
      <c r="A50" s="61"/>
      <c r="B50" s="189">
        <v>20</v>
      </c>
      <c r="C50" s="213" t="s">
        <v>523</v>
      </c>
      <c r="D50" s="190">
        <f>NEGOCIAÇÃO!$C$11/(1-E50)</f>
        <v>461.84</v>
      </c>
      <c r="E50" s="191">
        <f t="shared" si="1"/>
        <v>0</v>
      </c>
      <c r="F50" s="64"/>
    </row>
    <row r="51" spans="1:6" ht="12.95" customHeight="1">
      <c r="A51" s="61"/>
      <c r="B51" s="189">
        <v>21</v>
      </c>
      <c r="C51" s="213" t="s">
        <v>523</v>
      </c>
      <c r="D51" s="190">
        <f>NEGOCIAÇÃO!$C$11/(1-E51)</f>
        <v>461.84</v>
      </c>
      <c r="E51" s="191">
        <f t="shared" si="1"/>
        <v>0</v>
      </c>
      <c r="F51" s="64"/>
    </row>
    <row r="52" spans="1:6" ht="12.95" customHeight="1">
      <c r="A52" s="61"/>
      <c r="B52" s="189">
        <v>22</v>
      </c>
      <c r="C52" s="213" t="s">
        <v>523</v>
      </c>
      <c r="D52" s="190">
        <f>NEGOCIAÇÃO!$C$11/(1-E52)</f>
        <v>461.84</v>
      </c>
      <c r="E52" s="191">
        <f t="shared" si="1"/>
        <v>0</v>
      </c>
      <c r="F52" s="64"/>
    </row>
    <row r="53" spans="1:6" ht="12.95" customHeight="1">
      <c r="A53" s="61"/>
      <c r="B53" s="189">
        <v>23</v>
      </c>
      <c r="C53" s="213" t="s">
        <v>523</v>
      </c>
      <c r="D53" s="190">
        <f>NEGOCIAÇÃO!$C$11/(1-E53)</f>
        <v>461.84</v>
      </c>
      <c r="E53" s="191">
        <f t="shared" si="1"/>
        <v>0</v>
      </c>
      <c r="F53" s="64"/>
    </row>
    <row r="54" spans="1:6" ht="12.95" customHeight="1">
      <c r="A54" s="61"/>
      <c r="B54" s="189">
        <v>24</v>
      </c>
      <c r="C54" s="213" t="s">
        <v>523</v>
      </c>
      <c r="D54" s="190">
        <f>NEGOCIAÇÃO!$C$11/(1-E54)</f>
        <v>461.84</v>
      </c>
      <c r="E54" s="191">
        <f t="shared" si="1"/>
        <v>0</v>
      </c>
      <c r="F54" s="64"/>
    </row>
    <row r="56" spans="1:6" ht="18.75">
      <c r="B56" s="198" t="s">
        <v>303</v>
      </c>
      <c r="C56" s="202" t="s">
        <v>303</v>
      </c>
      <c r="D56" s="199"/>
      <c r="E56" s="197"/>
    </row>
    <row r="57" spans="1:6" ht="12.95" customHeight="1">
      <c r="B57" s="205" t="str">
        <f>C57</f>
        <v>TAXA</v>
      </c>
      <c r="C57" s="203" t="s">
        <v>311</v>
      </c>
      <c r="D57" s="200" t="s">
        <v>225</v>
      </c>
      <c r="E57" s="194"/>
    </row>
    <row r="58" spans="1:6" ht="12.95" customHeight="1">
      <c r="B58" s="206" t="str">
        <f>C58</f>
        <v>0,00</v>
      </c>
      <c r="C58" s="204" t="s">
        <v>523</v>
      </c>
      <c r="D58" s="201">
        <f>IFERROR(NEGOCIAÇÃO!$C$25,0)</f>
        <v>305.81039755351679</v>
      </c>
      <c r="E58" s="195">
        <f>C58/100</f>
        <v>0</v>
      </c>
    </row>
  </sheetData>
  <mergeCells count="2">
    <mergeCell ref="B2:C2"/>
    <mergeCell ref="B29:C29"/>
  </mergeCell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Option Button 1">
              <controlPr defaultSize="0" autoFill="0" autoLine="0" autoPict="0">
                <anchor moveWithCells="1">
                  <from>
                    <xdr:col>1</xdr:col>
                    <xdr:colOff>304800</xdr:colOff>
                    <xdr:row>0</xdr:row>
                    <xdr:rowOff>0</xdr:rowOff>
                  </from>
                  <to>
                    <xdr:col>1</xdr:col>
                    <xdr:colOff>1381125</xdr:colOff>
                    <xdr:row>1</xdr:row>
                    <xdr:rowOff>209550</xdr:rowOff>
                  </to>
                </anchor>
              </controlPr>
            </control>
          </mc:Choice>
        </mc:AlternateContent>
        <mc:AlternateContent xmlns:mc="http://schemas.openxmlformats.org/markup-compatibility/2006">
          <mc:Choice Requires="x14">
            <control shapeId="24578" r:id="rId5" name="Option Button 2">
              <controlPr defaultSize="0" autoFill="0" autoLine="0" autoPict="0">
                <anchor moveWithCells="1">
                  <from>
                    <xdr:col>2</xdr:col>
                    <xdr:colOff>0</xdr:colOff>
                    <xdr:row>0</xdr:row>
                    <xdr:rowOff>0</xdr:rowOff>
                  </from>
                  <to>
                    <xdr:col>2</xdr:col>
                    <xdr:colOff>1076325</xdr:colOff>
                    <xdr:row>1</xdr:row>
                    <xdr:rowOff>209550</xdr:rowOff>
                  </to>
                </anchor>
              </controlPr>
            </control>
          </mc:Choice>
        </mc:AlternateContent>
        <mc:AlternateContent xmlns:mc="http://schemas.openxmlformats.org/markup-compatibility/2006">
          <mc:Choice Requires="x14">
            <control shapeId="24579" r:id="rId6" name="Option Button 3">
              <controlPr defaultSize="0" autoFill="0" autoLine="0" autoPict="0">
                <anchor moveWithCells="1">
                  <from>
                    <xdr:col>3</xdr:col>
                    <xdr:colOff>0</xdr:colOff>
                    <xdr:row>0</xdr:row>
                    <xdr:rowOff>0</xdr:rowOff>
                  </from>
                  <to>
                    <xdr:col>3</xdr:col>
                    <xdr:colOff>1076325</xdr:colOff>
                    <xdr:row>1</xdr:row>
                    <xdr:rowOff>209550</xdr:rowOff>
                  </to>
                </anchor>
              </controlPr>
            </control>
          </mc:Choice>
        </mc:AlternateContent>
        <mc:AlternateContent xmlns:mc="http://schemas.openxmlformats.org/markup-compatibility/2006">
          <mc:Choice Requires="x14">
            <control shapeId="24580" r:id="rId7" name="Option Button 4">
              <controlPr defaultSize="0" autoFill="0" autoLine="0" autoPict="0">
                <anchor moveWithCells="1">
                  <from>
                    <xdr:col>1</xdr:col>
                    <xdr:colOff>304800</xdr:colOff>
                    <xdr:row>27</xdr:row>
                    <xdr:rowOff>0</xdr:rowOff>
                  </from>
                  <to>
                    <xdr:col>1</xdr:col>
                    <xdr:colOff>1381125</xdr:colOff>
                    <xdr:row>28</xdr:row>
                    <xdr:rowOff>19050</xdr:rowOff>
                  </to>
                </anchor>
              </controlPr>
            </control>
          </mc:Choice>
        </mc:AlternateContent>
        <mc:AlternateContent xmlns:mc="http://schemas.openxmlformats.org/markup-compatibility/2006">
          <mc:Choice Requires="x14">
            <control shapeId="24581" r:id="rId8" name="Option Button 5">
              <controlPr defaultSize="0" autoFill="0" autoLine="0" autoPict="0">
                <anchor moveWithCells="1">
                  <from>
                    <xdr:col>2</xdr:col>
                    <xdr:colOff>0</xdr:colOff>
                    <xdr:row>27</xdr:row>
                    <xdr:rowOff>0</xdr:rowOff>
                  </from>
                  <to>
                    <xdr:col>2</xdr:col>
                    <xdr:colOff>1076325</xdr:colOff>
                    <xdr:row>28</xdr:row>
                    <xdr:rowOff>19050</xdr:rowOff>
                  </to>
                </anchor>
              </controlPr>
            </control>
          </mc:Choice>
        </mc:AlternateContent>
        <mc:AlternateContent xmlns:mc="http://schemas.openxmlformats.org/markup-compatibility/2006">
          <mc:Choice Requires="x14">
            <control shapeId="24582" r:id="rId9" name="Option Button 6">
              <controlPr defaultSize="0" autoFill="0" autoLine="0" autoPict="0">
                <anchor moveWithCells="1">
                  <from>
                    <xdr:col>3</xdr:col>
                    <xdr:colOff>0</xdr:colOff>
                    <xdr:row>27</xdr:row>
                    <xdr:rowOff>0</xdr:rowOff>
                  </from>
                  <to>
                    <xdr:col>3</xdr:col>
                    <xdr:colOff>1076325</xdr:colOff>
                    <xdr:row>28</xdr:row>
                    <xdr:rowOff>19050</xdr:rowOff>
                  </to>
                </anchor>
              </controlPr>
            </control>
          </mc:Choice>
        </mc:AlternateContent>
        <mc:AlternateContent xmlns:mc="http://schemas.openxmlformats.org/markup-compatibility/2006">
          <mc:Choice Requires="x14">
            <control shapeId="24583" r:id="rId10" name="Option Button 7">
              <controlPr defaultSize="0" autoFill="0" autoLine="0" autoPict="0">
                <anchor moveWithCells="1">
                  <from>
                    <xdr:col>1</xdr:col>
                    <xdr:colOff>304800</xdr:colOff>
                    <xdr:row>54</xdr:row>
                    <xdr:rowOff>0</xdr:rowOff>
                  </from>
                  <to>
                    <xdr:col>1</xdr:col>
                    <xdr:colOff>1381125</xdr:colOff>
                    <xdr:row>55</xdr:row>
                    <xdr:rowOff>19050</xdr:rowOff>
                  </to>
                </anchor>
              </controlPr>
            </control>
          </mc:Choice>
        </mc:AlternateContent>
        <mc:AlternateContent xmlns:mc="http://schemas.openxmlformats.org/markup-compatibility/2006">
          <mc:Choice Requires="x14">
            <control shapeId="24584" r:id="rId11" name="Option Button 8">
              <controlPr defaultSize="0" autoFill="0" autoLine="0" autoPict="0">
                <anchor moveWithCells="1">
                  <from>
                    <xdr:col>2</xdr:col>
                    <xdr:colOff>0</xdr:colOff>
                    <xdr:row>54</xdr:row>
                    <xdr:rowOff>0</xdr:rowOff>
                  </from>
                  <to>
                    <xdr:col>2</xdr:col>
                    <xdr:colOff>1076325</xdr:colOff>
                    <xdr:row>55</xdr:row>
                    <xdr:rowOff>19050</xdr:rowOff>
                  </to>
                </anchor>
              </controlPr>
            </control>
          </mc:Choice>
        </mc:AlternateContent>
        <mc:AlternateContent xmlns:mc="http://schemas.openxmlformats.org/markup-compatibility/2006">
          <mc:Choice Requires="x14">
            <control shapeId="24585" r:id="rId12" name="Option Button 9">
              <controlPr defaultSize="0" autoFill="0" autoLine="0" autoPict="0">
                <anchor moveWithCells="1">
                  <from>
                    <xdr:col>3</xdr:col>
                    <xdr:colOff>0</xdr:colOff>
                    <xdr:row>54</xdr:row>
                    <xdr:rowOff>0</xdr:rowOff>
                  </from>
                  <to>
                    <xdr:col>3</xdr:col>
                    <xdr:colOff>1076325</xdr:colOff>
                    <xdr:row>55</xdr:row>
                    <xdr:rowOff>19050</xdr:rowOff>
                  </to>
                </anchor>
              </controlPr>
            </control>
          </mc:Choice>
        </mc:AlternateContent>
        <mc:AlternateContent xmlns:mc="http://schemas.openxmlformats.org/markup-compatibility/2006">
          <mc:Choice Requires="x14">
            <control shapeId="24586" r:id="rId13" name="Option Button 10">
              <controlPr defaultSize="0" autoFill="0" autoLine="0" autoPict="0">
                <anchor moveWithCells="1">
                  <from>
                    <xdr:col>1</xdr:col>
                    <xdr:colOff>304800</xdr:colOff>
                    <xdr:row>54</xdr:row>
                    <xdr:rowOff>0</xdr:rowOff>
                  </from>
                  <to>
                    <xdr:col>1</xdr:col>
                    <xdr:colOff>1381125</xdr:colOff>
                    <xdr:row>55</xdr:row>
                    <xdr:rowOff>19050</xdr:rowOff>
                  </to>
                </anchor>
              </controlPr>
            </control>
          </mc:Choice>
        </mc:AlternateContent>
        <mc:AlternateContent xmlns:mc="http://schemas.openxmlformats.org/markup-compatibility/2006">
          <mc:Choice Requires="x14">
            <control shapeId="24587" r:id="rId14" name="Option Button 11">
              <controlPr defaultSize="0" autoFill="0" autoLine="0" autoPict="0">
                <anchor moveWithCells="1">
                  <from>
                    <xdr:col>1</xdr:col>
                    <xdr:colOff>0</xdr:colOff>
                    <xdr:row>54</xdr:row>
                    <xdr:rowOff>0</xdr:rowOff>
                  </from>
                  <to>
                    <xdr:col>1</xdr:col>
                    <xdr:colOff>1076325</xdr:colOff>
                    <xdr:row>55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2"/>
  <dimension ref="A1:D17"/>
  <sheetViews>
    <sheetView showGridLines="0" zoomScaleNormal="100" workbookViewId="0">
      <selection activeCell="A15" sqref="A15"/>
    </sheetView>
  </sheetViews>
  <sheetFormatPr defaultColWidth="9.140625" defaultRowHeight="15"/>
  <cols>
    <col min="1" max="1" width="40.7109375" style="269" bestFit="1" customWidth="1"/>
  </cols>
  <sheetData>
    <row r="1" spans="1:4">
      <c r="A1" s="269" t="s">
        <v>496</v>
      </c>
      <c r="D1" s="269"/>
    </row>
    <row r="2" spans="1:4">
      <c r="A2" s="269" t="s">
        <v>345</v>
      </c>
      <c r="D2" s="269"/>
    </row>
    <row r="3" spans="1:4">
      <c r="A3" s="269" t="s">
        <v>346</v>
      </c>
      <c r="D3" s="269"/>
    </row>
    <row r="4" spans="1:4">
      <c r="A4" s="269" t="s">
        <v>347</v>
      </c>
      <c r="D4" s="269"/>
    </row>
    <row r="5" spans="1:4">
      <c r="A5" s="269" t="s">
        <v>488</v>
      </c>
      <c r="D5" s="269"/>
    </row>
    <row r="6" spans="1:4">
      <c r="A6" s="269" t="s">
        <v>348</v>
      </c>
      <c r="D6" s="269"/>
    </row>
    <row r="7" spans="1:4">
      <c r="A7" s="269" t="s">
        <v>349</v>
      </c>
      <c r="D7" s="269"/>
    </row>
    <row r="8" spans="1:4">
      <c r="A8" s="269" t="s">
        <v>351</v>
      </c>
      <c r="D8" s="269"/>
    </row>
    <row r="9" spans="1:4">
      <c r="A9" s="269" t="s">
        <v>352</v>
      </c>
      <c r="D9" s="269"/>
    </row>
    <row r="10" spans="1:4">
      <c r="A10" s="269" t="s">
        <v>353</v>
      </c>
      <c r="D10" s="269"/>
    </row>
    <row r="11" spans="1:4">
      <c r="A11" s="269" t="s">
        <v>495</v>
      </c>
      <c r="D11" s="269"/>
    </row>
    <row r="12" spans="1:4">
      <c r="A12" s="269" t="s">
        <v>354</v>
      </c>
      <c r="D12" s="269"/>
    </row>
    <row r="13" spans="1:4">
      <c r="A13" s="269" t="s">
        <v>395</v>
      </c>
      <c r="D13" s="269"/>
    </row>
    <row r="14" spans="1:4">
      <c r="A14" s="269" t="s">
        <v>350</v>
      </c>
      <c r="D14" s="269"/>
    </row>
    <row r="15" spans="1:4">
      <c r="D15" s="269"/>
    </row>
    <row r="16" spans="1:4">
      <c r="D16" s="269"/>
    </row>
    <row r="17" spans="4:4">
      <c r="D17" s="269"/>
    </row>
  </sheetData>
  <sortState xmlns:xlrd2="http://schemas.microsoft.com/office/spreadsheetml/2017/richdata2" ref="A1:A5">
    <sortCondition ref="A1"/>
  </sortState>
  <printOptions horizontalCentered="1"/>
  <pageMargins left="0.39370078740157483" right="0.39370078740157483" top="0.78740157480314965" bottom="0.78740157480314965" header="0.31496062992125984" footer="0.31496062992125984"/>
  <pageSetup paperSize="9" orientation="portrait" r:id="rId1"/>
  <headerFooter>
    <oddHeader>&amp;C&amp;"-,Negrito"&amp;18CLASSE DE MATERIAIS</oddHeader>
    <oddFooter>&amp;L&amp;D&amp;C&amp;T&amp;RPágina &amp;P de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dimension ref="A1:D43"/>
  <sheetViews>
    <sheetView showGridLines="0" zoomScaleNormal="100" workbookViewId="0">
      <selection activeCell="A44" sqref="A44"/>
    </sheetView>
  </sheetViews>
  <sheetFormatPr defaultRowHeight="15"/>
  <cols>
    <col min="1" max="1" width="47.28515625" style="405" bestFit="1" customWidth="1"/>
    <col min="4" max="4" width="47.28515625" bestFit="1" customWidth="1"/>
    <col min="8" max="8" width="13.5703125" customWidth="1"/>
  </cols>
  <sheetData>
    <row r="1" spans="1:4">
      <c r="A1" s="391" t="s">
        <v>355</v>
      </c>
      <c r="D1" s="391"/>
    </row>
    <row r="2" spans="1:4">
      <c r="A2" s="391" t="s">
        <v>356</v>
      </c>
      <c r="D2" s="391"/>
    </row>
    <row r="3" spans="1:4">
      <c r="A3" s="391" t="s">
        <v>357</v>
      </c>
      <c r="D3" s="391"/>
    </row>
    <row r="4" spans="1:4">
      <c r="A4" s="391" t="s">
        <v>358</v>
      </c>
      <c r="D4" s="391"/>
    </row>
    <row r="5" spans="1:4">
      <c r="A5" s="404" t="s">
        <v>359</v>
      </c>
      <c r="D5" s="404"/>
    </row>
    <row r="6" spans="1:4">
      <c r="A6" s="404" t="s">
        <v>360</v>
      </c>
      <c r="D6" s="404"/>
    </row>
    <row r="7" spans="1:4">
      <c r="A7" s="404" t="s">
        <v>361</v>
      </c>
      <c r="D7" s="404"/>
    </row>
    <row r="8" spans="1:4">
      <c r="A8" s="404" t="s">
        <v>362</v>
      </c>
      <c r="D8" s="404"/>
    </row>
    <row r="9" spans="1:4">
      <c r="A9" s="404" t="s">
        <v>363</v>
      </c>
      <c r="D9" s="404"/>
    </row>
    <row r="10" spans="1:4">
      <c r="A10" s="404" t="s">
        <v>364</v>
      </c>
      <c r="D10" s="404"/>
    </row>
    <row r="11" spans="1:4">
      <c r="A11" s="404" t="s">
        <v>365</v>
      </c>
      <c r="D11" s="404"/>
    </row>
    <row r="12" spans="1:4">
      <c r="A12" s="404" t="s">
        <v>366</v>
      </c>
      <c r="D12" s="404"/>
    </row>
    <row r="13" spans="1:4">
      <c r="A13" s="404" t="s">
        <v>367</v>
      </c>
      <c r="D13" s="404"/>
    </row>
    <row r="14" spans="1:4">
      <c r="A14" s="404" t="s">
        <v>368</v>
      </c>
      <c r="D14" s="404"/>
    </row>
    <row r="15" spans="1:4">
      <c r="A15" s="404" t="s">
        <v>369</v>
      </c>
      <c r="D15" s="404"/>
    </row>
    <row r="16" spans="1:4">
      <c r="A16" s="404" t="s">
        <v>370</v>
      </c>
      <c r="D16" s="404"/>
    </row>
    <row r="17" spans="1:4">
      <c r="A17" s="391" t="s">
        <v>371</v>
      </c>
      <c r="D17" s="391"/>
    </row>
    <row r="18" spans="1:4">
      <c r="A18" s="391" t="s">
        <v>372</v>
      </c>
      <c r="D18" s="391"/>
    </row>
    <row r="19" spans="1:4">
      <c r="A19" s="404" t="s">
        <v>522</v>
      </c>
      <c r="D19" s="404"/>
    </row>
    <row r="20" spans="1:4">
      <c r="A20" s="404" t="s">
        <v>373</v>
      </c>
      <c r="D20" s="404"/>
    </row>
    <row r="21" spans="1:4">
      <c r="A21" s="391" t="s">
        <v>520</v>
      </c>
      <c r="D21" s="391"/>
    </row>
    <row r="22" spans="1:4">
      <c r="A22" s="404" t="s">
        <v>521</v>
      </c>
      <c r="D22" s="404"/>
    </row>
    <row r="23" spans="1:4">
      <c r="A23" s="391" t="s">
        <v>374</v>
      </c>
      <c r="D23" s="391"/>
    </row>
    <row r="24" spans="1:4">
      <c r="A24" s="391" t="s">
        <v>375</v>
      </c>
      <c r="D24" s="391"/>
    </row>
    <row r="25" spans="1:4">
      <c r="A25" s="391" t="s">
        <v>376</v>
      </c>
      <c r="D25" s="391"/>
    </row>
    <row r="26" spans="1:4">
      <c r="A26" s="391" t="s">
        <v>377</v>
      </c>
      <c r="D26" s="391"/>
    </row>
    <row r="27" spans="1:4">
      <c r="A27" s="391" t="s">
        <v>378</v>
      </c>
      <c r="D27" s="391"/>
    </row>
    <row r="28" spans="1:4">
      <c r="A28" s="391" t="s">
        <v>379</v>
      </c>
      <c r="D28" s="391"/>
    </row>
    <row r="29" spans="1:4">
      <c r="A29" s="391" t="s">
        <v>380</v>
      </c>
      <c r="D29" s="391"/>
    </row>
    <row r="30" spans="1:4">
      <c r="A30" s="391" t="s">
        <v>381</v>
      </c>
      <c r="D30" s="391"/>
    </row>
    <row r="31" spans="1:4">
      <c r="A31" s="391" t="s">
        <v>382</v>
      </c>
      <c r="D31" s="391"/>
    </row>
    <row r="32" spans="1:4">
      <c r="A32" s="391" t="s">
        <v>383</v>
      </c>
      <c r="D32" s="391"/>
    </row>
    <row r="33" spans="1:4">
      <c r="A33" s="391" t="s">
        <v>384</v>
      </c>
      <c r="D33" s="391"/>
    </row>
    <row r="34" spans="1:4">
      <c r="A34" s="391" t="s">
        <v>385</v>
      </c>
      <c r="D34" s="391"/>
    </row>
    <row r="35" spans="1:4">
      <c r="A35" s="391" t="s">
        <v>386</v>
      </c>
      <c r="D35" s="391"/>
    </row>
    <row r="36" spans="1:4">
      <c r="A36" s="404" t="s">
        <v>387</v>
      </c>
      <c r="D36" s="404"/>
    </row>
    <row r="37" spans="1:4">
      <c r="A37" s="391" t="s">
        <v>388</v>
      </c>
      <c r="D37" s="391"/>
    </row>
    <row r="38" spans="1:4">
      <c r="A38" s="391" t="s">
        <v>389</v>
      </c>
      <c r="D38" s="391"/>
    </row>
    <row r="39" spans="1:4">
      <c r="A39" s="391" t="s">
        <v>390</v>
      </c>
      <c r="D39" s="391"/>
    </row>
    <row r="40" spans="1:4">
      <c r="A40" s="391" t="s">
        <v>391</v>
      </c>
      <c r="D40" s="391"/>
    </row>
    <row r="41" spans="1:4">
      <c r="A41" s="391" t="s">
        <v>392</v>
      </c>
      <c r="D41" s="391"/>
    </row>
    <row r="42" spans="1:4">
      <c r="A42" s="405" t="s">
        <v>490</v>
      </c>
      <c r="D42" s="405"/>
    </row>
    <row r="43" spans="1:4">
      <c r="A43" s="405" t="s">
        <v>519</v>
      </c>
      <c r="D43" s="405"/>
    </row>
  </sheetData>
  <sortState xmlns:xlrd2="http://schemas.microsoft.com/office/spreadsheetml/2017/richdata2" ref="A1:A42">
    <sortCondition ref="A1:A42"/>
  </sortState>
  <conditionalFormatting sqref="A44:A1048576">
    <cfRule type="duplicateValues" dxfId="5" priority="7"/>
  </conditionalFormatting>
  <conditionalFormatting sqref="D1:D43">
    <cfRule type="duplicateValues" dxfId="4" priority="2"/>
  </conditionalFormatting>
  <conditionalFormatting sqref="A1:A43">
    <cfRule type="duplicateValues" dxfId="3" priority="1"/>
  </conditionalFormatting>
  <dataValidations count="2">
    <dataValidation type="custom" allowBlank="1" showInputMessage="1" showErrorMessage="1" errorTitle="Atenção:" error="Este item já consta nesta listagem!" sqref="D3:D6 D14:D15 D9:D10 A3:A6 A14:A15 A9:A10" xr:uid="{00000000-0002-0000-0800-000000000000}">
      <formula1>NOT(COUNTIF($A$1:$A$15,A3)&gt;1)</formula1>
    </dataValidation>
    <dataValidation type="custom" allowBlank="1" showInputMessage="1" showErrorMessage="1" errorTitle="Atenção:" error="Este item já consta nesta listagem!" sqref="D6:D10 D1:D4 A6:A10 A1:A4" xr:uid="{00000000-0002-0000-0800-000001000000}">
      <formula1>NOT(COUNTIF($I$1:$I$15,A1)&gt;1)</formula1>
    </dataValidation>
  </dataValidations>
  <printOptions horizontalCentered="1"/>
  <pageMargins left="0.39370078740157483" right="0.39370078740157483" top="0.78740157480314965" bottom="0.78740157480314965" header="0.31496062992125984" footer="0.31496062992125984"/>
  <pageSetup paperSize="9" orientation="portrait" r:id="rId1"/>
  <headerFooter>
    <oddHeader>&amp;C&amp;"-,Negrito"&amp;18MATERIAIS</oddHeader>
    <oddFooter>&amp;L&amp;D&amp;C&amp;T&amp;RPágina &amp;P de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5"/>
  <dimension ref="B1:S54"/>
  <sheetViews>
    <sheetView showGridLines="0" showZeros="0" zoomScale="80" zoomScaleNormal="80" workbookViewId="0">
      <selection activeCell="D11" sqref="D11"/>
    </sheetView>
  </sheetViews>
  <sheetFormatPr defaultColWidth="9.140625" defaultRowHeight="15"/>
  <cols>
    <col min="1" max="1" width="2.140625" customWidth="1"/>
    <col min="2" max="2" width="43.7109375" bestFit="1" customWidth="1"/>
    <col min="3" max="3" width="25.5703125" bestFit="1" customWidth="1"/>
    <col min="4" max="4" width="14.5703125" bestFit="1" customWidth="1"/>
    <col min="5" max="5" width="15.85546875" bestFit="1" customWidth="1"/>
    <col min="6" max="6" width="29.5703125" bestFit="1" customWidth="1"/>
    <col min="7" max="7" width="9.140625" bestFit="1" customWidth="1"/>
    <col min="8" max="8" width="13.42578125" bestFit="1" customWidth="1"/>
    <col min="9" max="9" width="13.42578125" style="60" bestFit="1" customWidth="1"/>
    <col min="10" max="10" width="2" customWidth="1"/>
    <col min="11" max="11" width="13.42578125" bestFit="1" customWidth="1"/>
    <col min="12" max="12" width="19.42578125" bestFit="1" customWidth="1"/>
    <col min="13" max="13" width="13.42578125" bestFit="1" customWidth="1"/>
    <col min="14" max="14" width="13.7109375" bestFit="1" customWidth="1"/>
    <col min="15" max="15" width="12.7109375" customWidth="1"/>
    <col min="16" max="16" width="9.140625" customWidth="1"/>
    <col min="17" max="17" width="34.5703125" bestFit="1" customWidth="1"/>
    <col min="18" max="18" width="12.42578125" bestFit="1" customWidth="1"/>
    <col min="19" max="19" width="17.28515625" bestFit="1" customWidth="1"/>
  </cols>
  <sheetData>
    <row r="1" spans="2:19" ht="18.75">
      <c r="B1" s="81"/>
      <c r="C1" s="86"/>
      <c r="D1" s="86"/>
      <c r="E1" s="86"/>
      <c r="F1" s="86"/>
      <c r="G1" s="86"/>
      <c r="H1" s="87"/>
      <c r="K1" s="88"/>
      <c r="Q1" s="519" t="s">
        <v>329</v>
      </c>
      <c r="R1" s="519"/>
      <c r="S1" s="519"/>
    </row>
    <row r="2" spans="2:19" s="163" customFormat="1" ht="15.75" thickBot="1">
      <c r="B2" s="89" t="s">
        <v>397</v>
      </c>
      <c r="C2" s="172">
        <f ca="1">CARREGALISTBOX!T2</f>
        <v>200</v>
      </c>
      <c r="D2" s="277"/>
      <c r="E2" s="277"/>
      <c r="F2" s="277"/>
      <c r="G2" s="277"/>
      <c r="H2" s="277"/>
      <c r="I2" s="60"/>
      <c r="J2"/>
      <c r="K2" s="177"/>
    </row>
    <row r="3" spans="2:19" ht="19.5" thickBot="1">
      <c r="B3" s="89" t="s">
        <v>417</v>
      </c>
      <c r="C3" s="172">
        <f ca="1">IFERROR(CARREGALISTBOX!M2,0)</f>
        <v>461.84327389492375</v>
      </c>
      <c r="D3" s="90"/>
      <c r="E3" s="90" t="str">
        <f>IF(E4=1,"Cartão de Crédito",IF(E4=2,"Financiamento",IF(E4=3,"Cartão de Débito")))</f>
        <v>Cartão de Crédito</v>
      </c>
      <c r="F3" s="90"/>
      <c r="G3" s="90"/>
      <c r="H3" s="91"/>
      <c r="K3" s="88"/>
      <c r="M3" s="348" t="s">
        <v>307</v>
      </c>
      <c r="N3" s="349" t="s">
        <v>308</v>
      </c>
      <c r="Q3" s="519" t="s">
        <v>318</v>
      </c>
      <c r="R3" s="519"/>
      <c r="S3" s="519"/>
    </row>
    <row r="4" spans="2:19">
      <c r="B4" s="89" t="s">
        <v>416</v>
      </c>
      <c r="C4" s="332" t="s">
        <v>585</v>
      </c>
      <c r="D4" s="92">
        <v>1</v>
      </c>
      <c r="E4" s="93">
        <f>CÁLCULOS!P2</f>
        <v>1</v>
      </c>
      <c r="F4" s="93" t="str">
        <f>CÁLCULOS!H21</f>
        <v>Impostos</v>
      </c>
      <c r="G4" s="94">
        <f>L4</f>
        <v>0.1</v>
      </c>
      <c r="H4" s="95">
        <f>IF($C$15="",M4,N4)</f>
        <v>49.432415902140676</v>
      </c>
      <c r="K4" s="88">
        <f>CÁLCULOS!I21</f>
        <v>10</v>
      </c>
      <c r="L4" s="181">
        <f>IFERROR(K4/100,0)</f>
        <v>0.1</v>
      </c>
      <c r="M4" s="371">
        <f>IFERROR(IF(C15&lt;&gt;"",0,C14*G4),0)</f>
        <v>49.432415902140676</v>
      </c>
      <c r="N4" s="373">
        <f>IFERROR(IF(C15="",0,C15*G4),0)</f>
        <v>0</v>
      </c>
      <c r="Q4" s="207" t="s">
        <v>319</v>
      </c>
      <c r="R4" s="521">
        <f>C18</f>
        <v>0</v>
      </c>
      <c r="S4" s="520"/>
    </row>
    <row r="5" spans="2:19">
      <c r="B5" s="89" t="s">
        <v>418</v>
      </c>
      <c r="C5" s="370" t="s">
        <v>583</v>
      </c>
      <c r="D5" s="86"/>
      <c r="E5" s="86"/>
      <c r="F5" s="93" t="str">
        <f>CÁLCULOS!H25</f>
        <v>Juros do Financiamento/Cheque</v>
      </c>
      <c r="G5" s="394" t="str">
        <f t="shared" ref="G5:G11" si="0">L5</f>
        <v>4,60</v>
      </c>
      <c r="H5" s="95">
        <f t="shared" ref="H5:H21" si="1">IF($C$15="",M5,N5)</f>
        <v>22.738911314984708</v>
      </c>
      <c r="I5" s="60" t="s">
        <v>494</v>
      </c>
      <c r="K5" s="135">
        <f>D10*D13</f>
        <v>22.738911314984708</v>
      </c>
      <c r="L5" s="261" t="str">
        <f>IFERROR(D12,0)</f>
        <v>4,60</v>
      </c>
      <c r="M5" s="371">
        <f>IFERROR(IF(OR(D10="",C15&lt;&gt;""),0,D10*(G5/100)),0)</f>
        <v>22.738911314984708</v>
      </c>
      <c r="N5" s="373">
        <f>IFERROR(IF(C15="",0,D15*(G5/100)),0)</f>
        <v>0</v>
      </c>
      <c r="Q5" s="207" t="s">
        <v>320</v>
      </c>
      <c r="R5" s="520">
        <f>C17</f>
        <v>5</v>
      </c>
      <c r="S5" s="520"/>
    </row>
    <row r="6" spans="2:19">
      <c r="B6" s="88"/>
      <c r="C6" s="96"/>
      <c r="E6" s="86"/>
      <c r="F6" s="93" t="s">
        <v>409</v>
      </c>
      <c r="G6" s="94">
        <f t="shared" si="0"/>
        <v>0.20229640444433447</v>
      </c>
      <c r="H6" s="95" t="str">
        <f t="shared" si="1"/>
        <v xml:space="preserve"> 100,00</v>
      </c>
      <c r="I6" s="376" t="s">
        <v>584</v>
      </c>
      <c r="K6" s="88"/>
      <c r="L6" s="182">
        <f>IFERROR(IF(C15="",I6/$C$14,I6/C15),0)</f>
        <v>0.20229640444433447</v>
      </c>
      <c r="M6" s="371" t="str">
        <f>IFERROR(IF(C15&lt;&gt;"",0,IF(C14&lt;&gt;0,I6,0)),0)</f>
        <v xml:space="preserve"> 100,00</v>
      </c>
      <c r="N6" s="373">
        <f>IFERROR(IF(C15="",0,IF(C25&lt;&gt;0,I6,0)),0)</f>
        <v>0</v>
      </c>
      <c r="Q6" s="207" t="s">
        <v>321</v>
      </c>
      <c r="R6" s="522">
        <f>C20</f>
        <v>4.5999999999999999E-2</v>
      </c>
      <c r="S6" s="520"/>
    </row>
    <row r="7" spans="2:19">
      <c r="D7" s="92">
        <v>10</v>
      </c>
      <c r="E7" s="86"/>
      <c r="F7" s="97" t="s">
        <v>425</v>
      </c>
      <c r="G7" s="94">
        <f t="shared" si="0"/>
        <v>0.20229640444433447</v>
      </c>
      <c r="H7" s="95" t="str">
        <f t="shared" si="1"/>
        <v xml:space="preserve"> 100,00</v>
      </c>
      <c r="I7" s="376" t="s">
        <v>584</v>
      </c>
      <c r="K7" s="88"/>
      <c r="L7" s="182">
        <f>IFERROR(IF(C15="",I7/$C$14,I7/C15),0)</f>
        <v>0.20229640444433447</v>
      </c>
      <c r="M7" s="371" t="str">
        <f>IFERROR(IF(C15&lt;&gt;"",0,IF(C14&lt;&gt;0,I7,0)),0)</f>
        <v xml:space="preserve"> 100,00</v>
      </c>
      <c r="N7" s="373">
        <f>IFERROR(IF(C15="",0,IF(C25&lt;&gt;0,I7,0)),0)</f>
        <v>0</v>
      </c>
      <c r="Q7" s="207" t="s">
        <v>322</v>
      </c>
      <c r="R7" s="520" t="str">
        <f>C21</f>
        <v>Cartão de Crédito</v>
      </c>
      <c r="S7" s="520"/>
    </row>
    <row r="8" spans="2:19">
      <c r="B8" s="88"/>
      <c r="C8" s="88"/>
      <c r="D8" s="82"/>
      <c r="E8" s="101"/>
      <c r="F8" s="93" t="str">
        <f>'CADASTRO % DE CÁLCULO'!B3</f>
        <v>Comissão/RT</v>
      </c>
      <c r="G8" s="94">
        <f t="shared" si="0"/>
        <v>0.1</v>
      </c>
      <c r="H8" s="95">
        <f t="shared" si="1"/>
        <v>48.780487804878049</v>
      </c>
      <c r="K8" s="345" t="str">
        <f>'CADASTRO % DE CÁLCULO'!C3</f>
        <v>10,00</v>
      </c>
      <c r="L8" s="182">
        <f>IFERROR('CADASTRO % DE CÁLCULO'!E3,0)</f>
        <v>0.1</v>
      </c>
      <c r="M8" s="371">
        <f>IFERROR(IF($C$15&lt;&gt;"",0,($B$50)*G8),0)</f>
        <v>48.780487804878049</v>
      </c>
      <c r="N8" s="373">
        <f>IFERROR(IF($B$50="",0,($C$15-N5)*G8),0)</f>
        <v>0</v>
      </c>
    </row>
    <row r="9" spans="2:19" ht="18.75">
      <c r="B9" s="523" t="s">
        <v>226</v>
      </c>
      <c r="C9" s="523"/>
      <c r="D9" s="82" t="s">
        <v>304</v>
      </c>
      <c r="E9" s="82" t="s">
        <v>305</v>
      </c>
      <c r="F9" s="93" t="str">
        <f>'CADASTRO % DE CÁLCULO'!B4</f>
        <v>Projetista</v>
      </c>
      <c r="G9" s="94">
        <f t="shared" si="0"/>
        <v>0.05</v>
      </c>
      <c r="H9" s="95">
        <f t="shared" si="1"/>
        <v>19.607843137254903</v>
      </c>
      <c r="K9" s="345" t="str">
        <f>'CADASTRO % DE CÁLCULO'!C4</f>
        <v>5,00</v>
      </c>
      <c r="L9" s="182">
        <f>IFERROR('CADASTRO % DE CÁLCULO'!E4,0)</f>
        <v>0.05</v>
      </c>
      <c r="M9" s="371">
        <f>IFERROR(IF($C$15&lt;&gt;"",0,($B$48)*G9),0)</f>
        <v>19.607843137254903</v>
      </c>
      <c r="N9" s="373">
        <f>IFERROR(IF($C$15="",0,($C$15-$N$5-$N$8)*G9),0)</f>
        <v>0</v>
      </c>
      <c r="Q9" s="519" t="s">
        <v>323</v>
      </c>
      <c r="R9" s="519"/>
      <c r="S9" s="519"/>
    </row>
    <row r="10" spans="2:19">
      <c r="B10" s="169" t="s">
        <v>240</v>
      </c>
      <c r="C10" s="168"/>
      <c r="D10" s="331">
        <f>C35/(1-CÁLCULOS!L21-CÁLCULOS!L23-D13)</f>
        <v>494.32415902140673</v>
      </c>
      <c r="E10" s="101">
        <f>VALUE(C11)</f>
        <v>461.84</v>
      </c>
      <c r="F10" s="93" t="str">
        <f>'CADASTRO % DE CÁLCULO'!B5</f>
        <v>Comercial</v>
      </c>
      <c r="G10" s="94">
        <f t="shared" si="0"/>
        <v>0.03</v>
      </c>
      <c r="H10" s="95">
        <f t="shared" si="1"/>
        <v>11.76470588235294</v>
      </c>
      <c r="K10" s="345" t="str">
        <f>'CADASTRO % DE CÁLCULO'!C5</f>
        <v>3,00</v>
      </c>
      <c r="L10" s="182">
        <f>IFERROR('CADASTRO % DE CÁLCULO'!E5,0)</f>
        <v>0.03</v>
      </c>
      <c r="M10" s="371">
        <f t="shared" ref="M10:M18" si="2">IFERROR(IF($C$15&lt;&gt;"",0,($B$48)*G10),0)</f>
        <v>11.76470588235294</v>
      </c>
      <c r="N10" s="373">
        <f t="shared" ref="N10:N18" si="3">IFERROR(IF($C$15="",0,($C$15-$N$5-$N$8)*G10),0)</f>
        <v>0</v>
      </c>
    </row>
    <row r="11" spans="2:19">
      <c r="B11" s="169" t="s">
        <v>276</v>
      </c>
      <c r="C11" s="95">
        <f>C4-C10</f>
        <v>461.84</v>
      </c>
      <c r="D11" s="93" t="s">
        <v>275</v>
      </c>
      <c r="F11" s="93" t="str">
        <f>'CADASTRO % DE CÁLCULO'!B6</f>
        <v>Plano de corte</v>
      </c>
      <c r="G11" s="94">
        <f t="shared" si="0"/>
        <v>0.01</v>
      </c>
      <c r="H11" s="95">
        <f t="shared" si="1"/>
        <v>3.9215686274509802</v>
      </c>
      <c r="K11" s="345" t="str">
        <f>'CADASTRO % DE CÁLCULO'!C6</f>
        <v>1,00</v>
      </c>
      <c r="L11" s="182">
        <f>IFERROR('CADASTRO % DE CÁLCULO'!E6,0)</f>
        <v>0.01</v>
      </c>
      <c r="M11" s="371">
        <f t="shared" si="2"/>
        <v>3.9215686274509802</v>
      </c>
      <c r="N11" s="373">
        <f t="shared" si="3"/>
        <v>0</v>
      </c>
    </row>
    <row r="12" spans="2:19">
      <c r="B12" s="170" t="s">
        <v>195</v>
      </c>
      <c r="C12" s="179">
        <v>5</v>
      </c>
      <c r="D12" s="175" t="str">
        <f>IFERROR(IF(AND(C4&lt;&gt;"",CÁLCULOS!$P$2=1),VLOOKUP(C12,TAXAS!B4:C27,2,),IF(AND(C4&lt;&gt;"",CÁLCULOS!$P$2=2),VLOOKUP(C12,TAXAS!B31:C54,2,0),IF(AND(C4&lt;&gt;"",CÁLCULOS!$P$2=3),TAXAS!C58,IF(C4="",0)))),"")</f>
        <v>4,60</v>
      </c>
      <c r="E12" s="99"/>
      <c r="K12" s="88"/>
      <c r="L12" s="182"/>
      <c r="M12" s="371">
        <f t="shared" si="2"/>
        <v>0</v>
      </c>
      <c r="N12" s="373">
        <f t="shared" si="3"/>
        <v>0</v>
      </c>
    </row>
    <row r="13" spans="2:19">
      <c r="B13" s="171" t="s">
        <v>297</v>
      </c>
      <c r="C13" s="98">
        <f>IFERROR(IF(CÁLCULOS!$P$2=3,0,(D10/C12)),"")</f>
        <v>98.864831804281351</v>
      </c>
      <c r="D13" s="180">
        <f>IFERROR(D12/100,0)</f>
        <v>4.5999999999999999E-2</v>
      </c>
      <c r="E13" s="100"/>
      <c r="F13" s="93" t="str">
        <f>'CADASTRO % DE CÁLCULO'!B7</f>
        <v>Montador</v>
      </c>
      <c r="G13" s="94">
        <f>L13</f>
        <v>0.1</v>
      </c>
      <c r="H13" s="95">
        <f t="shared" si="1"/>
        <v>39.215686274509807</v>
      </c>
      <c r="K13" s="345" t="str">
        <f>'CADASTRO % DE CÁLCULO'!C7</f>
        <v>10,00</v>
      </c>
      <c r="L13" s="182">
        <f>IFERROR('CADASTRO % DE CÁLCULO'!E7,0)</f>
        <v>0.1</v>
      </c>
      <c r="M13" s="371">
        <f t="shared" si="2"/>
        <v>39.215686274509807</v>
      </c>
      <c r="N13" s="373">
        <f t="shared" si="3"/>
        <v>0</v>
      </c>
    </row>
    <row r="14" spans="2:19">
      <c r="B14" s="171" t="s">
        <v>415</v>
      </c>
      <c r="C14" s="344">
        <f>D10+C10</f>
        <v>494.32415902140673</v>
      </c>
      <c r="D14" s="85">
        <f>IFERROR(IF(C4&lt;&gt;"",VALUE(D13)/100,0),0)</f>
        <v>4.6000000000000001E-4</v>
      </c>
      <c r="E14" s="135"/>
      <c r="F14" s="93" t="str">
        <f>IF('CADASTRO % DE CÁLCULO'!B8&lt;&gt;"",'CADASTRO % DE CÁLCULO'!B8,"")</f>
        <v/>
      </c>
      <c r="G14" s="94">
        <f t="shared" ref="G14:G21" si="4">L14</f>
        <v>0</v>
      </c>
      <c r="H14" s="95">
        <f t="shared" si="1"/>
        <v>0</v>
      </c>
      <c r="K14" s="345" t="str">
        <f>'CADASTRO % DE CÁLCULO'!C8</f>
        <v>0,00</v>
      </c>
      <c r="L14" s="182">
        <f>IFERROR('CADASTRO % DE CÁLCULO'!E8,0)</f>
        <v>0</v>
      </c>
      <c r="M14" s="371">
        <f t="shared" si="2"/>
        <v>0</v>
      </c>
      <c r="N14" s="373">
        <f t="shared" si="3"/>
        <v>0</v>
      </c>
    </row>
    <row r="15" spans="2:19">
      <c r="B15" s="176" t="s">
        <v>298</v>
      </c>
      <c r="C15" s="178"/>
      <c r="D15" s="395">
        <f>C15-C10</f>
        <v>0</v>
      </c>
      <c r="E15" s="86"/>
      <c r="F15" s="93" t="str">
        <f>IF('CADASTRO % DE CÁLCULO'!B9&lt;&gt;"",'CADASTRO % DE CÁLCULO'!B9,"")</f>
        <v/>
      </c>
      <c r="G15" s="94">
        <f t="shared" si="4"/>
        <v>0</v>
      </c>
      <c r="H15" s="95">
        <f t="shared" si="1"/>
        <v>0</v>
      </c>
      <c r="K15" s="345" t="str">
        <f>'CADASTRO % DE CÁLCULO'!C9</f>
        <v>0,00</v>
      </c>
      <c r="L15" s="182">
        <f>IFERROR('CADASTRO % DE CÁLCULO'!E9,0)</f>
        <v>0</v>
      </c>
      <c r="M15" s="371">
        <f t="shared" si="2"/>
        <v>0</v>
      </c>
      <c r="N15" s="373">
        <f t="shared" si="3"/>
        <v>0</v>
      </c>
    </row>
    <row r="16" spans="2:19">
      <c r="B16" s="171" t="s">
        <v>537</v>
      </c>
      <c r="C16" s="435">
        <f>C14-C10</f>
        <v>494.32415902140673</v>
      </c>
      <c r="D16" s="173"/>
      <c r="E16" s="87"/>
      <c r="F16" s="93" t="str">
        <f>IF('CADASTRO % DE CÁLCULO'!B10&lt;&gt;"",'CADASTRO % DE CÁLCULO'!B10,"")</f>
        <v/>
      </c>
      <c r="G16" s="94">
        <f t="shared" si="4"/>
        <v>0</v>
      </c>
      <c r="H16" s="95">
        <f t="shared" si="1"/>
        <v>0</v>
      </c>
      <c r="K16" s="345" t="str">
        <f>'CADASTRO % DE CÁLCULO'!C10</f>
        <v>0,00</v>
      </c>
      <c r="L16" s="182">
        <f>IFERROR('CADASTRO % DE CÁLCULO'!E10,0)</f>
        <v>0</v>
      </c>
      <c r="M16" s="371">
        <f t="shared" si="2"/>
        <v>0</v>
      </c>
      <c r="N16" s="373">
        <f t="shared" si="3"/>
        <v>0</v>
      </c>
    </row>
    <row r="17" spans="2:19">
      <c r="B17" s="354" t="s">
        <v>302</v>
      </c>
      <c r="C17" s="434">
        <f>TAXAS!G3</f>
        <v>5</v>
      </c>
      <c r="F17" s="93" t="str">
        <f>IF('CADASTRO % DE CÁLCULO'!B11&lt;&gt;"",'CADASTRO % DE CÁLCULO'!B11,"")</f>
        <v/>
      </c>
      <c r="G17" s="94">
        <f t="shared" si="4"/>
        <v>0</v>
      </c>
      <c r="H17" s="95">
        <f t="shared" si="1"/>
        <v>0</v>
      </c>
      <c r="K17" s="345" t="str">
        <f>'CADASTRO % DE CÁLCULO'!C11</f>
        <v>0,00</v>
      </c>
      <c r="L17" s="182">
        <f>IFERROR('CADASTRO % DE CÁLCULO'!E11,0)</f>
        <v>0</v>
      </c>
      <c r="M17" s="371">
        <f t="shared" si="2"/>
        <v>0</v>
      </c>
      <c r="N17" s="373">
        <f t="shared" si="3"/>
        <v>0</v>
      </c>
    </row>
    <row r="18" spans="2:19">
      <c r="B18" s="350" t="s">
        <v>299</v>
      </c>
      <c r="C18" s="351">
        <f>ORÇAMENTO!B12</f>
        <v>0</v>
      </c>
      <c r="D18" s="269">
        <f>IF(C4=0,"",IF(C4="","",IF(C18&lt;&gt;C4,1,0)))</f>
        <v>1</v>
      </c>
      <c r="F18" s="93" t="str">
        <f>IF('CADASTRO % DE CÁLCULO'!B12&lt;&gt;"",'CADASTRO % DE CÁLCULO'!B12,"")</f>
        <v/>
      </c>
      <c r="G18" s="94">
        <f t="shared" si="4"/>
        <v>0</v>
      </c>
      <c r="H18" s="95">
        <f t="shared" si="1"/>
        <v>0</v>
      </c>
      <c r="K18" s="345" t="str">
        <f>'CADASTRO % DE CÁLCULO'!C12</f>
        <v>0,00</v>
      </c>
      <c r="L18" s="182">
        <f>IFERROR('CADASTRO % DE CÁLCULO'!E12,0)</f>
        <v>0</v>
      </c>
      <c r="M18" s="371">
        <f t="shared" si="2"/>
        <v>0</v>
      </c>
      <c r="N18" s="373">
        <f t="shared" si="3"/>
        <v>0</v>
      </c>
    </row>
    <row r="19" spans="2:19">
      <c r="B19" s="352" t="s">
        <v>151</v>
      </c>
      <c r="C19" s="353">
        <f>IF(C15&lt;&gt;"",C18-C15,0)</f>
        <v>0</v>
      </c>
      <c r="D19" s="82"/>
      <c r="E19" s="134"/>
      <c r="F19" s="93" t="str">
        <f>VLOOKUP(CÁLCULOS!E2,CÁLCULOS!B2:D4,3,0)&amp;":"</f>
        <v>Gastos por Hora:</v>
      </c>
      <c r="G19" s="94">
        <f t="shared" si="4"/>
        <v>0</v>
      </c>
      <c r="H19" s="95" t="str">
        <f t="shared" si="1"/>
        <v xml:space="preserve"> 0,00</v>
      </c>
      <c r="I19" s="376" t="s">
        <v>570</v>
      </c>
      <c r="K19" s="347" t="str">
        <f>H19</f>
        <v xml:space="preserve"> 0,00</v>
      </c>
      <c r="L19" s="182">
        <f>IFERROR(IF(C15="",I19/C14,I19/C15),0)</f>
        <v>0</v>
      </c>
      <c r="M19" s="371" t="str">
        <f>IFERROR(IF(C15&lt;&gt;"",0,I19),0)</f>
        <v xml:space="preserve"> 0,00</v>
      </c>
      <c r="N19" s="373">
        <f>IFERROR(IF(C15="",0,I19),0)</f>
        <v>0</v>
      </c>
      <c r="O19" s="167"/>
    </row>
    <row r="20" spans="2:19">
      <c r="B20" s="354" t="s">
        <v>300</v>
      </c>
      <c r="C20" s="355">
        <f>TAXAS!H4</f>
        <v>4.5999999999999999E-2</v>
      </c>
      <c r="D20" s="86"/>
      <c r="E20" s="136"/>
      <c r="F20" s="93" t="s">
        <v>219</v>
      </c>
      <c r="G20" s="94">
        <f t="shared" si="4"/>
        <v>0.19999536391979872</v>
      </c>
      <c r="H20" s="95">
        <f t="shared" si="1"/>
        <v>98.862540077834694</v>
      </c>
      <c r="K20" s="88"/>
      <c r="L20" s="377">
        <f>IFERROR(IF(C15="",M20/C14,IF(C15&lt;&gt;"",N20/C15)),0)</f>
        <v>0.19999536391979872</v>
      </c>
      <c r="M20" s="378">
        <f>IFERROR(IF(C15&lt;&gt;"",0,C14-M23),0)</f>
        <v>98.862540077834694</v>
      </c>
      <c r="N20" s="378">
        <f>IFERROR(IF(C15="",0,C15-N23),0)</f>
        <v>0</v>
      </c>
      <c r="O20" s="346"/>
    </row>
    <row r="21" spans="2:19" ht="15.75" thickBot="1">
      <c r="B21" s="350" t="s">
        <v>301</v>
      </c>
      <c r="C21" s="356" t="str">
        <f>TAXAS!G2</f>
        <v>Cartão de Crédito</v>
      </c>
      <c r="D21" s="86"/>
      <c r="E21" s="86"/>
      <c r="F21" s="97" t="s">
        <v>410</v>
      </c>
      <c r="G21" s="94">
        <f t="shared" si="4"/>
        <v>0</v>
      </c>
      <c r="H21" s="95" t="str">
        <f t="shared" si="1"/>
        <v xml:space="preserve"> 0,00</v>
      </c>
      <c r="I21" s="376" t="s">
        <v>570</v>
      </c>
      <c r="K21" s="88"/>
      <c r="L21" s="260">
        <f>IFERROR(I21/(C14-M4-M5),0)</f>
        <v>0</v>
      </c>
      <c r="M21" s="372" t="str">
        <f>IFERROR(IF(C15&lt;&gt;"",0,I21),0)</f>
        <v xml:space="preserve"> 0,00</v>
      </c>
      <c r="N21" s="374">
        <f>IFERROR(IF(C15="",0,I21),0)</f>
        <v>0</v>
      </c>
    </row>
    <row r="22" spans="2:19">
      <c r="B22" s="354" t="s">
        <v>407</v>
      </c>
      <c r="C22" s="357">
        <f>(I21+I7+I19+I6)/(1-'CADASTRO % DE CÁLCULO'!E13)</f>
        <v>246.91358024691357</v>
      </c>
      <c r="D22" s="375"/>
      <c r="E22" s="86"/>
      <c r="F22" s="88"/>
      <c r="G22" s="88"/>
      <c r="H22" s="96"/>
      <c r="I22" s="60">
        <f>SUM(I6:I21)</f>
        <v>0</v>
      </c>
      <c r="K22" s="88"/>
    </row>
    <row r="23" spans="2:19" ht="18.75">
      <c r="B23" s="343"/>
      <c r="C23" s="360" t="str">
        <f>IF(OR(C12="",E3=""),"",C12&amp;" Vezes no "&amp;E3)</f>
        <v>5 Vezes no Cartão de Crédito</v>
      </c>
      <c r="D23" s="264"/>
      <c r="E23" s="363"/>
      <c r="F23" s="88"/>
      <c r="G23" s="88"/>
      <c r="H23" s="96"/>
      <c r="K23" s="88"/>
      <c r="L23" s="379" t="s">
        <v>427</v>
      </c>
      <c r="M23" s="380">
        <f>M4+M5+M6+M7+M8+M9+M10+M11+M12+M13+M14+M15+M16+M17+M18+M19+M21</f>
        <v>395.46161894357203</v>
      </c>
      <c r="N23" s="166">
        <f>N4+N5+N6+N7+N8+N9+N10+N11+N13+N14+N15+N16+N17+N18+N19+N21</f>
        <v>0</v>
      </c>
      <c r="Q23" s="524" t="s">
        <v>226</v>
      </c>
      <c r="R23" s="524"/>
      <c r="S23" s="524"/>
    </row>
    <row r="24" spans="2:19">
      <c r="B24" s="354" t="s">
        <v>408</v>
      </c>
      <c r="C24" s="357">
        <f>C25*C20</f>
        <v>14.067278287461772</v>
      </c>
      <c r="D24" s="173"/>
      <c r="G24" s="81"/>
      <c r="H24" s="81"/>
      <c r="K24" s="88"/>
      <c r="M24" s="166">
        <f>M23+M20</f>
        <v>494.32415902140673</v>
      </c>
      <c r="N24" s="166">
        <f>N20+N23</f>
        <v>0</v>
      </c>
      <c r="Q24" s="207" t="s">
        <v>196</v>
      </c>
      <c r="R24" s="521" t="str">
        <f>C4</f>
        <v>461,84</v>
      </c>
      <c r="S24" s="521"/>
    </row>
    <row r="25" spans="2:19" ht="15.75" thickBot="1">
      <c r="B25" s="358" t="s">
        <v>198</v>
      </c>
      <c r="C25" s="359">
        <f>C5/(1-CÁLCULOS!L23-CÁLCULOS!L21-CÁLCULOS!K25)</f>
        <v>305.81039755351679</v>
      </c>
      <c r="Q25" s="207" t="s">
        <v>322</v>
      </c>
      <c r="R25" s="520" t="str">
        <f>E3</f>
        <v>Cartão de Crédito</v>
      </c>
      <c r="S25" s="520"/>
    </row>
    <row r="26" spans="2:19">
      <c r="Q26" s="207" t="s">
        <v>325</v>
      </c>
      <c r="R26" s="520">
        <f>C12</f>
        <v>5</v>
      </c>
      <c r="S26" s="520"/>
    </row>
    <row r="27" spans="2:19">
      <c r="D27" s="525" t="s">
        <v>411</v>
      </c>
      <c r="E27" s="525"/>
      <c r="F27" s="525"/>
      <c r="G27" s="526">
        <f>(1-D28-E28-F28)</f>
        <v>0.65400000000000003</v>
      </c>
      <c r="Q27" s="207" t="s">
        <v>324</v>
      </c>
      <c r="R27" s="521">
        <f>C10</f>
        <v>0</v>
      </c>
      <c r="S27" s="521"/>
    </row>
    <row r="28" spans="2:19">
      <c r="D28" s="365">
        <f>CÁLCULOS!L23</f>
        <v>0.2</v>
      </c>
      <c r="E28" s="366">
        <f>CÁLCULOS!L21</f>
        <v>0.1</v>
      </c>
      <c r="F28" s="366">
        <f>D13</f>
        <v>4.5999999999999999E-2</v>
      </c>
      <c r="G28" s="526"/>
      <c r="Q28" s="207" t="s">
        <v>330</v>
      </c>
      <c r="R28" s="521">
        <f>C13</f>
        <v>98.864831804281351</v>
      </c>
      <c r="S28" s="521"/>
    </row>
    <row r="29" spans="2:19">
      <c r="D29" s="364" t="s">
        <v>420</v>
      </c>
      <c r="E29" s="364" t="s">
        <v>421</v>
      </c>
      <c r="F29" s="364" t="s">
        <v>422</v>
      </c>
      <c r="G29" s="526"/>
      <c r="Q29" s="207" t="s">
        <v>326</v>
      </c>
      <c r="R29" s="521">
        <f>C14</f>
        <v>494.32415902140673</v>
      </c>
      <c r="S29" s="521"/>
    </row>
    <row r="30" spans="2:19">
      <c r="B30" t="s">
        <v>413</v>
      </c>
      <c r="C30" s="134">
        <f>C11*CÁLCULOS!L21</f>
        <v>46.183999999999997</v>
      </c>
    </row>
    <row r="31" spans="2:19" ht="18.75">
      <c r="B31" t="s">
        <v>414</v>
      </c>
      <c r="C31" s="134">
        <f>C11*CÁLCULOS!L23</f>
        <v>92.367999999999995</v>
      </c>
      <c r="Q31" s="524" t="s">
        <v>327</v>
      </c>
      <c r="R31" s="524"/>
      <c r="S31" s="524"/>
    </row>
    <row r="32" spans="2:19">
      <c r="B32" t="s">
        <v>426</v>
      </c>
      <c r="C32" s="173">
        <f>B49</f>
        <v>74.509803921568619</v>
      </c>
      <c r="Q32" s="527">
        <f>C15</f>
        <v>0</v>
      </c>
      <c r="R32" s="528"/>
      <c r="S32" s="529"/>
    </row>
    <row r="33" spans="2:19">
      <c r="B33" t="s">
        <v>518</v>
      </c>
      <c r="C33" s="173">
        <f>B51</f>
        <v>48.780487804878049</v>
      </c>
    </row>
    <row r="34" spans="2:19" ht="18.75">
      <c r="Q34" s="524" t="s">
        <v>328</v>
      </c>
      <c r="R34" s="524"/>
      <c r="S34" s="524"/>
    </row>
    <row r="35" spans="2:19">
      <c r="B35" t="s">
        <v>412</v>
      </c>
      <c r="C35" s="101">
        <f>C11-C30-C31</f>
        <v>323.28799999999995</v>
      </c>
      <c r="Q35" s="207" t="str">
        <f t="shared" ref="Q35:R42" si="5">F4</f>
        <v>Impostos</v>
      </c>
      <c r="R35" s="208">
        <f t="shared" si="5"/>
        <v>0.1</v>
      </c>
      <c r="S35" s="273">
        <f>H4</f>
        <v>49.432415902140676</v>
      </c>
    </row>
    <row r="36" spans="2:19">
      <c r="C36" s="173">
        <f>C11-C35</f>
        <v>138.55200000000002</v>
      </c>
      <c r="Q36" s="207" t="str">
        <f t="shared" si="5"/>
        <v>Juros do Financiamento/Cheque</v>
      </c>
      <c r="R36" s="208" t="str">
        <f t="shared" si="5"/>
        <v>4,60</v>
      </c>
      <c r="S36" s="273">
        <f>H5</f>
        <v>22.738911314984708</v>
      </c>
    </row>
    <row r="37" spans="2:19">
      <c r="C37" s="173">
        <f>C35/G27</f>
        <v>494.32415902140662</v>
      </c>
      <c r="Q37" s="207" t="str">
        <f t="shared" si="5"/>
        <v xml:space="preserve"> Material:</v>
      </c>
      <c r="R37" s="208">
        <f t="shared" si="5"/>
        <v>0.20229640444433447</v>
      </c>
      <c r="S37" s="273" t="str">
        <f>I6</f>
        <v xml:space="preserve"> 100,00</v>
      </c>
    </row>
    <row r="38" spans="2:19">
      <c r="Q38" s="207" t="str">
        <f t="shared" si="5"/>
        <v>Custo de Instalação</v>
      </c>
      <c r="R38" s="208">
        <f t="shared" si="5"/>
        <v>0.20229640444433447</v>
      </c>
      <c r="S38" s="273" t="str">
        <f>I7</f>
        <v xml:space="preserve"> 100,00</v>
      </c>
    </row>
    <row r="39" spans="2:19">
      <c r="Q39" s="207" t="str">
        <f t="shared" si="5"/>
        <v>Comissão/RT</v>
      </c>
      <c r="R39" s="208">
        <f t="shared" si="5"/>
        <v>0.1</v>
      </c>
      <c r="S39" s="273">
        <f>H8</f>
        <v>48.780487804878049</v>
      </c>
    </row>
    <row r="40" spans="2:19">
      <c r="Q40" s="207" t="str">
        <f t="shared" si="5"/>
        <v>Projetista</v>
      </c>
      <c r="R40" s="208">
        <f t="shared" si="5"/>
        <v>0.05</v>
      </c>
      <c r="S40" s="273">
        <f>H9</f>
        <v>19.607843137254903</v>
      </c>
    </row>
    <row r="41" spans="2:19">
      <c r="Q41" s="207" t="str">
        <f t="shared" si="5"/>
        <v>Comercial</v>
      </c>
      <c r="R41" s="208">
        <f t="shared" si="5"/>
        <v>0.03</v>
      </c>
      <c r="S41" s="273">
        <f>H10</f>
        <v>11.76470588235294</v>
      </c>
    </row>
    <row r="42" spans="2:19">
      <c r="B42" s="383" t="s">
        <v>500</v>
      </c>
      <c r="C42" s="383" t="s">
        <v>504</v>
      </c>
      <c r="D42" s="383"/>
      <c r="Q42" s="207" t="str">
        <f t="shared" si="5"/>
        <v>Plano de corte</v>
      </c>
      <c r="R42" s="208">
        <f t="shared" si="5"/>
        <v>0.01</v>
      </c>
      <c r="S42" s="273">
        <f>H11</f>
        <v>3.9215686274509802</v>
      </c>
    </row>
    <row r="43" spans="2:19">
      <c r="B43" s="383" t="s">
        <v>501</v>
      </c>
      <c r="C43" s="383" t="s">
        <v>505</v>
      </c>
      <c r="D43" s="383"/>
      <c r="Q43" s="207" t="str">
        <f>F13</f>
        <v>Montador</v>
      </c>
      <c r="R43" s="208">
        <f>G13</f>
        <v>0.1</v>
      </c>
      <c r="S43" s="273">
        <f>H13</f>
        <v>39.215686274509807</v>
      </c>
    </row>
    <row r="44" spans="2:19">
      <c r="B44" s="383" t="s">
        <v>502</v>
      </c>
      <c r="C44" s="383" t="s">
        <v>506</v>
      </c>
      <c r="D44" s="383"/>
      <c r="Q44" s="207" t="str">
        <f t="shared" ref="Q44:Q50" si="6">F14</f>
        <v/>
      </c>
      <c r="R44" s="208" t="str">
        <f>IF(Q44="","",G14)</f>
        <v/>
      </c>
      <c r="S44" s="273" t="str">
        <f>IF(Q44="","",H14)</f>
        <v/>
      </c>
    </row>
    <row r="45" spans="2:19">
      <c r="B45" s="397" t="s">
        <v>503</v>
      </c>
      <c r="C45" s="383"/>
      <c r="D45" s="383" t="s">
        <v>516</v>
      </c>
      <c r="Q45" s="207" t="str">
        <f t="shared" si="6"/>
        <v/>
      </c>
      <c r="R45" s="208" t="str">
        <f>IF(Q45="","",G15)</f>
        <v/>
      </c>
      <c r="S45" s="273" t="str">
        <f>IF(Q45="","",H15)</f>
        <v/>
      </c>
    </row>
    <row r="46" spans="2:19">
      <c r="B46" s="397" t="s">
        <v>509</v>
      </c>
      <c r="C46" s="383"/>
      <c r="D46" s="398" t="s">
        <v>517</v>
      </c>
      <c r="Q46" s="207" t="str">
        <f t="shared" si="6"/>
        <v/>
      </c>
      <c r="R46" s="208" t="str">
        <f>IF(Q46="","",G16)</f>
        <v/>
      </c>
      <c r="S46" s="273" t="str">
        <f>IF(Q46="","",H16)</f>
        <v/>
      </c>
    </row>
    <row r="47" spans="2:19">
      <c r="B47" s="383"/>
      <c r="C47" s="383"/>
      <c r="D47" s="398"/>
      <c r="Q47" s="207" t="str">
        <f t="shared" si="6"/>
        <v/>
      </c>
      <c r="R47" s="208" t="str">
        <f>IF(Q47="","",G17)</f>
        <v/>
      </c>
      <c r="S47" s="273" t="str">
        <f>IF(Q47="","",H17)</f>
        <v/>
      </c>
    </row>
    <row r="48" spans="2:19">
      <c r="B48" s="399">
        <f>C5/(1-CÁLCULOS!L21-CÁLCULOS!L23-'CADASTRO % DE CÁLCULO'!E14)</f>
        <v>392.15686274509801</v>
      </c>
      <c r="C48" s="383" t="s">
        <v>511</v>
      </c>
      <c r="D48" s="383"/>
      <c r="Q48" s="207" t="str">
        <f t="shared" si="6"/>
        <v/>
      </c>
      <c r="R48" s="208" t="str">
        <f>IF(Q48="","",G18)</f>
        <v/>
      </c>
      <c r="S48" s="273" t="str">
        <f>IF(Q48="","",H18)</f>
        <v/>
      </c>
    </row>
    <row r="49" spans="2:19">
      <c r="B49" s="399">
        <f>B48*'CADASTRO % DE CÁLCULO'!E13</f>
        <v>74.509803921568619</v>
      </c>
      <c r="C49" t="s">
        <v>511</v>
      </c>
      <c r="D49" s="383"/>
      <c r="Q49" s="207" t="str">
        <f t="shared" si="6"/>
        <v>Gastos por Hora:</v>
      </c>
      <c r="R49" s="208">
        <f>G19</f>
        <v>0</v>
      </c>
      <c r="S49" s="273" t="str">
        <f>I19</f>
        <v xml:space="preserve"> 0,00</v>
      </c>
    </row>
    <row r="50" spans="2:19">
      <c r="B50" s="399">
        <f>C5/(1-CÁLCULOS!L21-CÁLCULOS!L23-'CADASTRO % DE CÁLCULO'!F3-'CADASTRO % DE CÁLCULO'!E14)</f>
        <v>487.80487804878049</v>
      </c>
      <c r="C50" s="383" t="s">
        <v>512</v>
      </c>
      <c r="D50" s="383"/>
      <c r="Q50" s="207" t="str">
        <f t="shared" si="6"/>
        <v>Lucro:</v>
      </c>
      <c r="R50" s="208">
        <f>G20</f>
        <v>0.19999536391979872</v>
      </c>
      <c r="S50" s="273">
        <f>H20</f>
        <v>98.862540077834694</v>
      </c>
    </row>
    <row r="51" spans="2:19">
      <c r="B51" s="399">
        <f>B50*'CADASTRO % DE CÁLCULO'!E3</f>
        <v>48.780487804878049</v>
      </c>
      <c r="C51" s="400" t="s">
        <v>513</v>
      </c>
      <c r="D51" s="383"/>
      <c r="Q51" s="207" t="str">
        <f>B22</f>
        <v>Gasto de Produção Total</v>
      </c>
      <c r="R51" s="385" t="s">
        <v>428</v>
      </c>
      <c r="S51" s="386">
        <f>C22</f>
        <v>246.91358024691357</v>
      </c>
    </row>
    <row r="52" spans="2:19">
      <c r="B52" s="399"/>
      <c r="C52" s="401"/>
      <c r="D52" s="383"/>
      <c r="Q52" s="207" t="str">
        <f>F21</f>
        <v>Custos Adicionais:</v>
      </c>
      <c r="R52" s="385">
        <f>G21</f>
        <v>0</v>
      </c>
      <c r="S52" s="386" t="str">
        <f>I21</f>
        <v xml:space="preserve"> 0,00</v>
      </c>
    </row>
    <row r="53" spans="2:19">
      <c r="B53" s="399">
        <f>B49+B51</f>
        <v>123.29029172644667</v>
      </c>
      <c r="C53" s="383" t="s">
        <v>514</v>
      </c>
      <c r="D53" s="383"/>
    </row>
    <row r="54" spans="2:19">
      <c r="B54" s="399">
        <f>B53+C5</f>
        <v>323.29029172644664</v>
      </c>
      <c r="C54" s="383" t="s">
        <v>515</v>
      </c>
      <c r="D54" s="383"/>
    </row>
  </sheetData>
  <sheetProtection selectLockedCells="1"/>
  <mergeCells count="20">
    <mergeCell ref="B9:C9"/>
    <mergeCell ref="Q3:S3"/>
    <mergeCell ref="Q34:S34"/>
    <mergeCell ref="Q31:S31"/>
    <mergeCell ref="Q23:S23"/>
    <mergeCell ref="D27:F27"/>
    <mergeCell ref="G27:G29"/>
    <mergeCell ref="Q32:S32"/>
    <mergeCell ref="Q1:S1"/>
    <mergeCell ref="R7:S7"/>
    <mergeCell ref="R29:S29"/>
    <mergeCell ref="R27:S27"/>
    <mergeCell ref="R28:S28"/>
    <mergeCell ref="Q9:S9"/>
    <mergeCell ref="R24:S24"/>
    <mergeCell ref="R25:S25"/>
    <mergeCell ref="R26:S26"/>
    <mergeCell ref="R4:S4"/>
    <mergeCell ref="R5:S5"/>
    <mergeCell ref="R6:S6"/>
  </mergeCells>
  <conditionalFormatting sqref="C19">
    <cfRule type="cellIs" dxfId="2" priority="3" operator="lessThan">
      <formula>0</formula>
    </cfRule>
  </conditionalFormatting>
  <conditionalFormatting sqref="C18">
    <cfRule type="cellIs" dxfId="1" priority="1" operator="lessThan">
      <formula>0</formula>
    </cfRule>
  </conditionalFormatting>
  <dataValidations disablePrompts="1" count="1">
    <dataValidation allowBlank="1" showInputMessage="1" showErrorMessage="1" errorTitle="Atenção:" error="A quantidade de parcelas varia entre 1 e 24. Informe novamente a quantidade." sqref="C12" xr:uid="{00000000-0002-0000-0900-000000000000}"/>
  </dataValidations>
  <printOptions horizontalCentered="1"/>
  <pageMargins left="0.39370078740157483" right="0.39370078740157483" top="0.39370078740157483" bottom="0.39370078740157483" header="0.31496062992125984" footer="0.31496062992125984"/>
  <pageSetup scale="80" orientation="portrait"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Option Button 1">
              <controlPr defaultSize="0" autoFill="0" autoLine="0" autoPict="0">
                <anchor moveWithCells="1">
                  <from>
                    <xdr:col>1</xdr:col>
                    <xdr:colOff>1019175</xdr:colOff>
                    <xdr:row>6</xdr:row>
                    <xdr:rowOff>0</xdr:rowOff>
                  </from>
                  <to>
                    <xdr:col>1</xdr:col>
                    <xdr:colOff>2095500</xdr:colOff>
                    <xdr:row>7</xdr:row>
                    <xdr:rowOff>28575</xdr:rowOff>
                  </to>
                </anchor>
              </controlPr>
            </control>
          </mc:Choice>
        </mc:AlternateContent>
        <mc:AlternateContent xmlns:mc="http://schemas.openxmlformats.org/markup-compatibility/2006">
          <mc:Choice Requires="x14">
            <control shapeId="35842" r:id="rId5" name="Option Button 2">
              <controlPr defaultSize="0" autoFill="0" autoLine="0" autoPict="0">
                <anchor moveWithCells="1">
                  <from>
                    <xdr:col>1</xdr:col>
                    <xdr:colOff>1876425</xdr:colOff>
                    <xdr:row>5</xdr:row>
                    <xdr:rowOff>171450</xdr:rowOff>
                  </from>
                  <to>
                    <xdr:col>2</xdr:col>
                    <xdr:colOff>47625</xdr:colOff>
                    <xdr:row>7</xdr:row>
                    <xdr:rowOff>0</xdr:rowOff>
                  </to>
                </anchor>
              </controlPr>
            </control>
          </mc:Choice>
        </mc:AlternateContent>
        <mc:AlternateContent xmlns:mc="http://schemas.openxmlformats.org/markup-compatibility/2006">
          <mc:Choice Requires="x14">
            <control shapeId="35864" r:id="rId6" name="Option Button 24">
              <controlPr defaultSize="0" autoFill="0" autoLine="0" autoPict="0">
                <anchor moveWithCells="1">
                  <from>
                    <xdr:col>1</xdr:col>
                    <xdr:colOff>257175</xdr:colOff>
                    <xdr:row>6</xdr:row>
                    <xdr:rowOff>9525</xdr:rowOff>
                  </from>
                  <to>
                    <xdr:col>1</xdr:col>
                    <xdr:colOff>933450</xdr:colOff>
                    <xdr:row>7</xdr:row>
                    <xdr:rowOff>47625</xdr:rowOff>
                  </to>
                </anchor>
              </controlPr>
            </control>
          </mc:Choice>
        </mc:AlternateContent>
        <mc:AlternateContent xmlns:mc="http://schemas.openxmlformats.org/markup-compatibility/2006">
          <mc:Choice Requires="x14">
            <control shapeId="35868" r:id="rId7" name="List Box 28">
              <controlPr defaultSize="0" autoLine="0" autoPict="0">
                <anchor moveWithCells="1">
                  <from>
                    <xdr:col>16</xdr:col>
                    <xdr:colOff>1466850</xdr:colOff>
                    <xdr:row>9</xdr:row>
                    <xdr:rowOff>76200</xdr:rowOff>
                  </from>
                  <to>
                    <xdr:col>18</xdr:col>
                    <xdr:colOff>457200</xdr:colOff>
                    <xdr:row>20</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49"/>
  <sheetViews>
    <sheetView showGridLines="0" workbookViewId="0">
      <pane ySplit="1" topLeftCell="A2" activePane="bottomLeft" state="frozen"/>
      <selection activeCell="K27" sqref="K27"/>
      <selection pane="bottomLeft" activeCell="A2" sqref="A2"/>
    </sheetView>
  </sheetViews>
  <sheetFormatPr defaultRowHeight="15"/>
  <cols>
    <col min="1" max="1" width="19.85546875" customWidth="1"/>
    <col min="2" max="2" width="17.42578125" customWidth="1"/>
    <col min="3" max="3" width="14.85546875" customWidth="1"/>
  </cols>
  <sheetData>
    <row r="1" spans="1:4">
      <c r="A1" s="58" t="s">
        <v>7</v>
      </c>
      <c r="B1" s="65" t="s">
        <v>0</v>
      </c>
      <c r="C1" s="67">
        <f>SUM(D2:D43)</f>
        <v>461.84</v>
      </c>
    </row>
    <row r="2" spans="1:4">
      <c r="A2" s="66" t="s">
        <v>582</v>
      </c>
      <c r="B2" s="66" t="s">
        <v>585</v>
      </c>
      <c r="D2" s="68">
        <f>VALUE(B2)</f>
        <v>461.84</v>
      </c>
    </row>
    <row r="3" spans="1:4">
      <c r="A3" s="66"/>
      <c r="B3" s="66"/>
      <c r="D3" s="68">
        <f t="shared" ref="D3:D49" si="0">VALUE(B3)</f>
        <v>0</v>
      </c>
    </row>
    <row r="4" spans="1:4">
      <c r="A4" s="66"/>
      <c r="B4" s="66"/>
      <c r="D4" s="68">
        <f t="shared" si="0"/>
        <v>0</v>
      </c>
    </row>
    <row r="5" spans="1:4">
      <c r="A5" s="66"/>
      <c r="B5" s="66"/>
      <c r="D5" s="68">
        <f t="shared" si="0"/>
        <v>0</v>
      </c>
    </row>
    <row r="6" spans="1:4">
      <c r="A6" s="66"/>
      <c r="B6" s="66"/>
      <c r="D6" s="68">
        <f t="shared" si="0"/>
        <v>0</v>
      </c>
    </row>
    <row r="7" spans="1:4">
      <c r="A7" s="66"/>
      <c r="B7" s="66"/>
      <c r="D7" s="68">
        <f t="shared" si="0"/>
        <v>0</v>
      </c>
    </row>
    <row r="8" spans="1:4">
      <c r="A8" s="66"/>
      <c r="B8" s="66"/>
      <c r="D8" s="68">
        <f t="shared" si="0"/>
        <v>0</v>
      </c>
    </row>
    <row r="9" spans="1:4">
      <c r="A9" s="66"/>
      <c r="B9" s="66"/>
      <c r="D9" s="68">
        <f t="shared" si="0"/>
        <v>0</v>
      </c>
    </row>
    <row r="10" spans="1:4">
      <c r="A10" s="66"/>
      <c r="B10" s="66"/>
      <c r="D10" s="68">
        <f t="shared" si="0"/>
        <v>0</v>
      </c>
    </row>
    <row r="11" spans="1:4">
      <c r="A11" s="66"/>
      <c r="B11" s="66"/>
      <c r="D11" s="68">
        <f t="shared" si="0"/>
        <v>0</v>
      </c>
    </row>
    <row r="12" spans="1:4">
      <c r="A12" s="66"/>
      <c r="B12" s="66"/>
      <c r="D12" s="68">
        <f t="shared" si="0"/>
        <v>0</v>
      </c>
    </row>
    <row r="13" spans="1:4">
      <c r="A13" s="66"/>
      <c r="B13" s="66"/>
      <c r="D13" s="68">
        <f t="shared" si="0"/>
        <v>0</v>
      </c>
    </row>
    <row r="14" spans="1:4">
      <c r="A14" s="66"/>
      <c r="B14" s="66"/>
      <c r="D14" s="68">
        <f t="shared" si="0"/>
        <v>0</v>
      </c>
    </row>
    <row r="15" spans="1:4">
      <c r="A15" s="66"/>
      <c r="B15" s="66"/>
      <c r="D15" s="68">
        <f t="shared" si="0"/>
        <v>0</v>
      </c>
    </row>
    <row r="16" spans="1:4">
      <c r="A16" s="66"/>
      <c r="B16" s="66"/>
      <c r="D16" s="68">
        <f t="shared" si="0"/>
        <v>0</v>
      </c>
    </row>
    <row r="17" spans="1:4">
      <c r="A17" s="66"/>
      <c r="B17" s="66"/>
      <c r="D17" s="68">
        <f t="shared" si="0"/>
        <v>0</v>
      </c>
    </row>
    <row r="18" spans="1:4">
      <c r="A18" s="66"/>
      <c r="B18" s="66"/>
      <c r="D18" s="68">
        <f t="shared" si="0"/>
        <v>0</v>
      </c>
    </row>
    <row r="19" spans="1:4">
      <c r="A19" s="66"/>
      <c r="B19" s="66"/>
      <c r="D19" s="68">
        <f t="shared" si="0"/>
        <v>0</v>
      </c>
    </row>
    <row r="20" spans="1:4">
      <c r="A20" s="66"/>
      <c r="B20" s="66"/>
      <c r="D20" s="68">
        <f t="shared" si="0"/>
        <v>0</v>
      </c>
    </row>
    <row r="21" spans="1:4">
      <c r="A21" s="66"/>
      <c r="B21" s="66"/>
      <c r="D21" s="68">
        <f t="shared" si="0"/>
        <v>0</v>
      </c>
    </row>
    <row r="22" spans="1:4">
      <c r="A22" s="66"/>
      <c r="B22" s="66"/>
      <c r="D22" s="68">
        <f t="shared" si="0"/>
        <v>0</v>
      </c>
    </row>
    <row r="23" spans="1:4">
      <c r="A23" s="66"/>
      <c r="B23" s="66"/>
      <c r="D23" s="68">
        <f t="shared" si="0"/>
        <v>0</v>
      </c>
    </row>
    <row r="24" spans="1:4">
      <c r="A24" s="66"/>
      <c r="B24" s="66"/>
      <c r="D24" s="68">
        <f t="shared" si="0"/>
        <v>0</v>
      </c>
    </row>
    <row r="25" spans="1:4">
      <c r="A25" s="66"/>
      <c r="B25" s="66"/>
      <c r="D25" s="68">
        <f t="shared" si="0"/>
        <v>0</v>
      </c>
    </row>
    <row r="26" spans="1:4">
      <c r="A26" s="66"/>
      <c r="B26" s="66"/>
      <c r="D26" s="68">
        <f t="shared" si="0"/>
        <v>0</v>
      </c>
    </row>
    <row r="27" spans="1:4">
      <c r="A27" s="66"/>
      <c r="B27" s="66"/>
      <c r="D27" s="68">
        <f t="shared" si="0"/>
        <v>0</v>
      </c>
    </row>
    <row r="28" spans="1:4">
      <c r="A28" s="66"/>
      <c r="B28" s="66"/>
      <c r="D28" s="68">
        <f t="shared" si="0"/>
        <v>0</v>
      </c>
    </row>
    <row r="29" spans="1:4">
      <c r="A29" s="66"/>
      <c r="B29" s="66"/>
      <c r="D29" s="68">
        <f t="shared" si="0"/>
        <v>0</v>
      </c>
    </row>
    <row r="30" spans="1:4">
      <c r="A30" s="66"/>
      <c r="B30" s="66"/>
      <c r="D30" s="68">
        <f t="shared" si="0"/>
        <v>0</v>
      </c>
    </row>
    <row r="31" spans="1:4">
      <c r="A31" s="66"/>
      <c r="B31" s="66"/>
      <c r="D31" s="68">
        <f t="shared" si="0"/>
        <v>0</v>
      </c>
    </row>
    <row r="32" spans="1:4">
      <c r="A32" s="66"/>
      <c r="B32" s="66"/>
      <c r="D32" s="68">
        <f t="shared" si="0"/>
        <v>0</v>
      </c>
    </row>
    <row r="33" spans="1:4">
      <c r="A33" s="66"/>
      <c r="B33" s="66"/>
      <c r="D33" s="68">
        <f t="shared" si="0"/>
        <v>0</v>
      </c>
    </row>
    <row r="34" spans="1:4">
      <c r="A34" s="66"/>
      <c r="B34" s="66"/>
      <c r="D34" s="68">
        <f t="shared" si="0"/>
        <v>0</v>
      </c>
    </row>
    <row r="35" spans="1:4">
      <c r="A35" s="66"/>
      <c r="B35" s="66"/>
      <c r="D35" s="68">
        <f t="shared" si="0"/>
        <v>0</v>
      </c>
    </row>
    <row r="36" spans="1:4">
      <c r="A36" s="66"/>
      <c r="B36" s="66"/>
      <c r="D36" s="68">
        <f t="shared" si="0"/>
        <v>0</v>
      </c>
    </row>
    <row r="37" spans="1:4">
      <c r="A37" s="66"/>
      <c r="B37" s="66"/>
      <c r="D37" s="68">
        <f t="shared" si="0"/>
        <v>0</v>
      </c>
    </row>
    <row r="38" spans="1:4">
      <c r="A38" s="66"/>
      <c r="B38" s="66"/>
      <c r="D38" s="68">
        <f t="shared" si="0"/>
        <v>0</v>
      </c>
    </row>
    <row r="39" spans="1:4">
      <c r="A39" s="66"/>
      <c r="B39" s="66"/>
      <c r="D39" s="68">
        <f t="shared" si="0"/>
        <v>0</v>
      </c>
    </row>
    <row r="40" spans="1:4">
      <c r="A40" s="66"/>
      <c r="B40" s="66"/>
      <c r="D40" s="68">
        <f t="shared" si="0"/>
        <v>0</v>
      </c>
    </row>
    <row r="41" spans="1:4">
      <c r="A41" s="66"/>
      <c r="B41" s="66"/>
      <c r="D41" s="68">
        <f t="shared" si="0"/>
        <v>0</v>
      </c>
    </row>
    <row r="42" spans="1:4">
      <c r="A42" s="66"/>
      <c r="B42" s="66"/>
      <c r="D42" s="68">
        <f t="shared" si="0"/>
        <v>0</v>
      </c>
    </row>
    <row r="43" spans="1:4">
      <c r="A43" s="66"/>
      <c r="B43" s="66"/>
      <c r="D43" s="68">
        <f t="shared" si="0"/>
        <v>0</v>
      </c>
    </row>
    <row r="44" spans="1:4">
      <c r="A44" s="66"/>
      <c r="B44" s="66"/>
      <c r="D44" s="68">
        <f t="shared" si="0"/>
        <v>0</v>
      </c>
    </row>
    <row r="45" spans="1:4">
      <c r="A45" s="66"/>
      <c r="B45" s="66"/>
      <c r="D45" s="68">
        <f t="shared" si="0"/>
        <v>0</v>
      </c>
    </row>
    <row r="46" spans="1:4">
      <c r="A46" s="66"/>
      <c r="B46" s="66"/>
      <c r="D46" s="68">
        <f t="shared" si="0"/>
        <v>0</v>
      </c>
    </row>
    <row r="47" spans="1:4">
      <c r="A47" s="66"/>
      <c r="B47" s="66"/>
      <c r="D47" s="68">
        <f t="shared" si="0"/>
        <v>0</v>
      </c>
    </row>
    <row r="48" spans="1:4">
      <c r="A48" s="66"/>
      <c r="B48" s="66"/>
      <c r="D48" s="68">
        <f t="shared" si="0"/>
        <v>0</v>
      </c>
    </row>
    <row r="49" spans="1:4">
      <c r="A49" s="66"/>
      <c r="B49" s="66"/>
      <c r="D49" s="68">
        <f t="shared" si="0"/>
        <v>0</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6"/>
  <dimension ref="A1:N25"/>
  <sheetViews>
    <sheetView showGridLines="0" showRowColHeaders="0" showWhiteSpace="0" zoomScaleNormal="100" workbookViewId="0">
      <selection activeCell="D3" sqref="D3"/>
    </sheetView>
  </sheetViews>
  <sheetFormatPr defaultColWidth="0" defaultRowHeight="15" zeroHeight="1"/>
  <cols>
    <col min="1" max="1" width="1.7109375" style="308" customWidth="1"/>
    <col min="2" max="2" width="0.85546875" style="308" customWidth="1"/>
    <col min="3" max="3" width="30.28515625" style="308" customWidth="1"/>
    <col min="4" max="4" width="55" style="308" customWidth="1"/>
    <col min="5" max="5" width="1.28515625" style="308" customWidth="1"/>
    <col min="6" max="6" width="2.7109375" style="308" customWidth="1"/>
    <col min="7" max="7" width="24.28515625" style="56" hidden="1" customWidth="1"/>
    <col min="8" max="8" width="2.85546875" style="56" hidden="1" customWidth="1"/>
    <col min="9" max="9" width="11.140625" style="308" hidden="1" customWidth="1"/>
    <col min="10" max="10" width="13.85546875" style="308" hidden="1" customWidth="1"/>
    <col min="11" max="11" width="21.5703125" style="308" hidden="1" customWidth="1"/>
    <col min="12" max="12" width="1" style="308" hidden="1" customWidth="1"/>
    <col min="13" max="13" width="23.140625" style="308" hidden="1" customWidth="1"/>
    <col min="14" max="16384" width="9.140625" style="308" hidden="1"/>
  </cols>
  <sheetData>
    <row r="1" spans="3:14" ht="12.75" customHeight="1">
      <c r="C1" s="309">
        <v>6</v>
      </c>
      <c r="D1" s="309">
        <v>11.8</v>
      </c>
      <c r="E1" s="309">
        <v>0.7</v>
      </c>
      <c r="F1" s="320"/>
    </row>
    <row r="2" spans="3:14" ht="40.5" customHeight="1">
      <c r="C2" s="530" t="s">
        <v>405</v>
      </c>
      <c r="D2" s="530"/>
      <c r="E2" s="530"/>
      <c r="G2" s="56" t="s">
        <v>404</v>
      </c>
    </row>
    <row r="3" spans="3:14" ht="13.5" customHeight="1">
      <c r="C3" s="531"/>
      <c r="D3" s="412" t="str">
        <f t="shared" ref="D3:D9" si="0">M3</f>
        <v/>
      </c>
      <c r="E3" s="319"/>
      <c r="G3" s="310"/>
      <c r="H3" s="407"/>
      <c r="I3" s="312" t="s">
        <v>544</v>
      </c>
      <c r="J3" s="408" t="s">
        <v>217</v>
      </c>
      <c r="K3" s="409" t="str">
        <f>IF(I3="VERDADEIRO",J3&amp;G3,"")</f>
        <v/>
      </c>
      <c r="L3" s="408"/>
      <c r="M3" s="408" t="str">
        <f>IFERROR((INDEX($K$3:$K$9,_xlfn.AGGREGATE(15,6,(ROW($K$3:$K$9)-ROW($K$2))/($K$3:$K$9&lt;&gt;""),ROWS($L$3:L3)))),"")</f>
        <v/>
      </c>
      <c r="N3" s="313"/>
    </row>
    <row r="4" spans="3:14" ht="13.5" customHeight="1">
      <c r="C4" s="532"/>
      <c r="D4" s="413" t="str">
        <f t="shared" si="0"/>
        <v/>
      </c>
      <c r="E4" s="318"/>
      <c r="G4" s="310"/>
      <c r="H4" s="407"/>
      <c r="I4" s="312" t="s">
        <v>544</v>
      </c>
      <c r="J4" s="408" t="s">
        <v>398</v>
      </c>
      <c r="K4" s="409" t="str">
        <f t="shared" ref="K4:K9" si="1">IF(I4="VERDADEIRO",J4&amp;G4,"")</f>
        <v/>
      </c>
      <c r="L4" s="408"/>
      <c r="M4" s="408" t="str">
        <f>IFERROR((INDEX($K$3:$K$9,_xlfn.AGGREGATE(15,6,(ROW($K$3:$K$9)-ROW($K$2))/($K$3:$K$9&lt;&gt;""),ROWS($L$3:L4)))),"")</f>
        <v/>
      </c>
      <c r="N4" s="313"/>
    </row>
    <row r="5" spans="3:14" ht="13.5" customHeight="1">
      <c r="C5" s="532"/>
      <c r="D5" s="413" t="str">
        <f t="shared" si="0"/>
        <v/>
      </c>
      <c r="E5" s="318"/>
      <c r="G5" s="314"/>
      <c r="H5" s="410"/>
      <c r="I5" s="312" t="b">
        <v>0</v>
      </c>
      <c r="J5" s="408" t="s">
        <v>399</v>
      </c>
      <c r="K5" s="409" t="str">
        <f t="shared" si="1"/>
        <v/>
      </c>
      <c r="L5" s="408"/>
      <c r="M5" s="408" t="str">
        <f>IFERROR((INDEX($K$3:$K$9,_xlfn.AGGREGATE(15,6,(ROW($K$3:$K$9)-ROW($K$2))/($K$3:$K$9&lt;&gt;""),ROWS($L$3:L5)))),"")</f>
        <v/>
      </c>
      <c r="N5" s="313"/>
    </row>
    <row r="6" spans="3:14" ht="13.5" customHeight="1">
      <c r="C6" s="532"/>
      <c r="D6" s="413" t="str">
        <f t="shared" si="0"/>
        <v/>
      </c>
      <c r="E6" s="318"/>
      <c r="G6" s="314"/>
      <c r="H6" s="410"/>
      <c r="I6" s="312" t="s">
        <v>544</v>
      </c>
      <c r="J6" s="408" t="s">
        <v>400</v>
      </c>
      <c r="K6" s="409" t="str">
        <f t="shared" si="1"/>
        <v/>
      </c>
      <c r="L6" s="408"/>
      <c r="M6" s="408" t="str">
        <f>IFERROR((INDEX($K$3:$K$9,_xlfn.AGGREGATE(15,6,(ROW($K$3:$K$9)-ROW($K$2))/($K$3:$K$9&lt;&gt;""),ROWS($L$3:L6)))),"")</f>
        <v/>
      </c>
      <c r="N6" s="313"/>
    </row>
    <row r="7" spans="3:14" ht="13.5" customHeight="1">
      <c r="C7" s="532"/>
      <c r="D7" s="413" t="str">
        <f t="shared" si="0"/>
        <v/>
      </c>
      <c r="E7" s="318"/>
      <c r="G7" s="310"/>
      <c r="H7" s="407"/>
      <c r="I7" s="312" t="s">
        <v>544</v>
      </c>
      <c r="J7" s="408" t="s">
        <v>401</v>
      </c>
      <c r="K7" s="409" t="str">
        <f t="shared" si="1"/>
        <v/>
      </c>
      <c r="L7" s="408"/>
      <c r="M7" s="408" t="str">
        <f>IFERROR((INDEX($K$3:$K$9,_xlfn.AGGREGATE(15,6,(ROW($K$3:$K$9)-ROW($K$2))/($K$3:$K$9&lt;&gt;""),ROWS($L$3:L7)))),"")</f>
        <v/>
      </c>
      <c r="N7" s="313"/>
    </row>
    <row r="8" spans="3:14" ht="13.35" customHeight="1">
      <c r="C8" s="532"/>
      <c r="D8" s="413" t="str">
        <f t="shared" si="0"/>
        <v/>
      </c>
      <c r="E8" s="318"/>
      <c r="G8" s="310"/>
      <c r="H8" s="407"/>
      <c r="I8" s="312" t="s">
        <v>544</v>
      </c>
      <c r="J8" s="408" t="s">
        <v>402</v>
      </c>
      <c r="K8" s="409" t="str">
        <f t="shared" si="1"/>
        <v/>
      </c>
      <c r="L8" s="408"/>
      <c r="M8" s="408" t="str">
        <f>IFERROR((INDEX($K$3:$K$9,_xlfn.AGGREGATE(15,6,(ROW($K$3:$K$9)-ROW($K$2))/($K$3:$K$9&lt;&gt;""),ROWS($L$3:L8)))),"")</f>
        <v/>
      </c>
      <c r="N8" s="313"/>
    </row>
    <row r="9" spans="3:14" ht="13.5" customHeight="1">
      <c r="C9" s="533"/>
      <c r="D9" s="414" t="str">
        <f t="shared" si="0"/>
        <v/>
      </c>
      <c r="E9" s="317"/>
      <c r="G9" s="315"/>
      <c r="H9" s="411"/>
      <c r="I9" s="312" t="s">
        <v>544</v>
      </c>
      <c r="J9" s="408" t="s">
        <v>403</v>
      </c>
      <c r="K9" s="409" t="str">
        <f t="shared" si="1"/>
        <v/>
      </c>
      <c r="L9" s="408"/>
      <c r="M9" s="408" t="str">
        <f>IFERROR((INDEX($K$3:$K$9,_xlfn.AGGREGATE(15,6,(ROW($K$3:$K$9)-ROW($K$2))/($K$3:$K$9&lt;&gt;""),ROWS($L$3:L9)))),"")</f>
        <v/>
      </c>
      <c r="N9" s="313"/>
    </row>
    <row r="10" spans="3:14" ht="14.25" customHeight="1"/>
    <row r="11" spans="3:14">
      <c r="J11" s="311"/>
    </row>
    <row r="12" spans="3:14"/>
    <row r="25" spans="4:4" hidden="1">
      <c r="D25" s="316"/>
    </row>
  </sheetData>
  <sheetProtection password="CAD3" sheet="1" objects="1" scenarios="1"/>
  <mergeCells count="2">
    <mergeCell ref="C2:E2"/>
    <mergeCell ref="C3:C9"/>
  </mergeCells>
  <pageMargins left="0.51181102362204722" right="0.51181102362204722" top="0.78740157480314965" bottom="0.78740157480314965"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CLUILOGO.INCLUILOGO">
                <anchor moveWithCells="1">
                  <from>
                    <xdr:col>3</xdr:col>
                    <xdr:colOff>1209675</xdr:colOff>
                    <xdr:row>10</xdr:row>
                    <xdr:rowOff>19050</xdr:rowOff>
                  </from>
                  <to>
                    <xdr:col>3</xdr:col>
                    <xdr:colOff>2781300</xdr:colOff>
                    <xdr:row>11</xdr:row>
                    <xdr:rowOff>104775</xdr:rowOff>
                  </to>
                </anchor>
              </controlPr>
            </control>
          </mc:Choice>
        </mc:AlternateContent>
        <mc:AlternateContent xmlns:mc="http://schemas.openxmlformats.org/markup-compatibility/2006">
          <mc:Choice Requires="x14">
            <control shapeId="71689" r:id="rId5" name="Button 9">
              <controlPr defaultSize="0" print="0" autoFill="0" autoPict="0" macro="[0]!EDITARLOGO.EDITARLOGO">
                <anchor moveWithCells="1">
                  <from>
                    <xdr:col>3</xdr:col>
                    <xdr:colOff>219075</xdr:colOff>
                    <xdr:row>10</xdr:row>
                    <xdr:rowOff>19050</xdr:rowOff>
                  </from>
                  <to>
                    <xdr:col>3</xdr:col>
                    <xdr:colOff>1123950</xdr:colOff>
                    <xdr:row>11</xdr:row>
                    <xdr:rowOff>104775</xdr:rowOff>
                  </to>
                </anchor>
              </controlPr>
            </control>
          </mc:Choice>
        </mc:AlternateContent>
        <mc:AlternateContent xmlns:mc="http://schemas.openxmlformats.org/markup-compatibility/2006">
          <mc:Choice Requires="x14">
            <control shapeId="71690" r:id="rId6" name="Button 10">
              <controlPr defaultSize="0" print="0" autoFill="0" autoPict="0" macro="[0]!VOLTARORCAMENTO.VOLTARORCAMENTO">
                <anchor moveWithCells="1">
                  <from>
                    <xdr:col>3</xdr:col>
                    <xdr:colOff>2867025</xdr:colOff>
                    <xdr:row>10</xdr:row>
                    <xdr:rowOff>19050</xdr:rowOff>
                  </from>
                  <to>
                    <xdr:col>5</xdr:col>
                    <xdr:colOff>19050</xdr:colOff>
                    <xdr:row>11</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A1:E8"/>
  <sheetViews>
    <sheetView showGridLines="0" zoomScaleNormal="100" workbookViewId="0">
      <selection activeCell="E7" sqref="E7"/>
    </sheetView>
  </sheetViews>
  <sheetFormatPr defaultRowHeight="15"/>
  <cols>
    <col min="1" max="1" width="3" bestFit="1" customWidth="1"/>
    <col min="2" max="2" width="26.140625" bestFit="1" customWidth="1"/>
    <col min="3" max="3" width="13.140625" bestFit="1" customWidth="1"/>
    <col min="4" max="4" width="4.7109375" hidden="1" customWidth="1"/>
    <col min="5" max="5" width="22.28515625" customWidth="1"/>
    <col min="6" max="6" width="8.28515625" customWidth="1"/>
    <col min="7" max="7" width="13.7109375" customWidth="1"/>
    <col min="8" max="8" width="15" customWidth="1"/>
    <col min="9" max="9" width="8.7109375" bestFit="1" customWidth="1"/>
    <col min="10" max="10" width="17.5703125" bestFit="1" customWidth="1"/>
    <col min="11" max="11" width="18.7109375" bestFit="1" customWidth="1"/>
  </cols>
  <sheetData>
    <row r="1" spans="1:5" ht="18.75">
      <c r="A1" s="81"/>
      <c r="B1" s="486" t="s">
        <v>309</v>
      </c>
      <c r="C1" s="486"/>
      <c r="D1" s="486"/>
      <c r="E1" s="486"/>
    </row>
    <row r="2" spans="1:5">
      <c r="A2" s="81"/>
      <c r="B2" s="538" t="s">
        <v>335</v>
      </c>
      <c r="C2" s="538"/>
      <c r="D2" s="538"/>
      <c r="E2" s="214">
        <f>CÁLCULOS!K21</f>
        <v>0.1</v>
      </c>
    </row>
    <row r="3" spans="1:5" s="6" customFormat="1" ht="6" customHeight="1">
      <c r="A3" s="215"/>
      <c r="B3" s="537" t="s">
        <v>220</v>
      </c>
      <c r="C3" s="537"/>
      <c r="D3" s="537"/>
      <c r="E3" s="216">
        <f>IFERROR(E4/E5,0)</f>
        <v>522.72727272727275</v>
      </c>
    </row>
    <row r="4" spans="1:5">
      <c r="A4" s="81"/>
      <c r="B4" s="538" t="s">
        <v>336</v>
      </c>
      <c r="C4" s="538"/>
      <c r="D4" s="538"/>
      <c r="E4" s="183">
        <v>11500</v>
      </c>
    </row>
    <row r="5" spans="1:5">
      <c r="A5" s="81"/>
      <c r="B5" s="538" t="s">
        <v>221</v>
      </c>
      <c r="C5" s="538"/>
      <c r="D5" s="538"/>
      <c r="E5" s="184">
        <v>22</v>
      </c>
    </row>
    <row r="6" spans="1:5">
      <c r="A6" s="81"/>
      <c r="B6" s="538" t="s">
        <v>337</v>
      </c>
      <c r="C6" s="538"/>
      <c r="D6" s="538"/>
      <c r="E6" s="184">
        <v>8</v>
      </c>
    </row>
    <row r="7" spans="1:5">
      <c r="A7" s="81"/>
      <c r="B7" s="538" t="s">
        <v>339</v>
      </c>
      <c r="C7" s="538"/>
      <c r="D7" s="538"/>
      <c r="E7" s="184">
        <v>2</v>
      </c>
    </row>
    <row r="8" spans="1:5" ht="85.5" customHeight="1">
      <c r="A8" s="81"/>
      <c r="B8" s="534" t="s">
        <v>338</v>
      </c>
      <c r="C8" s="535"/>
      <c r="D8" s="536"/>
      <c r="E8" s="217">
        <f>IFERROR(VLOOKUP(CÁLCULOS!E2,CÁLCULOS!B2:C4,2,0),"")</f>
        <v>65.340909090909093</v>
      </c>
    </row>
  </sheetData>
  <mergeCells count="8">
    <mergeCell ref="B8:D8"/>
    <mergeCell ref="B1:E1"/>
    <mergeCell ref="B3:D3"/>
    <mergeCell ref="B5:D5"/>
    <mergeCell ref="B6:D6"/>
    <mergeCell ref="B7:D7"/>
    <mergeCell ref="B4:D4"/>
    <mergeCell ref="B2:D2"/>
  </mergeCell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Option Button 2">
              <controlPr defaultSize="0" autoFill="0" autoLine="0" autoPict="0">
                <anchor moveWithCells="1">
                  <from>
                    <xdr:col>1</xdr:col>
                    <xdr:colOff>838200</xdr:colOff>
                    <xdr:row>7</xdr:row>
                    <xdr:rowOff>790575</xdr:rowOff>
                  </from>
                  <to>
                    <xdr:col>2</xdr:col>
                    <xdr:colOff>495300</xdr:colOff>
                    <xdr:row>7</xdr:row>
                    <xdr:rowOff>1000125</xdr:rowOff>
                  </to>
                </anchor>
              </controlPr>
            </control>
          </mc:Choice>
        </mc:AlternateContent>
        <mc:AlternateContent xmlns:mc="http://schemas.openxmlformats.org/markup-compatibility/2006">
          <mc:Choice Requires="x14">
            <control shapeId="14337" r:id="rId5" name="Option Button 1">
              <controlPr defaultSize="0" autoFill="0" autoLine="0" autoPict="0">
                <anchor moveWithCells="1">
                  <from>
                    <xdr:col>1</xdr:col>
                    <xdr:colOff>828675</xdr:colOff>
                    <xdr:row>7</xdr:row>
                    <xdr:rowOff>361950</xdr:rowOff>
                  </from>
                  <to>
                    <xdr:col>2</xdr:col>
                    <xdr:colOff>76200</xdr:colOff>
                    <xdr:row>7</xdr:row>
                    <xdr:rowOff>561975</xdr:rowOff>
                  </to>
                </anchor>
              </controlPr>
            </control>
          </mc:Choice>
        </mc:AlternateContent>
        <mc:AlternateContent xmlns:mc="http://schemas.openxmlformats.org/markup-compatibility/2006">
          <mc:Choice Requires="x14">
            <control shapeId="14339" r:id="rId6" name="Option Button 3">
              <controlPr defaultSize="0" autoFill="0" autoLine="0" autoPict="0">
                <anchor moveWithCells="1">
                  <from>
                    <xdr:col>1</xdr:col>
                    <xdr:colOff>838200</xdr:colOff>
                    <xdr:row>7</xdr:row>
                    <xdr:rowOff>571500</xdr:rowOff>
                  </from>
                  <to>
                    <xdr:col>2</xdr:col>
                    <xdr:colOff>495300</xdr:colOff>
                    <xdr:row>7</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8"/>
  <dimension ref="B1:E23"/>
  <sheetViews>
    <sheetView showGridLines="0" zoomScaleNormal="100" workbookViewId="0">
      <selection activeCell="E8" sqref="E8"/>
    </sheetView>
  </sheetViews>
  <sheetFormatPr defaultRowHeight="15"/>
  <cols>
    <col min="1" max="1" width="3" bestFit="1" customWidth="1"/>
    <col min="2" max="2" width="26.140625" bestFit="1" customWidth="1"/>
    <col min="3" max="3" width="16.140625" customWidth="1"/>
    <col min="4" max="4" width="18.42578125" customWidth="1"/>
    <col min="5" max="5" width="25.7109375" customWidth="1"/>
    <col min="6" max="6" width="15.7109375" customWidth="1"/>
    <col min="7" max="7" width="13.7109375" customWidth="1"/>
    <col min="8" max="8" width="15" customWidth="1"/>
    <col min="9" max="9" width="8.7109375" bestFit="1" customWidth="1"/>
    <col min="10" max="10" width="12.7109375" bestFit="1" customWidth="1"/>
    <col min="11" max="11" width="18.7109375" bestFit="1" customWidth="1"/>
  </cols>
  <sheetData>
    <row r="1" spans="2:5" ht="21">
      <c r="B1" s="540" t="s">
        <v>152</v>
      </c>
      <c r="C1" s="540"/>
      <c r="D1" s="540"/>
      <c r="E1" s="540"/>
    </row>
    <row r="2" spans="2:5">
      <c r="B2" s="209" t="s">
        <v>317</v>
      </c>
      <c r="C2" s="209" t="s">
        <v>207</v>
      </c>
      <c r="D2" s="209" t="s">
        <v>1</v>
      </c>
      <c r="E2" s="209" t="s">
        <v>150</v>
      </c>
    </row>
    <row r="3" spans="2:5">
      <c r="B3" s="210" t="s">
        <v>284</v>
      </c>
      <c r="C3" s="211">
        <v>2</v>
      </c>
      <c r="D3" s="465">
        <v>50</v>
      </c>
      <c r="E3" s="466">
        <f>IF(OR(C3="",D3=""),"",D3*C3)</f>
        <v>100</v>
      </c>
    </row>
    <row r="4" spans="2:5">
      <c r="B4" s="210" t="s">
        <v>222</v>
      </c>
      <c r="C4" s="211"/>
      <c r="D4" s="467">
        <v>0</v>
      </c>
      <c r="E4" s="466" t="str">
        <f t="shared" ref="E4:E16" si="0">IF(OR(C4="",D4=""),"",D4*C4)</f>
        <v/>
      </c>
    </row>
    <row r="5" spans="2:5">
      <c r="B5" s="210" t="s">
        <v>223</v>
      </c>
      <c r="C5" s="211"/>
      <c r="D5" s="467">
        <v>0</v>
      </c>
      <c r="E5" s="466" t="str">
        <f t="shared" si="0"/>
        <v/>
      </c>
    </row>
    <row r="6" spans="2:5">
      <c r="B6" s="210" t="s">
        <v>224</v>
      </c>
      <c r="C6" s="211"/>
      <c r="D6" s="467">
        <v>0</v>
      </c>
      <c r="E6" s="466" t="str">
        <f t="shared" si="0"/>
        <v/>
      </c>
    </row>
    <row r="7" spans="2:5">
      <c r="B7" s="212"/>
      <c r="C7" s="211"/>
      <c r="D7" s="467">
        <v>0</v>
      </c>
      <c r="E7" s="466" t="str">
        <f t="shared" si="0"/>
        <v/>
      </c>
    </row>
    <row r="8" spans="2:5">
      <c r="B8" s="212"/>
      <c r="C8" s="211"/>
      <c r="D8" s="467">
        <v>0</v>
      </c>
      <c r="E8" s="466" t="str">
        <f t="shared" si="0"/>
        <v/>
      </c>
    </row>
    <row r="9" spans="2:5">
      <c r="B9" s="212"/>
      <c r="C9" s="211"/>
      <c r="D9" s="467">
        <v>0</v>
      </c>
      <c r="E9" s="466" t="str">
        <f t="shared" si="0"/>
        <v/>
      </c>
    </row>
    <row r="10" spans="2:5">
      <c r="B10" s="212"/>
      <c r="C10" s="211"/>
      <c r="D10" s="467">
        <v>0</v>
      </c>
      <c r="E10" s="466" t="str">
        <f t="shared" si="0"/>
        <v/>
      </c>
    </row>
    <row r="11" spans="2:5">
      <c r="B11" s="212"/>
      <c r="C11" s="211"/>
      <c r="D11" s="467">
        <v>0</v>
      </c>
      <c r="E11" s="466" t="str">
        <f t="shared" si="0"/>
        <v/>
      </c>
    </row>
    <row r="12" spans="2:5">
      <c r="B12" s="212"/>
      <c r="C12" s="211"/>
      <c r="D12" s="467">
        <v>0</v>
      </c>
      <c r="E12" s="466" t="str">
        <f t="shared" si="0"/>
        <v/>
      </c>
    </row>
    <row r="13" spans="2:5">
      <c r="B13" s="212"/>
      <c r="C13" s="211"/>
      <c r="D13" s="467">
        <v>0</v>
      </c>
      <c r="E13" s="466" t="str">
        <f t="shared" si="0"/>
        <v/>
      </c>
    </row>
    <row r="14" spans="2:5">
      <c r="B14" s="212"/>
      <c r="C14" s="211"/>
      <c r="D14" s="467">
        <v>0</v>
      </c>
      <c r="E14" s="466" t="str">
        <f t="shared" si="0"/>
        <v/>
      </c>
    </row>
    <row r="15" spans="2:5">
      <c r="B15" s="212"/>
      <c r="C15" s="211"/>
      <c r="D15" s="467">
        <v>0</v>
      </c>
      <c r="E15" s="466" t="str">
        <f t="shared" si="0"/>
        <v/>
      </c>
    </row>
    <row r="16" spans="2:5">
      <c r="B16" s="212"/>
      <c r="C16" s="211"/>
      <c r="D16" s="467">
        <v>0</v>
      </c>
      <c r="E16" s="466" t="str">
        <f t="shared" si="0"/>
        <v/>
      </c>
    </row>
    <row r="17" spans="2:5">
      <c r="B17" s="539" t="s">
        <v>0</v>
      </c>
      <c r="C17" s="539"/>
      <c r="D17" s="539"/>
      <c r="E17" s="468">
        <f>SUM(E3:E16)</f>
        <v>100</v>
      </c>
    </row>
    <row r="19" spans="2:5" hidden="1"/>
    <row r="20" spans="2:5" hidden="1"/>
    <row r="21" spans="2:5" hidden="1"/>
    <row r="22" spans="2:5" hidden="1"/>
    <row r="23" spans="2:5" hidden="1"/>
  </sheetData>
  <mergeCells count="2">
    <mergeCell ref="B17:D17"/>
    <mergeCell ref="B1:E1"/>
  </mergeCells>
  <dataValidations count="1">
    <dataValidation type="decimal" operator="greaterThanOrEqual" allowBlank="1" showInputMessage="1" showErrorMessage="1" errorTitle="Atenção:" error="Digite apenas números neste campo!" sqref="C3:C16 E3:E17" xr:uid="{00000000-0002-0000-0D00-000000000000}">
      <formula1>0</formula1>
    </dataValidation>
  </dataValidations>
  <printOptions horizontalCentered="1"/>
  <pageMargins left="0.39370078740157483" right="0.39370078740157483" top="0.39370078740157483" bottom="0.39370078740157483" header="0.31496062992125984" footer="0.31496062992125984"/>
  <pageSetup paperSize="9" orientation="portrait" horizontalDpi="300" verticalDpi="300" r:id="rId1"/>
  <headerFooter>
    <oddFooter>&amp;L&amp;D&amp;C&amp;T&amp;RPágina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Option Button 1">
              <controlPr defaultSize="0" autoFill="0" autoLine="0" autoPict="0">
                <anchor moveWithCells="1">
                  <from>
                    <xdr:col>1</xdr:col>
                    <xdr:colOff>304800</xdr:colOff>
                    <xdr:row>0</xdr:row>
                    <xdr:rowOff>0</xdr:rowOff>
                  </from>
                  <to>
                    <xdr:col>1</xdr:col>
                    <xdr:colOff>1381125</xdr:colOff>
                    <xdr:row>0</xdr:row>
                    <xdr:rowOff>209550</xdr:rowOff>
                  </to>
                </anchor>
              </controlPr>
            </control>
          </mc:Choice>
        </mc:AlternateContent>
        <mc:AlternateContent xmlns:mc="http://schemas.openxmlformats.org/markup-compatibility/2006">
          <mc:Choice Requires="x14">
            <control shapeId="25602" r:id="rId5" name="Option Button 2">
              <controlPr defaultSize="0" autoFill="0" autoLine="0" autoPict="0">
                <anchor moveWithCells="1">
                  <from>
                    <xdr:col>1</xdr:col>
                    <xdr:colOff>1495425</xdr:colOff>
                    <xdr:row>0</xdr:row>
                    <xdr:rowOff>0</xdr:rowOff>
                  </from>
                  <to>
                    <xdr:col>2</xdr:col>
                    <xdr:colOff>828675</xdr:colOff>
                    <xdr:row>0</xdr:row>
                    <xdr:rowOff>209550</xdr:rowOff>
                  </to>
                </anchor>
              </controlPr>
            </control>
          </mc:Choice>
        </mc:AlternateContent>
        <mc:AlternateContent xmlns:mc="http://schemas.openxmlformats.org/markup-compatibility/2006">
          <mc:Choice Requires="x14">
            <control shapeId="25603" r:id="rId6" name="Option Button 3">
              <controlPr defaultSize="0" autoFill="0" autoLine="0" autoPict="0">
                <anchor moveWithCells="1">
                  <from>
                    <xdr:col>3</xdr:col>
                    <xdr:colOff>57150</xdr:colOff>
                    <xdr:row>0</xdr:row>
                    <xdr:rowOff>0</xdr:rowOff>
                  </from>
                  <to>
                    <xdr:col>3</xdr:col>
                    <xdr:colOff>1133475</xdr:colOff>
                    <xdr:row>0</xdr:row>
                    <xdr:rowOff>209550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
  <dimension ref="A1"/>
  <sheetViews>
    <sheetView showGridLines="0" workbookViewId="0"/>
  </sheetViews>
  <sheetFormatPr defaultRowHeight="15"/>
  <sheetData/>
  <pageMargins left="0.511811024" right="0.511811024" top="0.78740157499999996" bottom="0.78740157499999996" header="0.31496062000000002" footer="0.31496062000000002"/>
  <pageSetup paperSize="9" scale="9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
    <tabColor theme="1" tint="0.499984740745262"/>
  </sheetPr>
  <dimension ref="A1:R24"/>
  <sheetViews>
    <sheetView showGridLines="0" showRowColHeaders="0" showZeros="0" tabSelected="1" zoomScaleNormal="100" zoomScaleSheetLayoutView="100" workbookViewId="0">
      <selection activeCell="J15" sqref="J15"/>
    </sheetView>
  </sheetViews>
  <sheetFormatPr defaultColWidth="9.140625" defaultRowHeight="15"/>
  <cols>
    <col min="1" max="1" width="2" style="340" customWidth="1"/>
    <col min="2" max="4" width="9.140625" style="340" customWidth="1"/>
    <col min="5" max="5" width="35.7109375" style="340" customWidth="1"/>
    <col min="6" max="7" width="9.140625" style="340" customWidth="1"/>
    <col min="8" max="8" width="3.140625" style="340" customWidth="1"/>
    <col min="9" max="9" width="9.140625" style="340" customWidth="1"/>
    <col min="10" max="10" width="7.28515625" style="340" bestFit="1" customWidth="1"/>
    <col min="11" max="11" width="10.7109375" style="340" customWidth="1"/>
    <col min="12" max="17" width="9.140625" style="340" customWidth="1"/>
    <col min="18" max="18" width="12.7109375" style="340" customWidth="1"/>
    <col min="19" max="16384" width="9.140625" style="340"/>
  </cols>
  <sheetData>
    <row r="1" spans="1:12" ht="8.25" customHeight="1">
      <c r="A1" s="453">
        <v>44639</v>
      </c>
      <c r="B1" s="454">
        <f ca="1">TODAY()</f>
        <v>45838</v>
      </c>
    </row>
    <row r="2" spans="1:12" ht="112.5" customHeight="1">
      <c r="E2" s="439" t="s">
        <v>543</v>
      </c>
    </row>
    <row r="8" spans="1:12">
      <c r="J8" s="452"/>
    </row>
    <row r="14" spans="1:12">
      <c r="L14" s="341"/>
    </row>
    <row r="19" spans="5:18">
      <c r="R19" s="340" t="s">
        <v>492</v>
      </c>
    </row>
    <row r="24" spans="5:18" ht="36.75" customHeight="1">
      <c r="E24" s="342"/>
      <c r="H24" s="341"/>
    </row>
  </sheetData>
  <sheetProtection algorithmName="SHA-512" hashValue="uEZM+A+zRGAC7bjYgBd0xJlNWi0kDcw+WBGsFeNbohoyExxMEaiHsZAqQ1P21/rJ20aZD4fbuADTukSj+O+Jyg==" saltValue="jyuzA4M8fv4CP6mOwH+iDQ==" spinCount="100000" sheet="1" objects="1" scenarios="1" selectLockedCells="1" selectUnlockedCells="1"/>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3"/>
  <dimension ref="A1:T114"/>
  <sheetViews>
    <sheetView showGridLines="0" zoomScale="85" zoomScaleNormal="85" workbookViewId="0">
      <pane ySplit="2" topLeftCell="A3" activePane="bottomLeft" state="frozen"/>
      <selection activeCell="K21" sqref="K21"/>
      <selection pane="bottomLeft" activeCell="A3" sqref="A3"/>
    </sheetView>
  </sheetViews>
  <sheetFormatPr defaultColWidth="9.140625" defaultRowHeight="12.75"/>
  <cols>
    <col min="1" max="1" width="10.5703125" style="81" customWidth="1"/>
    <col min="2" max="2" width="12.7109375" style="81" customWidth="1"/>
    <col min="3" max="3" width="11.5703125" style="460" bestFit="1" customWidth="1"/>
    <col min="4" max="4" width="23.42578125" style="460" bestFit="1" customWidth="1"/>
    <col min="5" max="5" width="12.140625" style="460" bestFit="1" customWidth="1"/>
    <col min="6" max="6" width="29.85546875" style="460" bestFit="1" customWidth="1"/>
    <col min="7" max="7" width="23.85546875" style="81" bestFit="1" customWidth="1"/>
    <col min="8" max="8" width="16.7109375" style="460" bestFit="1" customWidth="1"/>
    <col min="9" max="9" width="20.7109375" style="363" bestFit="1" customWidth="1"/>
    <col min="10" max="10" width="30" style="363" bestFit="1" customWidth="1"/>
    <col min="11" max="11" width="20.7109375" style="81" customWidth="1"/>
    <col min="12" max="12" width="1.140625" style="81" customWidth="1"/>
    <col min="13" max="13" width="12.28515625" style="81" bestFit="1" customWidth="1"/>
    <col min="14" max="14" width="14" style="81" bestFit="1" customWidth="1"/>
    <col min="15" max="15" width="12.28515625" style="81" bestFit="1" customWidth="1"/>
    <col min="16" max="16" width="30.28515625" style="81" bestFit="1" customWidth="1"/>
    <col min="17" max="17" width="15.42578125" style="81" bestFit="1" customWidth="1"/>
    <col min="18" max="18" width="8.28515625" style="81" bestFit="1" customWidth="1"/>
    <col min="19" max="19" width="17.28515625" style="81" customWidth="1"/>
    <col min="20" max="20" width="25.28515625" style="81" bestFit="1" customWidth="1"/>
    <col min="21" max="16384" width="9.140625" style="81"/>
  </cols>
  <sheetData>
    <row r="1" spans="1:20">
      <c r="A1" s="82"/>
      <c r="B1" s="497" t="s">
        <v>277</v>
      </c>
      <c r="C1" s="497"/>
      <c r="D1" s="361"/>
      <c r="E1" s="361"/>
      <c r="F1" s="361"/>
      <c r="G1" s="82"/>
      <c r="H1" s="82"/>
      <c r="I1" s="361"/>
      <c r="J1" s="361"/>
      <c r="K1" s="104" t="s">
        <v>280</v>
      </c>
      <c r="M1" s="139" t="s">
        <v>285</v>
      </c>
      <c r="N1" s="139" t="str">
        <f>NEGOCIAÇÃO!F19</f>
        <v>Gastos por Hora:</v>
      </c>
      <c r="O1" s="139" t="s">
        <v>278</v>
      </c>
      <c r="P1" s="139" t="s">
        <v>287</v>
      </c>
      <c r="Q1" s="139" t="s">
        <v>288</v>
      </c>
      <c r="R1" s="139" t="s">
        <v>289</v>
      </c>
      <c r="S1" s="139" t="s">
        <v>210</v>
      </c>
      <c r="T1" s="139" t="s">
        <v>396</v>
      </c>
    </row>
    <row r="2" spans="1:20">
      <c r="A2" s="138" t="s">
        <v>289</v>
      </c>
      <c r="B2" s="367" t="s">
        <v>323</v>
      </c>
      <c r="C2" s="368" t="s">
        <v>285</v>
      </c>
      <c r="D2" s="368" t="str">
        <f>T1</f>
        <v>GASTO TOTAL DE PRODUÇÃO</v>
      </c>
      <c r="E2" s="368" t="s">
        <v>278</v>
      </c>
      <c r="F2" s="362" t="s">
        <v>287</v>
      </c>
      <c r="G2" s="138" t="s">
        <v>423</v>
      </c>
      <c r="H2" s="367" t="s">
        <v>424</v>
      </c>
      <c r="I2" s="369" t="str">
        <f>S1</f>
        <v>CUSTOS ADICIONAIS</v>
      </c>
      <c r="J2" s="369" t="str">
        <f>N1</f>
        <v>Gastos por Hora:</v>
      </c>
      <c r="K2" s="259">
        <f>COUNTA(B:B)</f>
        <v>3</v>
      </c>
      <c r="M2" s="127">
        <f ca="1">SUM(C:C)</f>
        <v>461.84327389492375</v>
      </c>
      <c r="N2" s="127">
        <f>SUM(J:J)</f>
        <v>0</v>
      </c>
      <c r="O2" s="127">
        <f>SUM(E:E)</f>
        <v>100</v>
      </c>
      <c r="P2" s="127">
        <f>SUM(F:F)</f>
        <v>100</v>
      </c>
      <c r="Q2" s="127">
        <f>'DESPESAS DE INSTALAÇÃO'!E17</f>
        <v>100</v>
      </c>
      <c r="R2" s="102">
        <f>SUM(A:A)</f>
        <v>0</v>
      </c>
      <c r="S2" s="127">
        <f>SUM(I:I)</f>
        <v>0</v>
      </c>
      <c r="T2" s="127">
        <f ca="1">SUM(D:D)</f>
        <v>200</v>
      </c>
    </row>
    <row r="3" spans="1:20">
      <c r="A3" s="81">
        <f>DORMITORIO!$O$3</f>
        <v>0</v>
      </c>
      <c r="B3" s="81" t="s">
        <v>582</v>
      </c>
      <c r="C3" s="460">
        <f ca="1">DORMITORIO!$K$3</f>
        <v>461.84327389492375</v>
      </c>
      <c r="D3" s="460">
        <f ca="1">DORMITORIO!$Q$3</f>
        <v>200</v>
      </c>
      <c r="E3" s="460">
        <f>DORMITORIO!$M$3</f>
        <v>100</v>
      </c>
      <c r="F3" s="460">
        <f>DORMITORIO!$N$3</f>
        <v>100</v>
      </c>
      <c r="G3" s="137">
        <f t="shared" ref="G3:G19" si="0">IFERROR(F3/$P$2,0)</f>
        <v>1</v>
      </c>
      <c r="H3" s="461">
        <f t="shared" ref="H3:H19" si="1">G3*$Q$2</f>
        <v>100</v>
      </c>
      <c r="I3" s="460">
        <f>DORMITORIO!$P$3</f>
        <v>0</v>
      </c>
      <c r="J3" s="460">
        <f>DORMITORIO!$L$3</f>
        <v>0</v>
      </c>
      <c r="K3" s="460" t="str">
        <f ca="1">IF(B3&lt;&gt;"",B3&amp;" - "&amp;ROUND(C3,2),"")</f>
        <v>DORMITORIO - 461,84</v>
      </c>
    </row>
    <row r="4" spans="1:20">
      <c r="G4" s="137">
        <f t="shared" si="0"/>
        <v>0</v>
      </c>
      <c r="H4" s="461">
        <f t="shared" si="1"/>
        <v>0</v>
      </c>
      <c r="K4" s="460" t="str">
        <f t="shared" ref="K4:K66" si="2">IF(B4&lt;&gt;"",B4&amp;" - "&amp;ROUND(C4,2),"")</f>
        <v/>
      </c>
    </row>
    <row r="5" spans="1:20">
      <c r="G5" s="137">
        <f t="shared" si="0"/>
        <v>0</v>
      </c>
      <c r="H5" s="461">
        <f t="shared" si="1"/>
        <v>0</v>
      </c>
      <c r="K5" s="460" t="str">
        <f t="shared" si="2"/>
        <v/>
      </c>
    </row>
    <row r="6" spans="1:20">
      <c r="G6" s="137">
        <f t="shared" si="0"/>
        <v>0</v>
      </c>
      <c r="H6" s="461">
        <f t="shared" si="1"/>
        <v>0</v>
      </c>
      <c r="K6" s="460" t="str">
        <f t="shared" si="2"/>
        <v/>
      </c>
    </row>
    <row r="7" spans="1:20">
      <c r="G7" s="137">
        <f t="shared" si="0"/>
        <v>0</v>
      </c>
      <c r="H7" s="461">
        <f t="shared" si="1"/>
        <v>0</v>
      </c>
      <c r="K7" s="460" t="str">
        <f t="shared" si="2"/>
        <v/>
      </c>
    </row>
    <row r="8" spans="1:20">
      <c r="G8" s="137">
        <f t="shared" si="0"/>
        <v>0</v>
      </c>
      <c r="H8" s="461">
        <f t="shared" si="1"/>
        <v>0</v>
      </c>
      <c r="K8" s="460" t="str">
        <f t="shared" si="2"/>
        <v/>
      </c>
    </row>
    <row r="9" spans="1:20">
      <c r="G9" s="137">
        <f t="shared" si="0"/>
        <v>0</v>
      </c>
      <c r="H9" s="461">
        <f t="shared" si="1"/>
        <v>0</v>
      </c>
      <c r="K9" s="460" t="str">
        <f t="shared" si="2"/>
        <v/>
      </c>
    </row>
    <row r="10" spans="1:20">
      <c r="G10" s="137">
        <f t="shared" si="0"/>
        <v>0</v>
      </c>
      <c r="H10" s="461">
        <f t="shared" si="1"/>
        <v>0</v>
      </c>
      <c r="K10" s="460" t="str">
        <f t="shared" si="2"/>
        <v/>
      </c>
    </row>
    <row r="11" spans="1:20">
      <c r="G11" s="137">
        <f t="shared" si="0"/>
        <v>0</v>
      </c>
      <c r="H11" s="461">
        <f t="shared" si="1"/>
        <v>0</v>
      </c>
      <c r="K11" s="460" t="str">
        <f t="shared" si="2"/>
        <v/>
      </c>
    </row>
    <row r="12" spans="1:20">
      <c r="G12" s="137">
        <f t="shared" si="0"/>
        <v>0</v>
      </c>
      <c r="H12" s="461">
        <f t="shared" si="1"/>
        <v>0</v>
      </c>
      <c r="K12" s="460" t="str">
        <f t="shared" si="2"/>
        <v/>
      </c>
    </row>
    <row r="13" spans="1:20">
      <c r="G13" s="137">
        <f t="shared" si="0"/>
        <v>0</v>
      </c>
      <c r="H13" s="461">
        <f t="shared" si="1"/>
        <v>0</v>
      </c>
      <c r="K13" s="460" t="str">
        <f t="shared" si="2"/>
        <v/>
      </c>
    </row>
    <row r="14" spans="1:20">
      <c r="G14" s="137">
        <f t="shared" si="0"/>
        <v>0</v>
      </c>
      <c r="H14" s="461">
        <f t="shared" si="1"/>
        <v>0</v>
      </c>
      <c r="K14" s="460" t="str">
        <f t="shared" si="2"/>
        <v/>
      </c>
    </row>
    <row r="15" spans="1:20">
      <c r="G15" s="137">
        <f t="shared" si="0"/>
        <v>0</v>
      </c>
      <c r="H15" s="461">
        <f t="shared" si="1"/>
        <v>0</v>
      </c>
      <c r="K15" s="460" t="str">
        <f t="shared" si="2"/>
        <v/>
      </c>
    </row>
    <row r="16" spans="1:20">
      <c r="G16" s="137">
        <f t="shared" si="0"/>
        <v>0</v>
      </c>
      <c r="H16" s="461">
        <f t="shared" si="1"/>
        <v>0</v>
      </c>
      <c r="K16" s="460" t="str">
        <f t="shared" si="2"/>
        <v/>
      </c>
    </row>
    <row r="17" spans="7:11">
      <c r="G17" s="137">
        <f t="shared" si="0"/>
        <v>0</v>
      </c>
      <c r="H17" s="461">
        <f t="shared" si="1"/>
        <v>0</v>
      </c>
      <c r="K17" s="460" t="str">
        <f t="shared" si="2"/>
        <v/>
      </c>
    </row>
    <row r="18" spans="7:11">
      <c r="G18" s="137">
        <f t="shared" si="0"/>
        <v>0</v>
      </c>
      <c r="H18" s="461">
        <f t="shared" si="1"/>
        <v>0</v>
      </c>
      <c r="K18" s="460" t="str">
        <f t="shared" si="2"/>
        <v/>
      </c>
    </row>
    <row r="19" spans="7:11">
      <c r="G19" s="137">
        <f t="shared" si="0"/>
        <v>0</v>
      </c>
      <c r="H19" s="461">
        <f t="shared" si="1"/>
        <v>0</v>
      </c>
      <c r="K19" s="460" t="str">
        <f t="shared" si="2"/>
        <v/>
      </c>
    </row>
    <row r="20" spans="7:11">
      <c r="G20" s="137">
        <f t="shared" ref="G20:G83" si="3">IFERROR(F20/$P$2,0)</f>
        <v>0</v>
      </c>
      <c r="H20" s="461">
        <f t="shared" ref="H20:H83" si="4">G20*$Q$2</f>
        <v>0</v>
      </c>
      <c r="K20" s="460" t="str">
        <f t="shared" si="2"/>
        <v/>
      </c>
    </row>
    <row r="21" spans="7:11">
      <c r="G21" s="137">
        <f t="shared" si="3"/>
        <v>0</v>
      </c>
      <c r="H21" s="461">
        <f t="shared" si="4"/>
        <v>0</v>
      </c>
      <c r="K21" s="460" t="str">
        <f t="shared" si="2"/>
        <v/>
      </c>
    </row>
    <row r="22" spans="7:11">
      <c r="G22" s="137">
        <f t="shared" si="3"/>
        <v>0</v>
      </c>
      <c r="H22" s="461">
        <f t="shared" si="4"/>
        <v>0</v>
      </c>
      <c r="K22" s="460" t="str">
        <f t="shared" si="2"/>
        <v/>
      </c>
    </row>
    <row r="23" spans="7:11">
      <c r="G23" s="137">
        <f t="shared" si="3"/>
        <v>0</v>
      </c>
      <c r="H23" s="461">
        <f t="shared" si="4"/>
        <v>0</v>
      </c>
      <c r="K23" s="460" t="str">
        <f t="shared" si="2"/>
        <v/>
      </c>
    </row>
    <row r="24" spans="7:11">
      <c r="G24" s="137">
        <f t="shared" si="3"/>
        <v>0</v>
      </c>
      <c r="H24" s="461">
        <f t="shared" si="4"/>
        <v>0</v>
      </c>
      <c r="K24" s="460" t="str">
        <f t="shared" si="2"/>
        <v/>
      </c>
    </row>
    <row r="25" spans="7:11">
      <c r="G25" s="137">
        <f t="shared" si="3"/>
        <v>0</v>
      </c>
      <c r="H25" s="461">
        <f t="shared" si="4"/>
        <v>0</v>
      </c>
      <c r="K25" s="460" t="str">
        <f t="shared" si="2"/>
        <v/>
      </c>
    </row>
    <row r="26" spans="7:11">
      <c r="G26" s="137">
        <f t="shared" si="3"/>
        <v>0</v>
      </c>
      <c r="H26" s="461">
        <f t="shared" si="4"/>
        <v>0</v>
      </c>
      <c r="K26" s="460" t="str">
        <f t="shared" si="2"/>
        <v/>
      </c>
    </row>
    <row r="27" spans="7:11">
      <c r="G27" s="137">
        <f t="shared" si="3"/>
        <v>0</v>
      </c>
      <c r="H27" s="461">
        <f t="shared" si="4"/>
        <v>0</v>
      </c>
      <c r="K27" s="460" t="str">
        <f t="shared" si="2"/>
        <v/>
      </c>
    </row>
    <row r="28" spans="7:11">
      <c r="G28" s="137">
        <f t="shared" si="3"/>
        <v>0</v>
      </c>
      <c r="H28" s="461">
        <f t="shared" si="4"/>
        <v>0</v>
      </c>
      <c r="K28" s="460" t="str">
        <f t="shared" si="2"/>
        <v/>
      </c>
    </row>
    <row r="29" spans="7:11">
      <c r="G29" s="137">
        <f t="shared" si="3"/>
        <v>0</v>
      </c>
      <c r="H29" s="461">
        <f t="shared" si="4"/>
        <v>0</v>
      </c>
      <c r="K29" s="460" t="str">
        <f t="shared" si="2"/>
        <v/>
      </c>
    </row>
    <row r="30" spans="7:11">
      <c r="G30" s="137">
        <f t="shared" si="3"/>
        <v>0</v>
      </c>
      <c r="H30" s="461">
        <f t="shared" si="4"/>
        <v>0</v>
      </c>
      <c r="K30" s="460" t="str">
        <f t="shared" si="2"/>
        <v/>
      </c>
    </row>
    <row r="31" spans="7:11">
      <c r="G31" s="137">
        <f t="shared" si="3"/>
        <v>0</v>
      </c>
      <c r="H31" s="461">
        <f t="shared" si="4"/>
        <v>0</v>
      </c>
      <c r="K31" s="460" t="str">
        <f t="shared" si="2"/>
        <v/>
      </c>
    </row>
    <row r="32" spans="7:11">
      <c r="G32" s="137">
        <f t="shared" si="3"/>
        <v>0</v>
      </c>
      <c r="H32" s="461">
        <f t="shared" si="4"/>
        <v>0</v>
      </c>
      <c r="K32" s="460" t="str">
        <f t="shared" si="2"/>
        <v/>
      </c>
    </row>
    <row r="33" spans="7:11">
      <c r="G33" s="137">
        <f t="shared" si="3"/>
        <v>0</v>
      </c>
      <c r="H33" s="461">
        <f t="shared" si="4"/>
        <v>0</v>
      </c>
      <c r="K33" s="460" t="str">
        <f t="shared" si="2"/>
        <v/>
      </c>
    </row>
    <row r="34" spans="7:11">
      <c r="G34" s="137">
        <f t="shared" si="3"/>
        <v>0</v>
      </c>
      <c r="H34" s="461">
        <f t="shared" si="4"/>
        <v>0</v>
      </c>
      <c r="K34" s="460" t="str">
        <f t="shared" si="2"/>
        <v/>
      </c>
    </row>
    <row r="35" spans="7:11">
      <c r="G35" s="137">
        <f t="shared" si="3"/>
        <v>0</v>
      </c>
      <c r="H35" s="461">
        <f t="shared" si="4"/>
        <v>0</v>
      </c>
      <c r="K35" s="460" t="str">
        <f t="shared" si="2"/>
        <v/>
      </c>
    </row>
    <row r="36" spans="7:11">
      <c r="G36" s="137">
        <f t="shared" si="3"/>
        <v>0</v>
      </c>
      <c r="H36" s="461">
        <f t="shared" si="4"/>
        <v>0</v>
      </c>
      <c r="K36" s="460" t="str">
        <f t="shared" si="2"/>
        <v/>
      </c>
    </row>
    <row r="37" spans="7:11">
      <c r="G37" s="137">
        <f t="shared" si="3"/>
        <v>0</v>
      </c>
      <c r="H37" s="461">
        <f t="shared" si="4"/>
        <v>0</v>
      </c>
      <c r="K37" s="460" t="str">
        <f t="shared" si="2"/>
        <v/>
      </c>
    </row>
    <row r="38" spans="7:11">
      <c r="G38" s="137">
        <f t="shared" si="3"/>
        <v>0</v>
      </c>
      <c r="H38" s="461">
        <f t="shared" si="4"/>
        <v>0</v>
      </c>
      <c r="K38" s="460" t="str">
        <f t="shared" si="2"/>
        <v/>
      </c>
    </row>
    <row r="39" spans="7:11">
      <c r="G39" s="137">
        <f t="shared" si="3"/>
        <v>0</v>
      </c>
      <c r="H39" s="461">
        <f t="shared" si="4"/>
        <v>0</v>
      </c>
      <c r="K39" s="460" t="str">
        <f t="shared" si="2"/>
        <v/>
      </c>
    </row>
    <row r="40" spans="7:11">
      <c r="G40" s="137">
        <f t="shared" si="3"/>
        <v>0</v>
      </c>
      <c r="H40" s="461">
        <f t="shared" si="4"/>
        <v>0</v>
      </c>
      <c r="K40" s="460" t="str">
        <f t="shared" si="2"/>
        <v/>
      </c>
    </row>
    <row r="41" spans="7:11">
      <c r="G41" s="137">
        <f t="shared" si="3"/>
        <v>0</v>
      </c>
      <c r="H41" s="461">
        <f t="shared" si="4"/>
        <v>0</v>
      </c>
      <c r="K41" s="460" t="str">
        <f t="shared" si="2"/>
        <v/>
      </c>
    </row>
    <row r="42" spans="7:11">
      <c r="G42" s="137">
        <f t="shared" si="3"/>
        <v>0</v>
      </c>
      <c r="H42" s="461">
        <f t="shared" si="4"/>
        <v>0</v>
      </c>
      <c r="K42" s="460" t="str">
        <f t="shared" si="2"/>
        <v/>
      </c>
    </row>
    <row r="43" spans="7:11">
      <c r="G43" s="137">
        <f t="shared" si="3"/>
        <v>0</v>
      </c>
      <c r="H43" s="461">
        <f t="shared" si="4"/>
        <v>0</v>
      </c>
      <c r="K43" s="460" t="str">
        <f t="shared" si="2"/>
        <v/>
      </c>
    </row>
    <row r="44" spans="7:11">
      <c r="G44" s="137">
        <f t="shared" si="3"/>
        <v>0</v>
      </c>
      <c r="H44" s="461">
        <f t="shared" si="4"/>
        <v>0</v>
      </c>
      <c r="K44" s="460" t="str">
        <f t="shared" si="2"/>
        <v/>
      </c>
    </row>
    <row r="45" spans="7:11">
      <c r="G45" s="137">
        <f t="shared" si="3"/>
        <v>0</v>
      </c>
      <c r="H45" s="461">
        <f t="shared" si="4"/>
        <v>0</v>
      </c>
      <c r="K45" s="460" t="str">
        <f t="shared" si="2"/>
        <v/>
      </c>
    </row>
    <row r="46" spans="7:11">
      <c r="G46" s="137">
        <f t="shared" si="3"/>
        <v>0</v>
      </c>
      <c r="H46" s="461">
        <f t="shared" si="4"/>
        <v>0</v>
      </c>
      <c r="K46" s="460" t="str">
        <f t="shared" si="2"/>
        <v/>
      </c>
    </row>
    <row r="47" spans="7:11">
      <c r="G47" s="137">
        <f t="shared" si="3"/>
        <v>0</v>
      </c>
      <c r="H47" s="461">
        <f t="shared" si="4"/>
        <v>0</v>
      </c>
      <c r="K47" s="460" t="str">
        <f t="shared" si="2"/>
        <v/>
      </c>
    </row>
    <row r="48" spans="7:11">
      <c r="G48" s="137">
        <f t="shared" si="3"/>
        <v>0</v>
      </c>
      <c r="H48" s="461">
        <f t="shared" si="4"/>
        <v>0</v>
      </c>
      <c r="K48" s="460" t="str">
        <f t="shared" si="2"/>
        <v/>
      </c>
    </row>
    <row r="49" spans="7:11">
      <c r="G49" s="137">
        <f t="shared" si="3"/>
        <v>0</v>
      </c>
      <c r="H49" s="461">
        <f t="shared" si="4"/>
        <v>0</v>
      </c>
      <c r="K49" s="460" t="str">
        <f t="shared" si="2"/>
        <v/>
      </c>
    </row>
    <row r="50" spans="7:11">
      <c r="G50" s="137">
        <f t="shared" si="3"/>
        <v>0</v>
      </c>
      <c r="H50" s="461">
        <f t="shared" si="4"/>
        <v>0</v>
      </c>
      <c r="K50" s="460" t="str">
        <f t="shared" si="2"/>
        <v/>
      </c>
    </row>
    <row r="51" spans="7:11">
      <c r="G51" s="137">
        <f t="shared" si="3"/>
        <v>0</v>
      </c>
      <c r="H51" s="461">
        <f t="shared" si="4"/>
        <v>0</v>
      </c>
      <c r="K51" s="460" t="str">
        <f t="shared" si="2"/>
        <v/>
      </c>
    </row>
    <row r="52" spans="7:11">
      <c r="G52" s="137">
        <f t="shared" si="3"/>
        <v>0</v>
      </c>
      <c r="H52" s="461">
        <f t="shared" si="4"/>
        <v>0</v>
      </c>
      <c r="K52" s="460" t="str">
        <f t="shared" si="2"/>
        <v/>
      </c>
    </row>
    <row r="53" spans="7:11">
      <c r="G53" s="137">
        <f t="shared" si="3"/>
        <v>0</v>
      </c>
      <c r="H53" s="461">
        <f t="shared" si="4"/>
        <v>0</v>
      </c>
      <c r="K53" s="460" t="str">
        <f t="shared" si="2"/>
        <v/>
      </c>
    </row>
    <row r="54" spans="7:11">
      <c r="G54" s="137">
        <f t="shared" si="3"/>
        <v>0</v>
      </c>
      <c r="H54" s="461">
        <f t="shared" si="4"/>
        <v>0</v>
      </c>
      <c r="K54" s="460" t="str">
        <f t="shared" si="2"/>
        <v/>
      </c>
    </row>
    <row r="55" spans="7:11">
      <c r="G55" s="137">
        <f t="shared" si="3"/>
        <v>0</v>
      </c>
      <c r="H55" s="461">
        <f t="shared" si="4"/>
        <v>0</v>
      </c>
      <c r="K55" s="460" t="str">
        <f t="shared" si="2"/>
        <v/>
      </c>
    </row>
    <row r="56" spans="7:11">
      <c r="G56" s="137">
        <f t="shared" si="3"/>
        <v>0</v>
      </c>
      <c r="H56" s="461">
        <f t="shared" si="4"/>
        <v>0</v>
      </c>
      <c r="K56" s="460" t="str">
        <f t="shared" si="2"/>
        <v/>
      </c>
    </row>
    <row r="57" spans="7:11">
      <c r="G57" s="137">
        <f t="shared" si="3"/>
        <v>0</v>
      </c>
      <c r="H57" s="461">
        <f t="shared" si="4"/>
        <v>0</v>
      </c>
      <c r="K57" s="460" t="str">
        <f t="shared" si="2"/>
        <v/>
      </c>
    </row>
    <row r="58" spans="7:11">
      <c r="G58" s="137">
        <f t="shared" si="3"/>
        <v>0</v>
      </c>
      <c r="H58" s="461">
        <f t="shared" si="4"/>
        <v>0</v>
      </c>
      <c r="K58" s="460" t="str">
        <f t="shared" si="2"/>
        <v/>
      </c>
    </row>
    <row r="59" spans="7:11">
      <c r="G59" s="137">
        <f t="shared" si="3"/>
        <v>0</v>
      </c>
      <c r="H59" s="461">
        <f t="shared" si="4"/>
        <v>0</v>
      </c>
      <c r="K59" s="460" t="str">
        <f t="shared" si="2"/>
        <v/>
      </c>
    </row>
    <row r="60" spans="7:11">
      <c r="G60" s="137">
        <f t="shared" si="3"/>
        <v>0</v>
      </c>
      <c r="H60" s="461">
        <f t="shared" si="4"/>
        <v>0</v>
      </c>
      <c r="K60" s="460" t="str">
        <f t="shared" si="2"/>
        <v/>
      </c>
    </row>
    <row r="61" spans="7:11">
      <c r="G61" s="137">
        <f t="shared" si="3"/>
        <v>0</v>
      </c>
      <c r="H61" s="461">
        <f t="shared" si="4"/>
        <v>0</v>
      </c>
      <c r="K61" s="460" t="str">
        <f t="shared" si="2"/>
        <v/>
      </c>
    </row>
    <row r="62" spans="7:11">
      <c r="G62" s="137">
        <f t="shared" si="3"/>
        <v>0</v>
      </c>
      <c r="H62" s="461">
        <f t="shared" si="4"/>
        <v>0</v>
      </c>
      <c r="K62" s="460" t="str">
        <f t="shared" si="2"/>
        <v/>
      </c>
    </row>
    <row r="63" spans="7:11">
      <c r="G63" s="137">
        <f t="shared" si="3"/>
        <v>0</v>
      </c>
      <c r="H63" s="461">
        <f t="shared" si="4"/>
        <v>0</v>
      </c>
      <c r="K63" s="460" t="str">
        <f t="shared" si="2"/>
        <v/>
      </c>
    </row>
    <row r="64" spans="7:11">
      <c r="G64" s="137">
        <f t="shared" si="3"/>
        <v>0</v>
      </c>
      <c r="H64" s="461">
        <f t="shared" si="4"/>
        <v>0</v>
      </c>
      <c r="K64" s="460" t="str">
        <f t="shared" si="2"/>
        <v/>
      </c>
    </row>
    <row r="65" spans="7:11">
      <c r="G65" s="137">
        <f t="shared" si="3"/>
        <v>0</v>
      </c>
      <c r="H65" s="461">
        <f t="shared" si="4"/>
        <v>0</v>
      </c>
      <c r="K65" s="460" t="str">
        <f t="shared" si="2"/>
        <v/>
      </c>
    </row>
    <row r="66" spans="7:11">
      <c r="G66" s="137">
        <f t="shared" si="3"/>
        <v>0</v>
      </c>
      <c r="H66" s="461">
        <f t="shared" si="4"/>
        <v>0</v>
      </c>
      <c r="K66" s="460" t="str">
        <f t="shared" si="2"/>
        <v/>
      </c>
    </row>
    <row r="67" spans="7:11">
      <c r="G67" s="137">
        <f t="shared" si="3"/>
        <v>0</v>
      </c>
      <c r="H67" s="461">
        <f t="shared" si="4"/>
        <v>0</v>
      </c>
      <c r="K67" s="460" t="str">
        <f t="shared" ref="K67:K114" si="5">IF(B67&lt;&gt;"",B67&amp;" - "&amp;ROUND(C67,2),"")</f>
        <v/>
      </c>
    </row>
    <row r="68" spans="7:11">
      <c r="G68" s="137">
        <f t="shared" si="3"/>
        <v>0</v>
      </c>
      <c r="H68" s="461">
        <f t="shared" si="4"/>
        <v>0</v>
      </c>
      <c r="K68" s="460" t="str">
        <f t="shared" si="5"/>
        <v/>
      </c>
    </row>
    <row r="69" spans="7:11">
      <c r="G69" s="137">
        <f t="shared" si="3"/>
        <v>0</v>
      </c>
      <c r="H69" s="461">
        <f t="shared" si="4"/>
        <v>0</v>
      </c>
      <c r="K69" s="460" t="str">
        <f t="shared" si="5"/>
        <v/>
      </c>
    </row>
    <row r="70" spans="7:11">
      <c r="G70" s="137">
        <f t="shared" si="3"/>
        <v>0</v>
      </c>
      <c r="H70" s="461">
        <f t="shared" si="4"/>
        <v>0</v>
      </c>
      <c r="K70" s="460" t="str">
        <f t="shared" si="5"/>
        <v/>
      </c>
    </row>
    <row r="71" spans="7:11">
      <c r="G71" s="137">
        <f t="shared" si="3"/>
        <v>0</v>
      </c>
      <c r="H71" s="461">
        <f t="shared" si="4"/>
        <v>0</v>
      </c>
      <c r="K71" s="460" t="str">
        <f t="shared" si="5"/>
        <v/>
      </c>
    </row>
    <row r="72" spans="7:11">
      <c r="G72" s="137">
        <f t="shared" si="3"/>
        <v>0</v>
      </c>
      <c r="H72" s="461">
        <f t="shared" si="4"/>
        <v>0</v>
      </c>
      <c r="K72" s="460" t="str">
        <f t="shared" si="5"/>
        <v/>
      </c>
    </row>
    <row r="73" spans="7:11">
      <c r="G73" s="137">
        <f t="shared" si="3"/>
        <v>0</v>
      </c>
      <c r="H73" s="461">
        <f t="shared" si="4"/>
        <v>0</v>
      </c>
      <c r="K73" s="460" t="str">
        <f t="shared" si="5"/>
        <v/>
      </c>
    </row>
    <row r="74" spans="7:11">
      <c r="G74" s="137">
        <f t="shared" si="3"/>
        <v>0</v>
      </c>
      <c r="H74" s="461">
        <f t="shared" si="4"/>
        <v>0</v>
      </c>
      <c r="K74" s="460" t="str">
        <f t="shared" si="5"/>
        <v/>
      </c>
    </row>
    <row r="75" spans="7:11">
      <c r="G75" s="137">
        <f t="shared" si="3"/>
        <v>0</v>
      </c>
      <c r="H75" s="461">
        <f t="shared" si="4"/>
        <v>0</v>
      </c>
      <c r="K75" s="460" t="str">
        <f t="shared" si="5"/>
        <v/>
      </c>
    </row>
    <row r="76" spans="7:11">
      <c r="G76" s="137">
        <f t="shared" si="3"/>
        <v>0</v>
      </c>
      <c r="H76" s="461">
        <f t="shared" si="4"/>
        <v>0</v>
      </c>
      <c r="K76" s="460" t="str">
        <f t="shared" si="5"/>
        <v/>
      </c>
    </row>
    <row r="77" spans="7:11">
      <c r="G77" s="137">
        <f t="shared" si="3"/>
        <v>0</v>
      </c>
      <c r="H77" s="461">
        <f t="shared" si="4"/>
        <v>0</v>
      </c>
      <c r="K77" s="460" t="str">
        <f t="shared" si="5"/>
        <v/>
      </c>
    </row>
    <row r="78" spans="7:11">
      <c r="G78" s="137">
        <f t="shared" si="3"/>
        <v>0</v>
      </c>
      <c r="H78" s="461">
        <f t="shared" si="4"/>
        <v>0</v>
      </c>
      <c r="K78" s="460" t="str">
        <f t="shared" si="5"/>
        <v/>
      </c>
    </row>
    <row r="79" spans="7:11">
      <c r="G79" s="137">
        <f t="shared" si="3"/>
        <v>0</v>
      </c>
      <c r="H79" s="461">
        <f t="shared" si="4"/>
        <v>0</v>
      </c>
      <c r="K79" s="460" t="str">
        <f t="shared" si="5"/>
        <v/>
      </c>
    </row>
    <row r="80" spans="7:11">
      <c r="G80" s="137">
        <f t="shared" si="3"/>
        <v>0</v>
      </c>
      <c r="H80" s="461">
        <f t="shared" si="4"/>
        <v>0</v>
      </c>
      <c r="K80" s="460" t="str">
        <f t="shared" si="5"/>
        <v/>
      </c>
    </row>
    <row r="81" spans="7:11">
      <c r="G81" s="137">
        <f t="shared" si="3"/>
        <v>0</v>
      </c>
      <c r="H81" s="461">
        <f t="shared" si="4"/>
        <v>0</v>
      </c>
      <c r="K81" s="460" t="str">
        <f t="shared" si="5"/>
        <v/>
      </c>
    </row>
    <row r="82" spans="7:11">
      <c r="G82" s="137">
        <f t="shared" si="3"/>
        <v>0</v>
      </c>
      <c r="H82" s="461">
        <f t="shared" si="4"/>
        <v>0</v>
      </c>
      <c r="K82" s="460" t="str">
        <f t="shared" si="5"/>
        <v/>
      </c>
    </row>
    <row r="83" spans="7:11">
      <c r="G83" s="137">
        <f t="shared" si="3"/>
        <v>0</v>
      </c>
      <c r="H83" s="461">
        <f t="shared" si="4"/>
        <v>0</v>
      </c>
      <c r="K83" s="460" t="str">
        <f t="shared" si="5"/>
        <v/>
      </c>
    </row>
    <row r="84" spans="7:11">
      <c r="G84" s="137">
        <f t="shared" ref="G84:G114" si="6">IFERROR(F84/$P$2,0)</f>
        <v>0</v>
      </c>
      <c r="H84" s="461">
        <f t="shared" ref="H84:H114" si="7">G84*$Q$2</f>
        <v>0</v>
      </c>
      <c r="K84" s="460" t="str">
        <f t="shared" si="5"/>
        <v/>
      </c>
    </row>
    <row r="85" spans="7:11">
      <c r="G85" s="137">
        <f t="shared" si="6"/>
        <v>0</v>
      </c>
      <c r="H85" s="461">
        <f t="shared" si="7"/>
        <v>0</v>
      </c>
      <c r="K85" s="460" t="str">
        <f t="shared" si="5"/>
        <v/>
      </c>
    </row>
    <row r="86" spans="7:11">
      <c r="G86" s="137">
        <f t="shared" si="6"/>
        <v>0</v>
      </c>
      <c r="H86" s="461">
        <f t="shared" si="7"/>
        <v>0</v>
      </c>
      <c r="K86" s="460" t="str">
        <f t="shared" si="5"/>
        <v/>
      </c>
    </row>
    <row r="87" spans="7:11">
      <c r="G87" s="137">
        <f t="shared" si="6"/>
        <v>0</v>
      </c>
      <c r="H87" s="461">
        <f t="shared" si="7"/>
        <v>0</v>
      </c>
      <c r="K87" s="460" t="str">
        <f t="shared" si="5"/>
        <v/>
      </c>
    </row>
    <row r="88" spans="7:11">
      <c r="G88" s="137">
        <f t="shared" si="6"/>
        <v>0</v>
      </c>
      <c r="H88" s="461">
        <f t="shared" si="7"/>
        <v>0</v>
      </c>
      <c r="K88" s="460" t="str">
        <f t="shared" si="5"/>
        <v/>
      </c>
    </row>
    <row r="89" spans="7:11">
      <c r="G89" s="137">
        <f t="shared" si="6"/>
        <v>0</v>
      </c>
      <c r="H89" s="461">
        <f t="shared" si="7"/>
        <v>0</v>
      </c>
      <c r="K89" s="460" t="str">
        <f t="shared" si="5"/>
        <v/>
      </c>
    </row>
    <row r="90" spans="7:11">
      <c r="G90" s="137">
        <f t="shared" si="6"/>
        <v>0</v>
      </c>
      <c r="H90" s="461">
        <f t="shared" si="7"/>
        <v>0</v>
      </c>
      <c r="K90" s="460" t="str">
        <f t="shared" si="5"/>
        <v/>
      </c>
    </row>
    <row r="91" spans="7:11">
      <c r="G91" s="137">
        <f t="shared" si="6"/>
        <v>0</v>
      </c>
      <c r="H91" s="461">
        <f t="shared" si="7"/>
        <v>0</v>
      </c>
      <c r="K91" s="460" t="str">
        <f t="shared" si="5"/>
        <v/>
      </c>
    </row>
    <row r="92" spans="7:11">
      <c r="G92" s="137">
        <f t="shared" si="6"/>
        <v>0</v>
      </c>
      <c r="H92" s="461">
        <f t="shared" si="7"/>
        <v>0</v>
      </c>
      <c r="K92" s="460" t="str">
        <f t="shared" si="5"/>
        <v/>
      </c>
    </row>
    <row r="93" spans="7:11">
      <c r="G93" s="137">
        <f t="shared" si="6"/>
        <v>0</v>
      </c>
      <c r="H93" s="461">
        <f t="shared" si="7"/>
        <v>0</v>
      </c>
      <c r="K93" s="460" t="str">
        <f t="shared" si="5"/>
        <v/>
      </c>
    </row>
    <row r="94" spans="7:11">
      <c r="G94" s="137">
        <f t="shared" si="6"/>
        <v>0</v>
      </c>
      <c r="H94" s="461">
        <f t="shared" si="7"/>
        <v>0</v>
      </c>
      <c r="K94" s="460" t="str">
        <f t="shared" si="5"/>
        <v/>
      </c>
    </row>
    <row r="95" spans="7:11">
      <c r="G95" s="137">
        <f t="shared" si="6"/>
        <v>0</v>
      </c>
      <c r="H95" s="461">
        <f t="shared" si="7"/>
        <v>0</v>
      </c>
      <c r="K95" s="460" t="str">
        <f t="shared" si="5"/>
        <v/>
      </c>
    </row>
    <row r="96" spans="7:11">
      <c r="G96" s="137">
        <f t="shared" si="6"/>
        <v>0</v>
      </c>
      <c r="H96" s="461">
        <f t="shared" si="7"/>
        <v>0</v>
      </c>
      <c r="K96" s="460" t="str">
        <f t="shared" si="5"/>
        <v/>
      </c>
    </row>
    <row r="97" spans="7:11">
      <c r="G97" s="137">
        <f t="shared" si="6"/>
        <v>0</v>
      </c>
      <c r="H97" s="461">
        <f t="shared" si="7"/>
        <v>0</v>
      </c>
      <c r="K97" s="460" t="str">
        <f t="shared" si="5"/>
        <v/>
      </c>
    </row>
    <row r="98" spans="7:11">
      <c r="G98" s="137">
        <f t="shared" si="6"/>
        <v>0</v>
      </c>
      <c r="H98" s="461">
        <f t="shared" si="7"/>
        <v>0</v>
      </c>
      <c r="K98" s="460" t="str">
        <f t="shared" si="5"/>
        <v/>
      </c>
    </row>
    <row r="99" spans="7:11">
      <c r="G99" s="137">
        <f t="shared" si="6"/>
        <v>0</v>
      </c>
      <c r="H99" s="461">
        <f t="shared" si="7"/>
        <v>0</v>
      </c>
      <c r="K99" s="460" t="str">
        <f t="shared" si="5"/>
        <v/>
      </c>
    </row>
    <row r="100" spans="7:11">
      <c r="G100" s="137">
        <f t="shared" si="6"/>
        <v>0</v>
      </c>
      <c r="H100" s="461">
        <f t="shared" si="7"/>
        <v>0</v>
      </c>
      <c r="K100" s="460" t="str">
        <f t="shared" si="5"/>
        <v/>
      </c>
    </row>
    <row r="101" spans="7:11">
      <c r="G101" s="137">
        <f t="shared" si="6"/>
        <v>0</v>
      </c>
      <c r="H101" s="461">
        <f t="shared" si="7"/>
        <v>0</v>
      </c>
      <c r="K101" s="460" t="str">
        <f t="shared" si="5"/>
        <v/>
      </c>
    </row>
    <row r="102" spans="7:11">
      <c r="G102" s="137">
        <f t="shared" si="6"/>
        <v>0</v>
      </c>
      <c r="H102" s="461">
        <f t="shared" si="7"/>
        <v>0</v>
      </c>
      <c r="K102" s="460" t="str">
        <f t="shared" si="5"/>
        <v/>
      </c>
    </row>
    <row r="103" spans="7:11">
      <c r="G103" s="137">
        <f t="shared" si="6"/>
        <v>0</v>
      </c>
      <c r="H103" s="461">
        <f t="shared" si="7"/>
        <v>0</v>
      </c>
      <c r="K103" s="460" t="str">
        <f t="shared" si="5"/>
        <v/>
      </c>
    </row>
    <row r="104" spans="7:11">
      <c r="G104" s="137">
        <f t="shared" si="6"/>
        <v>0</v>
      </c>
      <c r="H104" s="461">
        <f t="shared" si="7"/>
        <v>0</v>
      </c>
      <c r="K104" s="460" t="str">
        <f t="shared" si="5"/>
        <v/>
      </c>
    </row>
    <row r="105" spans="7:11">
      <c r="G105" s="137">
        <f t="shared" si="6"/>
        <v>0</v>
      </c>
      <c r="H105" s="461">
        <f t="shared" si="7"/>
        <v>0</v>
      </c>
      <c r="K105" s="460" t="str">
        <f t="shared" si="5"/>
        <v/>
      </c>
    </row>
    <row r="106" spans="7:11">
      <c r="G106" s="137">
        <f t="shared" si="6"/>
        <v>0</v>
      </c>
      <c r="H106" s="461">
        <f t="shared" si="7"/>
        <v>0</v>
      </c>
      <c r="K106" s="460" t="str">
        <f t="shared" si="5"/>
        <v/>
      </c>
    </row>
    <row r="107" spans="7:11">
      <c r="G107" s="137">
        <f t="shared" si="6"/>
        <v>0</v>
      </c>
      <c r="H107" s="461">
        <f t="shared" si="7"/>
        <v>0</v>
      </c>
      <c r="K107" s="460" t="str">
        <f t="shared" si="5"/>
        <v/>
      </c>
    </row>
    <row r="108" spans="7:11">
      <c r="G108" s="137">
        <f t="shared" si="6"/>
        <v>0</v>
      </c>
      <c r="H108" s="461">
        <f t="shared" si="7"/>
        <v>0</v>
      </c>
      <c r="K108" s="460" t="str">
        <f t="shared" si="5"/>
        <v/>
      </c>
    </row>
    <row r="109" spans="7:11">
      <c r="G109" s="137">
        <f t="shared" si="6"/>
        <v>0</v>
      </c>
      <c r="H109" s="461">
        <f t="shared" si="7"/>
        <v>0</v>
      </c>
      <c r="K109" s="460" t="str">
        <f t="shared" si="5"/>
        <v/>
      </c>
    </row>
    <row r="110" spans="7:11">
      <c r="G110" s="137">
        <f t="shared" si="6"/>
        <v>0</v>
      </c>
      <c r="H110" s="461">
        <f t="shared" si="7"/>
        <v>0</v>
      </c>
      <c r="K110" s="460" t="str">
        <f t="shared" si="5"/>
        <v/>
      </c>
    </row>
    <row r="111" spans="7:11">
      <c r="G111" s="137">
        <f t="shared" si="6"/>
        <v>0</v>
      </c>
      <c r="H111" s="461">
        <f t="shared" si="7"/>
        <v>0</v>
      </c>
      <c r="K111" s="460" t="str">
        <f t="shared" si="5"/>
        <v/>
      </c>
    </row>
    <row r="112" spans="7:11">
      <c r="G112" s="137">
        <f t="shared" si="6"/>
        <v>0</v>
      </c>
      <c r="H112" s="461">
        <f t="shared" si="7"/>
        <v>0</v>
      </c>
      <c r="K112" s="460" t="str">
        <f t="shared" si="5"/>
        <v/>
      </c>
    </row>
    <row r="113" spans="7:11">
      <c r="G113" s="137">
        <f t="shared" si="6"/>
        <v>0</v>
      </c>
      <c r="H113" s="461">
        <f t="shared" si="7"/>
        <v>0</v>
      </c>
      <c r="K113" s="460" t="str">
        <f t="shared" si="5"/>
        <v/>
      </c>
    </row>
    <row r="114" spans="7:11">
      <c r="G114" s="137">
        <f t="shared" si="6"/>
        <v>0</v>
      </c>
      <c r="H114" s="461">
        <f t="shared" si="7"/>
        <v>0</v>
      </c>
      <c r="K114" s="460" t="str">
        <f t="shared" si="5"/>
        <v/>
      </c>
    </row>
  </sheetData>
  <mergeCells count="1">
    <mergeCell ref="B1:C1"/>
  </mergeCells>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46">
    <tabColor theme="1" tint="0.14999847407452621"/>
  </sheetPr>
  <dimension ref="A1:GY4472"/>
  <sheetViews>
    <sheetView showGridLines="0" showRowColHeaders="0" showZeros="0" zoomScaleNormal="100" workbookViewId="0">
      <pane ySplit="4" topLeftCell="A5" activePane="bottomLeft" state="frozen"/>
      <selection pane="bottomLeft" activeCell="F2354" sqref="F2354:H2354"/>
    </sheetView>
  </sheetViews>
  <sheetFormatPr defaultColWidth="0" defaultRowHeight="15" customHeight="1" zeroHeight="1"/>
  <cols>
    <col min="1" max="1" width="2.42578125" style="6" customWidth="1"/>
    <col min="2" max="2" width="48.7109375" customWidth="1"/>
    <col min="3" max="3" width="15.5703125" bestFit="1" customWidth="1"/>
    <col min="4" max="4" width="18" customWidth="1"/>
    <col min="5" max="5" width="14" customWidth="1"/>
    <col min="6" max="6" width="8" customWidth="1"/>
    <col min="7" max="7" width="18.7109375" customWidth="1"/>
    <col min="8" max="8" width="20.5703125" customWidth="1"/>
    <col min="9" max="9" width="1.7109375" customWidth="1"/>
    <col min="10" max="10" width="14.28515625" hidden="1" customWidth="1"/>
    <col min="11" max="11" width="14.7109375" hidden="1" customWidth="1"/>
    <col min="12" max="12" width="13.28515625" hidden="1" customWidth="1"/>
    <col min="13" max="13" width="13.7109375" hidden="1" customWidth="1"/>
    <col min="14" max="14" width="22.42578125" hidden="1" customWidth="1"/>
    <col min="15" max="15" width="8" hidden="1" customWidth="1"/>
    <col min="16" max="16" width="12.28515625" hidden="1" customWidth="1"/>
    <col min="17" max="17" width="14.7109375" hidden="1" customWidth="1"/>
    <col min="18" max="25" width="22.5703125" hidden="1" customWidth="1"/>
    <col min="26" max="26" width="13.5703125" hidden="1" customWidth="1"/>
    <col min="27" max="27" width="10" hidden="1" customWidth="1"/>
    <col min="28" max="29" width="9.42578125" hidden="1" customWidth="1"/>
    <col min="30" max="30" width="10.28515625" hidden="1" customWidth="1"/>
    <col min="31" max="39" width="9.42578125" hidden="1" customWidth="1"/>
    <col min="40" max="50" width="5.7109375" hidden="1" customWidth="1"/>
    <col min="51" max="54" width="5.5703125" hidden="1" customWidth="1"/>
    <col min="55" max="81" width="2.7109375" hidden="1" customWidth="1"/>
    <col min="82" max="101" width="9.140625" hidden="1" customWidth="1"/>
    <col min="102" max="102" width="14.7109375" hidden="1" customWidth="1"/>
    <col min="103" max="103" width="6.140625" hidden="1" customWidth="1"/>
    <col min="104" max="104" width="10.28515625" hidden="1" customWidth="1"/>
    <col min="105" max="105" width="12.85546875" hidden="1" customWidth="1"/>
    <col min="106" max="106" width="9.28515625" hidden="1" customWidth="1"/>
    <col min="107" max="107" width="9.7109375" hidden="1" customWidth="1"/>
    <col min="108" max="108" width="9" hidden="1" customWidth="1"/>
    <col min="109" max="109" width="13.5703125" hidden="1" customWidth="1"/>
    <col min="110" max="110" width="5.7109375" hidden="1" customWidth="1"/>
    <col min="111" max="111" width="9.140625" hidden="1" customWidth="1"/>
    <col min="112" max="112" width="7.85546875" hidden="1" customWidth="1"/>
    <col min="113" max="113" width="15" hidden="1" customWidth="1"/>
    <col min="114" max="114" width="8.85546875" hidden="1" customWidth="1"/>
    <col min="115" max="153" width="2.7109375" hidden="1" customWidth="1"/>
    <col min="154" max="155" width="9.140625" hidden="1" customWidth="1"/>
    <col min="156" max="164" width="1.85546875" hidden="1" customWidth="1"/>
    <col min="165" max="207" width="2.7109375" hidden="1" customWidth="1"/>
    <col min="208" max="16384" width="9.140625" hidden="1"/>
  </cols>
  <sheetData>
    <row r="1" spans="1:26" ht="44.25" customHeight="1">
      <c r="A1" s="143" t="str">
        <f t="array" aca="1" ref="A1" ca="1">CELL("nome.arquivo",A1)</f>
        <v>C:\Users\Elivelton\Documents\[Sistema FLEP de Orçamento - Matriz .xlsm]DORMITORIO</v>
      </c>
      <c r="B1" s="7"/>
      <c r="C1" s="8"/>
      <c r="D1" s="9"/>
      <c r="E1" s="1"/>
      <c r="F1" s="1"/>
      <c r="G1" s="1"/>
      <c r="H1" s="2"/>
      <c r="I1" s="274"/>
      <c r="J1" s="292" t="s">
        <v>7</v>
      </c>
      <c r="K1" s="292" t="s">
        <v>285</v>
      </c>
      <c r="L1" s="292" t="s">
        <v>393</v>
      </c>
      <c r="M1" s="292" t="s">
        <v>278</v>
      </c>
      <c r="N1" s="292" t="s">
        <v>287</v>
      </c>
      <c r="O1" s="292"/>
      <c r="P1" s="416"/>
      <c r="Q1" s="274"/>
      <c r="R1" s="274"/>
      <c r="S1" s="274"/>
      <c r="T1" s="274"/>
      <c r="U1" s="274"/>
      <c r="V1" s="274"/>
      <c r="W1" s="163"/>
      <c r="X1" s="163"/>
      <c r="Y1" s="163"/>
      <c r="Z1" s="163"/>
    </row>
    <row r="2" spans="1:26" ht="0.95" hidden="1" customHeight="1" thickBot="1">
      <c r="A2" s="143">
        <v>1</v>
      </c>
      <c r="B2" s="1"/>
      <c r="C2" s="10" t="s">
        <v>8</v>
      </c>
      <c r="D2" s="16" t="str">
        <f t="array" aca="1" ref="D2" ca="1">RIGHT(CELL("nome.arquivo",A1),LEN(CELL("nome.arquivo",A1))-SEARCH("]",CELL("nome.arquivo",A1)))</f>
        <v>DORMITORIO</v>
      </c>
      <c r="E2" s="4"/>
      <c r="F2" s="11"/>
      <c r="G2" s="11"/>
      <c r="H2" s="3"/>
      <c r="I2" s="278"/>
      <c r="J2" s="293" t="s">
        <v>7</v>
      </c>
      <c r="K2" s="293" t="s">
        <v>285</v>
      </c>
      <c r="L2" s="293" t="s">
        <v>286</v>
      </c>
      <c r="M2" s="293" t="s">
        <v>278</v>
      </c>
      <c r="N2" s="293" t="s">
        <v>287</v>
      </c>
      <c r="O2" s="293" t="s">
        <v>289</v>
      </c>
      <c r="P2" s="293" t="s">
        <v>210</v>
      </c>
      <c r="Q2" s="293" t="s">
        <v>419</v>
      </c>
      <c r="R2" s="279"/>
      <c r="S2" s="279"/>
      <c r="T2" s="279"/>
      <c r="U2" s="279"/>
      <c r="V2" s="279"/>
      <c r="W2" s="279"/>
    </row>
    <row r="3" spans="1:26" ht="20.100000000000001" hidden="1" customHeight="1" thickBot="1">
      <c r="A3" s="143">
        <v>2</v>
      </c>
      <c r="B3" s="625" t="s">
        <v>153</v>
      </c>
      <c r="C3" s="626"/>
      <c r="D3" s="626"/>
      <c r="E3" s="626"/>
      <c r="F3" s="626"/>
      <c r="G3" s="626"/>
      <c r="H3" s="627"/>
      <c r="I3" s="278"/>
      <c r="J3" s="291" t="str">
        <f ca="1">D2</f>
        <v>DORMITORIO</v>
      </c>
      <c r="K3" s="464">
        <f ca="1">F2369</f>
        <v>461.84327389492375</v>
      </c>
      <c r="L3" s="464">
        <f>F6</f>
        <v>0</v>
      </c>
      <c r="M3" s="464">
        <f>E23</f>
        <v>100</v>
      </c>
      <c r="N3" s="464">
        <f>SUM(F10:H20)+F6+E23</f>
        <v>100</v>
      </c>
      <c r="O3" s="291">
        <f>C6</f>
        <v>0</v>
      </c>
      <c r="P3" s="464">
        <f>SUM(F10:H20)</f>
        <v>0</v>
      </c>
      <c r="Q3" s="464">
        <f ca="1">F2366</f>
        <v>200</v>
      </c>
      <c r="R3" s="279"/>
      <c r="S3" s="279"/>
      <c r="T3" s="279"/>
      <c r="U3" s="279"/>
      <c r="V3" s="279"/>
      <c r="W3" s="279"/>
    </row>
    <row r="4" spans="1:26" ht="3.75" hidden="1" customHeight="1">
      <c r="A4" s="143">
        <v>3</v>
      </c>
      <c r="B4" s="60"/>
      <c r="C4" s="59"/>
      <c r="I4" s="141"/>
    </row>
    <row r="5" spans="1:26" ht="20.100000000000001" customHeight="1">
      <c r="A5" s="143">
        <v>4</v>
      </c>
      <c r="B5" s="146" t="s">
        <v>332</v>
      </c>
      <c r="C5" s="628" t="s">
        <v>238</v>
      </c>
      <c r="D5" s="628"/>
      <c r="E5" s="628"/>
      <c r="F5" s="628" t="str">
        <f>CÁLCULOS!Y2&amp;" TOTAL"</f>
        <v>R$ TOTAL</v>
      </c>
      <c r="G5" s="628"/>
      <c r="H5" s="629"/>
      <c r="I5" s="274"/>
      <c r="J5" s="274"/>
      <c r="K5" s="274"/>
      <c r="L5" s="274"/>
      <c r="M5" s="274"/>
      <c r="N5" s="274"/>
      <c r="O5" s="274"/>
      <c r="P5" s="274"/>
      <c r="Q5" s="274"/>
      <c r="R5" s="274"/>
      <c r="S5" s="274"/>
      <c r="T5" s="274"/>
      <c r="U5" s="274"/>
      <c r="V5" s="274"/>
      <c r="W5" s="163"/>
      <c r="X5" s="163"/>
      <c r="Y5" s="163"/>
      <c r="Z5" s="163"/>
    </row>
    <row r="6" spans="1:26">
      <c r="A6" s="143">
        <v>5</v>
      </c>
      <c r="B6" s="402" t="str">
        <f>IFERROR(VLOOKUP(CÁLCULOS!E2,CÁLCULOS!B2:D4,3),"Selecione dia, hora ou equipe")</f>
        <v>Gastos por Hora</v>
      </c>
      <c r="C6" s="630"/>
      <c r="D6" s="630"/>
      <c r="E6" s="630"/>
      <c r="F6" s="631">
        <f>IFERROR(VLOOKUP(CÁLCULOS!E2,CÁLCULOS!B2:C4,2)*C6,0)</f>
        <v>0</v>
      </c>
      <c r="G6" s="632"/>
      <c r="H6" s="633"/>
      <c r="I6" s="274"/>
      <c r="J6" s="470"/>
      <c r="K6" s="274"/>
      <c r="L6" s="274"/>
      <c r="M6" s="274"/>
      <c r="N6" s="274"/>
      <c r="O6" s="274"/>
      <c r="P6" s="274"/>
      <c r="Q6" s="274"/>
      <c r="R6" s="274"/>
      <c r="S6" s="274"/>
      <c r="T6" s="274"/>
      <c r="U6" s="274"/>
      <c r="V6" s="274"/>
      <c r="W6" s="163"/>
      <c r="X6" s="163"/>
      <c r="Y6" s="163"/>
      <c r="Z6" s="163"/>
    </row>
    <row r="7" spans="1:26">
      <c r="A7" s="143">
        <v>6</v>
      </c>
      <c r="B7" s="165" t="s">
        <v>333</v>
      </c>
      <c r="C7" s="634">
        <f ca="1">IFERROR(F7/'DESPESAS DE INSTALAÇÃO'!E17,0)</f>
        <v>1</v>
      </c>
      <c r="D7" s="634"/>
      <c r="E7" s="634"/>
      <c r="F7" s="635">
        <f ca="1">IFERROR(VLOOKUP(D2,CARREGALISTBOX!B:H,7,0),0)</f>
        <v>100</v>
      </c>
      <c r="G7" s="636"/>
      <c r="H7" s="637"/>
      <c r="I7" s="6"/>
      <c r="J7" s="60"/>
    </row>
    <row r="8" spans="1:26" ht="12.75" customHeight="1">
      <c r="A8" s="143">
        <v>7</v>
      </c>
      <c r="B8" s="6" t="s">
        <v>209</v>
      </c>
      <c r="I8" s="274"/>
      <c r="J8" s="274"/>
      <c r="K8" s="274"/>
      <c r="L8" s="274"/>
      <c r="M8" s="274"/>
      <c r="N8" s="274"/>
      <c r="O8" s="274"/>
      <c r="P8" s="274"/>
      <c r="Q8" s="274"/>
      <c r="R8" s="274"/>
      <c r="S8" s="274"/>
      <c r="T8" s="274"/>
      <c r="U8" s="274"/>
      <c r="V8" s="274"/>
      <c r="W8" s="163"/>
      <c r="X8" s="163"/>
      <c r="Y8" s="163"/>
      <c r="Z8" s="163"/>
    </row>
    <row r="9" spans="1:26" ht="18" customHeight="1">
      <c r="A9" s="143">
        <v>8</v>
      </c>
      <c r="B9" s="147" t="s">
        <v>210</v>
      </c>
      <c r="C9" s="451" t="s">
        <v>237</v>
      </c>
      <c r="D9" s="623" t="str">
        <f>CÁLCULOS!Y2&amp;" VALOR"</f>
        <v>R$ VALOR</v>
      </c>
      <c r="E9" s="623"/>
      <c r="F9" s="623" t="str">
        <f>F5</f>
        <v>R$ TOTAL</v>
      </c>
      <c r="G9" s="623"/>
      <c r="H9" s="624"/>
      <c r="I9" s="141"/>
    </row>
    <row r="10" spans="1:26" ht="18" customHeight="1">
      <c r="A10" s="143">
        <v>9</v>
      </c>
      <c r="B10" s="153" t="s">
        <v>334</v>
      </c>
      <c r="C10" s="154"/>
      <c r="D10" s="619"/>
      <c r="E10" s="619"/>
      <c r="F10" s="620">
        <f>IF(B10&lt;&gt;"",D10*C10,"")</f>
        <v>0</v>
      </c>
      <c r="G10" s="620"/>
      <c r="H10" s="621"/>
      <c r="I10" s="141"/>
      <c r="J10" s="469"/>
    </row>
    <row r="11" spans="1:26" ht="15" hidden="1" customHeight="1">
      <c r="A11" s="143">
        <v>10</v>
      </c>
      <c r="B11" s="153"/>
      <c r="C11" s="154"/>
      <c r="D11" s="619"/>
      <c r="E11" s="619"/>
      <c r="F11" s="620" t="str">
        <f t="shared" ref="F11:F20" si="0">IF(B11&lt;&gt;"",D11*C11,"")</f>
        <v/>
      </c>
      <c r="G11" s="620"/>
      <c r="H11" s="621"/>
      <c r="I11" s="141"/>
      <c r="J11" s="469"/>
    </row>
    <row r="12" spans="1:26" ht="15" hidden="1" customHeight="1">
      <c r="A12" s="143">
        <v>11</v>
      </c>
      <c r="B12" s="153"/>
      <c r="C12" s="154"/>
      <c r="D12" s="619"/>
      <c r="E12" s="619"/>
      <c r="F12" s="620" t="str">
        <f t="shared" si="0"/>
        <v/>
      </c>
      <c r="G12" s="620"/>
      <c r="H12" s="621"/>
      <c r="I12" s="141"/>
      <c r="J12" s="469"/>
    </row>
    <row r="13" spans="1:26" ht="15" hidden="1" customHeight="1">
      <c r="A13" s="143">
        <v>12</v>
      </c>
      <c r="B13" s="153"/>
      <c r="C13" s="154"/>
      <c r="D13" s="619"/>
      <c r="E13" s="619"/>
      <c r="F13" s="620" t="str">
        <f t="shared" si="0"/>
        <v/>
      </c>
      <c r="G13" s="620"/>
      <c r="H13" s="621"/>
      <c r="I13" s="141"/>
      <c r="J13" s="469"/>
    </row>
    <row r="14" spans="1:26" ht="15" hidden="1" customHeight="1">
      <c r="A14" s="143">
        <v>13</v>
      </c>
      <c r="B14" s="153"/>
      <c r="C14" s="154"/>
      <c r="D14" s="619"/>
      <c r="E14" s="619"/>
      <c r="F14" s="620" t="str">
        <f t="shared" si="0"/>
        <v/>
      </c>
      <c r="G14" s="620"/>
      <c r="H14" s="621"/>
      <c r="I14" s="141"/>
      <c r="J14" s="469"/>
    </row>
    <row r="15" spans="1:26" ht="15" hidden="1" customHeight="1">
      <c r="A15" s="143">
        <v>14</v>
      </c>
      <c r="B15" s="153"/>
      <c r="C15" s="154"/>
      <c r="D15" s="619"/>
      <c r="E15" s="619"/>
      <c r="F15" s="620" t="str">
        <f t="shared" si="0"/>
        <v/>
      </c>
      <c r="G15" s="620"/>
      <c r="H15" s="621"/>
      <c r="I15" s="141"/>
      <c r="J15" s="469"/>
    </row>
    <row r="16" spans="1:26" ht="15" hidden="1" customHeight="1">
      <c r="A16" s="143">
        <v>15</v>
      </c>
      <c r="B16" s="153"/>
      <c r="C16" s="154"/>
      <c r="D16" s="619"/>
      <c r="E16" s="619"/>
      <c r="F16" s="620" t="str">
        <f t="shared" si="0"/>
        <v/>
      </c>
      <c r="G16" s="620"/>
      <c r="H16" s="621"/>
      <c r="I16" s="141"/>
      <c r="J16" s="469"/>
    </row>
    <row r="17" spans="1:24" ht="15" hidden="1" customHeight="1">
      <c r="A17" s="143">
        <v>16</v>
      </c>
      <c r="B17" s="153"/>
      <c r="C17" s="154"/>
      <c r="D17" s="619"/>
      <c r="E17" s="619"/>
      <c r="F17" s="620" t="str">
        <f t="shared" si="0"/>
        <v/>
      </c>
      <c r="G17" s="620"/>
      <c r="H17" s="621"/>
      <c r="I17" s="141"/>
      <c r="J17" s="469"/>
    </row>
    <row r="18" spans="1:24" ht="15" hidden="1" customHeight="1">
      <c r="A18" s="143">
        <v>17</v>
      </c>
      <c r="B18" s="153"/>
      <c r="C18" s="154"/>
      <c r="D18" s="619"/>
      <c r="E18" s="619"/>
      <c r="F18" s="620" t="str">
        <f t="shared" si="0"/>
        <v/>
      </c>
      <c r="G18" s="620"/>
      <c r="H18" s="621"/>
      <c r="I18" s="141"/>
      <c r="J18" s="469"/>
    </row>
    <row r="19" spans="1:24" ht="15" hidden="1" customHeight="1">
      <c r="A19" s="143">
        <v>18</v>
      </c>
      <c r="B19" s="153"/>
      <c r="C19" s="154"/>
      <c r="D19" s="619"/>
      <c r="E19" s="619"/>
      <c r="F19" s="620" t="str">
        <f t="shared" si="0"/>
        <v/>
      </c>
      <c r="G19" s="620"/>
      <c r="H19" s="621"/>
      <c r="I19" s="141"/>
      <c r="J19" s="469"/>
    </row>
    <row r="20" spans="1:24" ht="15" hidden="1" customHeight="1">
      <c r="A20" s="143">
        <v>19</v>
      </c>
      <c r="B20" s="155"/>
      <c r="C20" s="156"/>
      <c r="D20" s="622"/>
      <c r="E20" s="622"/>
      <c r="F20" s="620" t="str">
        <f t="shared" si="0"/>
        <v/>
      </c>
      <c r="G20" s="620"/>
      <c r="H20" s="621"/>
      <c r="I20" s="141"/>
      <c r="J20" s="469"/>
    </row>
    <row r="21" spans="1:24" ht="15" customHeight="1">
      <c r="A21" s="143">
        <v>20</v>
      </c>
      <c r="I21" s="141"/>
    </row>
    <row r="22" spans="1:24" ht="20.100000000000001" customHeight="1">
      <c r="A22" s="157">
        <v>21</v>
      </c>
      <c r="B22" s="615" t="str">
        <f>CÁLCULOS!Y2&amp;" TOTAL DE GASTOS (EXCETO MATERIAIS)"</f>
        <v>R$ TOTAL DE GASTOS (EXCETO MATERIAIS)</v>
      </c>
      <c r="C22" s="615"/>
      <c r="D22" s="615"/>
      <c r="E22" s="615" t="str">
        <f>CÁLCULOS!Y2&amp;" TOTAL DE MATERIAIS"</f>
        <v>R$ TOTAL DE MATERIAIS</v>
      </c>
      <c r="F22" s="615"/>
      <c r="G22" s="615"/>
      <c r="H22" s="615"/>
    </row>
    <row r="23" spans="1:24" s="159" customFormat="1" ht="21" customHeight="1">
      <c r="A23" s="158">
        <v>22</v>
      </c>
      <c r="B23" s="616">
        <f ca="1">SUM(F6:H20)</f>
        <v>100</v>
      </c>
      <c r="C23" s="616"/>
      <c r="D23" s="616"/>
      <c r="E23" s="617">
        <f>H25+H278+H681+H934+H1187+H1440+H1693+H1946+H2450+H2703+H2956+H3209+H3462+H3715+H3968+H4221</f>
        <v>100</v>
      </c>
      <c r="F23" s="617"/>
      <c r="G23" s="617"/>
      <c r="H23" s="617"/>
      <c r="I23" s="160"/>
      <c r="K23"/>
      <c r="L23"/>
      <c r="M23"/>
    </row>
    <row r="24" spans="1:24" s="288" customFormat="1" ht="81" hidden="1" customHeight="1">
      <c r="A24" s="143">
        <v>23</v>
      </c>
      <c r="B24" s="618"/>
      <c r="C24" s="618"/>
      <c r="D24" s="618"/>
      <c r="E24" s="618"/>
      <c r="F24" s="618"/>
      <c r="G24" s="618"/>
      <c r="H24" s="618"/>
      <c r="I24" s="280"/>
      <c r="J24" s="281" t="s">
        <v>344</v>
      </c>
      <c r="K24" s="281"/>
      <c r="L24" s="281"/>
      <c r="M24" s="284"/>
      <c r="N24" s="284"/>
      <c r="O24" s="287"/>
      <c r="P24" s="287"/>
      <c r="X24" s="290"/>
    </row>
    <row r="25" spans="1:24" s="288" customFormat="1" ht="24.75" hidden="1" customHeight="1">
      <c r="A25" s="143">
        <v>24</v>
      </c>
      <c r="B25" s="541" t="s">
        <v>534</v>
      </c>
      <c r="C25" s="542"/>
      <c r="D25" s="542"/>
      <c r="E25" s="542"/>
      <c r="F25" s="542"/>
      <c r="G25" s="542"/>
      <c r="H25" s="478">
        <f>SUM(H27:H276)</f>
        <v>100</v>
      </c>
      <c r="I25" s="280"/>
      <c r="J25" s="282" t="str">
        <f>IF(COUNTIF(J27:J276,"x")=0,"","x")</f>
        <v>x</v>
      </c>
      <c r="K25" s="281"/>
      <c r="L25" s="281"/>
      <c r="M25" s="284"/>
      <c r="N25" s="284"/>
      <c r="O25" s="287"/>
      <c r="P25" s="287"/>
    </row>
    <row r="26" spans="1:24" s="288" customFormat="1" ht="15" hidden="1" customHeight="1">
      <c r="A26" s="143">
        <v>25</v>
      </c>
      <c r="B26" s="148" t="s">
        <v>2</v>
      </c>
      <c r="C26" s="17" t="s">
        <v>6</v>
      </c>
      <c r="D26" s="18" t="s">
        <v>5</v>
      </c>
      <c r="E26" s="19" t="s">
        <v>1</v>
      </c>
      <c r="F26" s="19" t="s">
        <v>212</v>
      </c>
      <c r="G26" s="19" t="s">
        <v>211</v>
      </c>
      <c r="H26" s="149" t="s">
        <v>4</v>
      </c>
      <c r="I26" s="280"/>
      <c r="J26" s="282" t="str">
        <f>IF(COUNTIF(J27:J276,"x")=0,"","x")</f>
        <v>x</v>
      </c>
      <c r="K26" s="281"/>
      <c r="L26" s="281"/>
      <c r="M26" s="284"/>
      <c r="N26" s="284"/>
      <c r="O26" s="287"/>
      <c r="P26" s="287"/>
    </row>
    <row r="27" spans="1:24" s="288" customFormat="1" ht="15" hidden="1" customHeight="1">
      <c r="A27" s="143">
        <v>26</v>
      </c>
      <c r="B27" s="150" t="s">
        <v>53</v>
      </c>
      <c r="C27" s="13"/>
      <c r="D27" s="14">
        <v>1</v>
      </c>
      <c r="E27" s="472">
        <v>100</v>
      </c>
      <c r="F27" s="15">
        <v>0</v>
      </c>
      <c r="G27" s="15">
        <v>0</v>
      </c>
      <c r="H27" s="471">
        <f t="shared" ref="H27:H91" si="1">IF(B27&lt;&gt;"",(D27*E27)/(1-F27-G27),"")</f>
        <v>100</v>
      </c>
      <c r="I27" s="280"/>
      <c r="J27" s="282" t="str">
        <f>IF(B27="","",IF(H27&lt;&gt;0,"x",IF(H27="","",IF(H27=0,""))))</f>
        <v>x</v>
      </c>
      <c r="K27" s="281"/>
      <c r="L27" s="281"/>
      <c r="M27" s="284"/>
      <c r="N27" s="284"/>
      <c r="O27" s="287"/>
      <c r="P27" s="287"/>
    </row>
    <row r="28" spans="1:24" s="283" customFormat="1" ht="15" hidden="1" customHeight="1">
      <c r="A28" s="143">
        <v>27</v>
      </c>
      <c r="B28" s="150" t="s">
        <v>9</v>
      </c>
      <c r="C28" s="13"/>
      <c r="D28" s="14"/>
      <c r="E28" s="472"/>
      <c r="F28" s="15">
        <v>0</v>
      </c>
      <c r="G28" s="15">
        <v>0</v>
      </c>
      <c r="H28" s="471">
        <f t="shared" si="1"/>
        <v>0</v>
      </c>
      <c r="I28" s="141"/>
      <c r="J28" s="254" t="str">
        <f t="shared" ref="J28:J91" si="2">IF(B28="","",IF(H28&lt;&gt;0,"x",IF(H28="","",IF(H28=0,""))))</f>
        <v/>
      </c>
      <c r="K28"/>
      <c r="L28"/>
      <c r="M28"/>
      <c r="N28"/>
      <c r="O28" s="281"/>
      <c r="P28" s="281"/>
    </row>
    <row r="29" spans="1:24" s="289" customFormat="1" ht="15" hidden="1" customHeight="1">
      <c r="A29" s="143">
        <v>28</v>
      </c>
      <c r="B29" s="150" t="s">
        <v>54</v>
      </c>
      <c r="C29" s="13"/>
      <c r="D29" s="14"/>
      <c r="E29" s="472"/>
      <c r="F29" s="15">
        <v>0</v>
      </c>
      <c r="G29" s="15">
        <v>0</v>
      </c>
      <c r="H29" s="471">
        <f t="shared" si="1"/>
        <v>0</v>
      </c>
      <c r="I29" s="141"/>
      <c r="J29" s="254" t="str">
        <f t="shared" si="2"/>
        <v/>
      </c>
      <c r="K29"/>
      <c r="L29"/>
      <c r="M29"/>
      <c r="N29"/>
      <c r="O29"/>
      <c r="P29"/>
    </row>
    <row r="30" spans="1:24" ht="15" hidden="1" customHeight="1">
      <c r="A30" s="143">
        <v>29</v>
      </c>
      <c r="B30" s="150"/>
      <c r="C30" s="13"/>
      <c r="D30" s="14"/>
      <c r="E30" s="472"/>
      <c r="F30" s="15"/>
      <c r="G30" s="15"/>
      <c r="H30" s="471" t="str">
        <f t="shared" si="1"/>
        <v/>
      </c>
      <c r="I30" s="141"/>
      <c r="J30" s="254" t="str">
        <f t="shared" si="2"/>
        <v/>
      </c>
    </row>
    <row r="31" spans="1:24" ht="15" hidden="1" customHeight="1">
      <c r="A31" s="143">
        <v>30</v>
      </c>
      <c r="B31" s="150" t="s">
        <v>10</v>
      </c>
      <c r="C31" s="13"/>
      <c r="D31" s="14"/>
      <c r="E31" s="472"/>
      <c r="F31" s="15">
        <v>0</v>
      </c>
      <c r="G31" s="15">
        <v>0</v>
      </c>
      <c r="H31" s="471">
        <f t="shared" si="1"/>
        <v>0</v>
      </c>
      <c r="I31" s="141"/>
      <c r="J31" s="254" t="str">
        <f t="shared" si="2"/>
        <v/>
      </c>
    </row>
    <row r="32" spans="1:24" ht="15" hidden="1" customHeight="1">
      <c r="A32" s="143">
        <v>31</v>
      </c>
      <c r="B32" s="150" t="s">
        <v>47</v>
      </c>
      <c r="C32" s="13"/>
      <c r="D32" s="14"/>
      <c r="E32" s="472"/>
      <c r="F32" s="15">
        <v>0</v>
      </c>
      <c r="G32" s="15">
        <v>0</v>
      </c>
      <c r="H32" s="471">
        <f t="shared" si="1"/>
        <v>0</v>
      </c>
      <c r="I32" s="141"/>
      <c r="J32" s="254" t="str">
        <f t="shared" si="2"/>
        <v/>
      </c>
    </row>
    <row r="33" spans="1:10" ht="15" hidden="1" customHeight="1">
      <c r="A33" s="143">
        <v>32</v>
      </c>
      <c r="B33" s="150" t="s">
        <v>48</v>
      </c>
      <c r="C33" s="13"/>
      <c r="D33" s="14"/>
      <c r="E33" s="472"/>
      <c r="F33" s="15">
        <v>0</v>
      </c>
      <c r="G33" s="15">
        <v>0</v>
      </c>
      <c r="H33" s="471">
        <f t="shared" si="1"/>
        <v>0</v>
      </c>
      <c r="I33" s="141"/>
      <c r="J33" s="254" t="str">
        <f t="shared" si="2"/>
        <v/>
      </c>
    </row>
    <row r="34" spans="1:10" ht="15" hidden="1" customHeight="1">
      <c r="A34" s="143">
        <v>33</v>
      </c>
      <c r="B34" s="150" t="s">
        <v>55</v>
      </c>
      <c r="C34" s="13"/>
      <c r="D34" s="14"/>
      <c r="E34" s="472"/>
      <c r="F34" s="15">
        <v>0</v>
      </c>
      <c r="G34" s="15">
        <v>0</v>
      </c>
      <c r="H34" s="471">
        <f t="shared" si="1"/>
        <v>0</v>
      </c>
      <c r="I34" s="141"/>
      <c r="J34" s="254" t="str">
        <f t="shared" si="2"/>
        <v/>
      </c>
    </row>
    <row r="35" spans="1:10" ht="15" hidden="1" customHeight="1">
      <c r="A35" s="143">
        <v>34</v>
      </c>
      <c r="B35" s="150" t="s">
        <v>56</v>
      </c>
      <c r="C35" s="13"/>
      <c r="D35" s="14"/>
      <c r="E35" s="472"/>
      <c r="F35" s="15">
        <v>0</v>
      </c>
      <c r="G35" s="15">
        <v>0</v>
      </c>
      <c r="H35" s="471">
        <f t="shared" si="1"/>
        <v>0</v>
      </c>
      <c r="I35" s="141"/>
      <c r="J35" s="254" t="str">
        <f t="shared" si="2"/>
        <v/>
      </c>
    </row>
    <row r="36" spans="1:10" ht="15" hidden="1" customHeight="1">
      <c r="A36" s="143">
        <v>35</v>
      </c>
      <c r="B36" s="150" t="s">
        <v>51</v>
      </c>
      <c r="C36" s="13"/>
      <c r="D36" s="14"/>
      <c r="E36" s="472"/>
      <c r="F36" s="15">
        <v>0</v>
      </c>
      <c r="G36" s="15">
        <v>0</v>
      </c>
      <c r="H36" s="471">
        <f t="shared" si="1"/>
        <v>0</v>
      </c>
      <c r="I36" s="141"/>
      <c r="J36" s="254" t="str">
        <f t="shared" si="2"/>
        <v/>
      </c>
    </row>
    <row r="37" spans="1:10" ht="15" hidden="1" customHeight="1">
      <c r="A37" s="143">
        <v>36</v>
      </c>
      <c r="B37" s="150"/>
      <c r="C37" s="13"/>
      <c r="D37" s="14"/>
      <c r="E37" s="472"/>
      <c r="F37" s="15"/>
      <c r="G37" s="15"/>
      <c r="H37" s="471" t="str">
        <f t="shared" si="1"/>
        <v/>
      </c>
      <c r="I37" s="141"/>
      <c r="J37" s="254" t="str">
        <f t="shared" si="2"/>
        <v/>
      </c>
    </row>
    <row r="38" spans="1:10" ht="15" hidden="1" customHeight="1">
      <c r="A38" s="143">
        <v>37</v>
      </c>
      <c r="B38" s="150" t="s">
        <v>49</v>
      </c>
      <c r="C38" s="13"/>
      <c r="D38" s="14"/>
      <c r="E38" s="472"/>
      <c r="F38" s="15">
        <v>0</v>
      </c>
      <c r="G38" s="15">
        <v>0</v>
      </c>
      <c r="H38" s="471">
        <f t="shared" si="1"/>
        <v>0</v>
      </c>
      <c r="I38" s="141"/>
      <c r="J38" s="254" t="str">
        <f t="shared" si="2"/>
        <v/>
      </c>
    </row>
    <row r="39" spans="1:10" ht="15" hidden="1" customHeight="1">
      <c r="A39" s="143">
        <v>38</v>
      </c>
      <c r="B39" s="150" t="s">
        <v>57</v>
      </c>
      <c r="C39" s="13"/>
      <c r="D39" s="14"/>
      <c r="E39" s="472"/>
      <c r="F39" s="15">
        <v>0</v>
      </c>
      <c r="G39" s="15">
        <v>0</v>
      </c>
      <c r="H39" s="471">
        <f t="shared" si="1"/>
        <v>0</v>
      </c>
      <c r="I39" s="141"/>
      <c r="J39" s="254" t="str">
        <f t="shared" si="2"/>
        <v/>
      </c>
    </row>
    <row r="40" spans="1:10" ht="15" hidden="1" customHeight="1">
      <c r="A40" s="143">
        <v>39</v>
      </c>
      <c r="B40" s="150" t="s">
        <v>58</v>
      </c>
      <c r="C40" s="13"/>
      <c r="D40" s="14"/>
      <c r="E40" s="472"/>
      <c r="F40" s="15">
        <v>0</v>
      </c>
      <c r="G40" s="15">
        <v>0</v>
      </c>
      <c r="H40" s="471">
        <f t="shared" si="1"/>
        <v>0</v>
      </c>
      <c r="I40" s="141"/>
      <c r="J40" s="254" t="str">
        <f t="shared" si="2"/>
        <v/>
      </c>
    </row>
    <row r="41" spans="1:10" ht="15" hidden="1" customHeight="1">
      <c r="A41" s="143">
        <v>40</v>
      </c>
      <c r="B41" s="150" t="s">
        <v>11</v>
      </c>
      <c r="C41" s="13"/>
      <c r="D41" s="14"/>
      <c r="E41" s="472"/>
      <c r="F41" s="15">
        <v>0</v>
      </c>
      <c r="G41" s="15">
        <v>0</v>
      </c>
      <c r="H41" s="471">
        <f t="shared" si="1"/>
        <v>0</v>
      </c>
      <c r="I41" s="141"/>
      <c r="J41" s="254" t="str">
        <f t="shared" si="2"/>
        <v/>
      </c>
    </row>
    <row r="42" spans="1:10" ht="15" hidden="1" customHeight="1">
      <c r="A42" s="143">
        <v>41</v>
      </c>
      <c r="B42" s="150" t="s">
        <v>59</v>
      </c>
      <c r="C42" s="13"/>
      <c r="D42" s="14"/>
      <c r="E42" s="472"/>
      <c r="F42" s="15">
        <v>0</v>
      </c>
      <c r="G42" s="15">
        <v>0</v>
      </c>
      <c r="H42" s="471">
        <f t="shared" si="1"/>
        <v>0</v>
      </c>
      <c r="I42" s="141"/>
      <c r="J42" s="254" t="str">
        <f t="shared" si="2"/>
        <v/>
      </c>
    </row>
    <row r="43" spans="1:10" ht="15" hidden="1" customHeight="1">
      <c r="A43" s="143">
        <v>42</v>
      </c>
      <c r="B43" s="150" t="s">
        <v>60</v>
      </c>
      <c r="C43" s="13"/>
      <c r="D43" s="14"/>
      <c r="E43" s="472"/>
      <c r="F43" s="15">
        <v>0</v>
      </c>
      <c r="G43" s="15">
        <v>0</v>
      </c>
      <c r="H43" s="471">
        <f t="shared" si="1"/>
        <v>0</v>
      </c>
      <c r="I43" s="141"/>
      <c r="J43" s="254" t="str">
        <f t="shared" si="2"/>
        <v/>
      </c>
    </row>
    <row r="44" spans="1:10" ht="15" hidden="1" customHeight="1">
      <c r="A44" s="143">
        <v>43</v>
      </c>
      <c r="B44" s="150"/>
      <c r="C44" s="13"/>
      <c r="D44" s="14"/>
      <c r="E44" s="472"/>
      <c r="F44" s="15"/>
      <c r="G44" s="15"/>
      <c r="H44" s="471" t="str">
        <f t="shared" si="1"/>
        <v/>
      </c>
      <c r="I44" s="141"/>
      <c r="J44" s="254" t="str">
        <f t="shared" si="2"/>
        <v/>
      </c>
    </row>
    <row r="45" spans="1:10" ht="15" hidden="1" customHeight="1">
      <c r="A45" s="143">
        <v>44</v>
      </c>
      <c r="B45" s="150"/>
      <c r="C45" s="13"/>
      <c r="D45" s="14"/>
      <c r="E45" s="472"/>
      <c r="F45" s="15"/>
      <c r="G45" s="15"/>
      <c r="H45" s="471" t="str">
        <f t="shared" si="1"/>
        <v/>
      </c>
      <c r="I45" s="141"/>
      <c r="J45" s="254" t="str">
        <f t="shared" si="2"/>
        <v/>
      </c>
    </row>
    <row r="46" spans="1:10" ht="15" hidden="1" customHeight="1">
      <c r="A46" s="143">
        <v>45</v>
      </c>
      <c r="B46" s="150"/>
      <c r="C46" s="13"/>
      <c r="D46" s="14"/>
      <c r="E46" s="472"/>
      <c r="F46" s="15"/>
      <c r="G46" s="15"/>
      <c r="H46" s="471" t="str">
        <f t="shared" si="1"/>
        <v/>
      </c>
      <c r="I46" s="141"/>
      <c r="J46" s="254" t="str">
        <f t="shared" si="2"/>
        <v/>
      </c>
    </row>
    <row r="47" spans="1:10" ht="15" hidden="1" customHeight="1">
      <c r="A47" s="143">
        <v>46</v>
      </c>
      <c r="B47" s="150"/>
      <c r="C47" s="13"/>
      <c r="D47" s="14"/>
      <c r="E47" s="472"/>
      <c r="F47" s="15"/>
      <c r="G47" s="15"/>
      <c r="H47" s="471" t="str">
        <f t="shared" si="1"/>
        <v/>
      </c>
      <c r="I47" s="141"/>
      <c r="J47" s="254" t="str">
        <f t="shared" si="2"/>
        <v/>
      </c>
    </row>
    <row r="48" spans="1:10" ht="15" hidden="1" customHeight="1">
      <c r="A48" s="143">
        <v>47</v>
      </c>
      <c r="B48" s="150"/>
      <c r="C48" s="13"/>
      <c r="D48" s="14"/>
      <c r="E48" s="472"/>
      <c r="F48" s="15"/>
      <c r="G48" s="15"/>
      <c r="H48" s="471" t="str">
        <f t="shared" si="1"/>
        <v/>
      </c>
      <c r="I48" s="141"/>
      <c r="J48" s="254" t="str">
        <f t="shared" si="2"/>
        <v/>
      </c>
    </row>
    <row r="49" spans="1:13" ht="15" hidden="1" customHeight="1">
      <c r="A49" s="143">
        <v>48</v>
      </c>
      <c r="B49" s="150"/>
      <c r="C49" s="13"/>
      <c r="D49" s="14"/>
      <c r="E49" s="472"/>
      <c r="F49" s="15"/>
      <c r="G49" s="15"/>
      <c r="H49" s="471" t="str">
        <f t="shared" si="1"/>
        <v/>
      </c>
      <c r="I49" s="141"/>
      <c r="J49" s="254" t="str">
        <f t="shared" si="2"/>
        <v/>
      </c>
    </row>
    <row r="50" spans="1:13" ht="15" hidden="1" customHeight="1">
      <c r="A50" s="143">
        <v>49</v>
      </c>
      <c r="B50" s="150"/>
      <c r="C50" s="13"/>
      <c r="D50" s="14"/>
      <c r="E50" s="472"/>
      <c r="F50" s="15"/>
      <c r="G50" s="15"/>
      <c r="H50" s="471" t="str">
        <f t="shared" si="1"/>
        <v/>
      </c>
      <c r="I50" s="141"/>
      <c r="J50" s="254" t="str">
        <f t="shared" si="2"/>
        <v/>
      </c>
      <c r="M50" s="166"/>
    </row>
    <row r="51" spans="1:13" ht="15" hidden="1" customHeight="1">
      <c r="A51" s="143">
        <v>50</v>
      </c>
      <c r="B51" s="150"/>
      <c r="C51" s="13"/>
      <c r="D51" s="14"/>
      <c r="E51" s="472"/>
      <c r="F51" s="15"/>
      <c r="G51" s="15"/>
      <c r="H51" s="471" t="str">
        <f t="shared" si="1"/>
        <v/>
      </c>
      <c r="I51" s="141"/>
      <c r="J51" s="254" t="str">
        <f t="shared" si="2"/>
        <v/>
      </c>
    </row>
    <row r="52" spans="1:13" ht="15" hidden="1" customHeight="1">
      <c r="A52" s="143">
        <v>51</v>
      </c>
      <c r="B52" s="150"/>
      <c r="C52" s="13"/>
      <c r="D52" s="14"/>
      <c r="E52" s="472"/>
      <c r="F52" s="15"/>
      <c r="G52" s="15"/>
      <c r="H52" s="471" t="str">
        <f t="shared" si="1"/>
        <v/>
      </c>
      <c r="I52" s="141"/>
      <c r="J52" s="254" t="str">
        <f t="shared" si="2"/>
        <v/>
      </c>
    </row>
    <row r="53" spans="1:13" ht="15" hidden="1" customHeight="1">
      <c r="A53" s="143">
        <v>52</v>
      </c>
      <c r="B53" s="150"/>
      <c r="C53" s="13"/>
      <c r="D53" s="14"/>
      <c r="E53" s="472"/>
      <c r="F53" s="15"/>
      <c r="G53" s="15"/>
      <c r="H53" s="471" t="str">
        <f t="shared" si="1"/>
        <v/>
      </c>
      <c r="I53" s="141"/>
      <c r="J53" s="254" t="str">
        <f t="shared" si="2"/>
        <v/>
      </c>
    </row>
    <row r="54" spans="1:13" ht="15" hidden="1" customHeight="1">
      <c r="A54" s="143">
        <v>53</v>
      </c>
      <c r="B54" s="150"/>
      <c r="C54" s="13"/>
      <c r="D54" s="14"/>
      <c r="E54" s="472"/>
      <c r="F54" s="15"/>
      <c r="G54" s="15"/>
      <c r="H54" s="471" t="str">
        <f t="shared" si="1"/>
        <v/>
      </c>
      <c r="I54" s="141"/>
      <c r="J54" s="254" t="str">
        <f t="shared" si="2"/>
        <v/>
      </c>
    </row>
    <row r="55" spans="1:13" ht="15" hidden="1" customHeight="1">
      <c r="A55" s="143">
        <v>54</v>
      </c>
      <c r="B55" s="150"/>
      <c r="C55" s="13"/>
      <c r="D55" s="14"/>
      <c r="E55" s="472"/>
      <c r="F55" s="15"/>
      <c r="G55" s="15"/>
      <c r="H55" s="471" t="str">
        <f t="shared" si="1"/>
        <v/>
      </c>
      <c r="I55" s="141"/>
      <c r="J55" s="254" t="str">
        <f t="shared" si="2"/>
        <v/>
      </c>
    </row>
    <row r="56" spans="1:13" ht="15" hidden="1" customHeight="1">
      <c r="A56" s="143">
        <v>55</v>
      </c>
      <c r="B56" s="150"/>
      <c r="C56" s="13"/>
      <c r="D56" s="14"/>
      <c r="E56" s="472"/>
      <c r="F56" s="15"/>
      <c r="G56" s="15"/>
      <c r="H56" s="471" t="str">
        <f t="shared" si="1"/>
        <v/>
      </c>
      <c r="I56" s="141"/>
      <c r="J56" s="254" t="str">
        <f t="shared" si="2"/>
        <v/>
      </c>
    </row>
    <row r="57" spans="1:13" ht="15" hidden="1" customHeight="1">
      <c r="A57" s="143">
        <v>56</v>
      </c>
      <c r="B57" s="150"/>
      <c r="C57" s="13"/>
      <c r="D57" s="14"/>
      <c r="E57" s="472"/>
      <c r="F57" s="15"/>
      <c r="G57" s="15"/>
      <c r="H57" s="471" t="str">
        <f t="shared" si="1"/>
        <v/>
      </c>
      <c r="I57" s="141"/>
      <c r="J57" s="254" t="str">
        <f t="shared" si="2"/>
        <v/>
      </c>
    </row>
    <row r="58" spans="1:13" ht="15" hidden="1" customHeight="1">
      <c r="A58" s="143">
        <v>57</v>
      </c>
      <c r="B58" s="150"/>
      <c r="C58" s="13"/>
      <c r="D58" s="14"/>
      <c r="E58" s="472"/>
      <c r="F58" s="15"/>
      <c r="G58" s="15"/>
      <c r="H58" s="471" t="str">
        <f t="shared" si="1"/>
        <v/>
      </c>
      <c r="I58" s="141"/>
      <c r="J58" s="254" t="str">
        <f t="shared" si="2"/>
        <v/>
      </c>
    </row>
    <row r="59" spans="1:13" ht="15" hidden="1" customHeight="1">
      <c r="A59" s="143">
        <v>58</v>
      </c>
      <c r="B59" s="150"/>
      <c r="C59" s="13"/>
      <c r="D59" s="14"/>
      <c r="E59" s="472"/>
      <c r="F59" s="15"/>
      <c r="G59" s="15"/>
      <c r="H59" s="471" t="str">
        <f t="shared" si="1"/>
        <v/>
      </c>
      <c r="I59" s="141"/>
      <c r="J59" s="254" t="str">
        <f t="shared" si="2"/>
        <v/>
      </c>
    </row>
    <row r="60" spans="1:13" ht="15" hidden="1" customHeight="1">
      <c r="A60" s="143">
        <v>59</v>
      </c>
      <c r="B60" s="150"/>
      <c r="C60" s="13"/>
      <c r="D60" s="14"/>
      <c r="E60" s="472"/>
      <c r="F60" s="15"/>
      <c r="G60" s="15"/>
      <c r="H60" s="471" t="str">
        <f t="shared" si="1"/>
        <v/>
      </c>
      <c r="I60" s="141"/>
      <c r="J60" s="254" t="str">
        <f t="shared" si="2"/>
        <v/>
      </c>
    </row>
    <row r="61" spans="1:13" ht="15" hidden="1" customHeight="1">
      <c r="A61" s="143">
        <v>60</v>
      </c>
      <c r="B61" s="150"/>
      <c r="C61" s="13"/>
      <c r="D61" s="14"/>
      <c r="E61" s="472"/>
      <c r="F61" s="15"/>
      <c r="G61" s="15"/>
      <c r="H61" s="471" t="str">
        <f t="shared" si="1"/>
        <v/>
      </c>
      <c r="I61" s="141"/>
      <c r="J61" s="254" t="str">
        <f t="shared" si="2"/>
        <v/>
      </c>
    </row>
    <row r="62" spans="1:13" ht="15" hidden="1" customHeight="1">
      <c r="A62" s="143">
        <v>61</v>
      </c>
      <c r="B62" s="150"/>
      <c r="C62" s="13"/>
      <c r="D62" s="14"/>
      <c r="E62" s="472"/>
      <c r="F62" s="15"/>
      <c r="G62" s="15"/>
      <c r="H62" s="471" t="str">
        <f t="shared" si="1"/>
        <v/>
      </c>
      <c r="I62" s="141"/>
      <c r="J62" s="254" t="str">
        <f t="shared" si="2"/>
        <v/>
      </c>
    </row>
    <row r="63" spans="1:13" ht="15" hidden="1" customHeight="1">
      <c r="A63" s="143">
        <v>62</v>
      </c>
      <c r="B63" s="150"/>
      <c r="C63" s="13"/>
      <c r="D63" s="14"/>
      <c r="E63" s="472"/>
      <c r="F63" s="15"/>
      <c r="G63" s="15"/>
      <c r="H63" s="471" t="str">
        <f t="shared" si="1"/>
        <v/>
      </c>
      <c r="I63" s="141"/>
      <c r="J63" s="254" t="str">
        <f t="shared" si="2"/>
        <v/>
      </c>
    </row>
    <row r="64" spans="1:13" ht="15" hidden="1" customHeight="1">
      <c r="A64" s="143">
        <v>63</v>
      </c>
      <c r="B64" s="150"/>
      <c r="C64" s="13"/>
      <c r="D64" s="14"/>
      <c r="E64" s="472"/>
      <c r="F64" s="15"/>
      <c r="G64" s="15"/>
      <c r="H64" s="471" t="str">
        <f t="shared" si="1"/>
        <v/>
      </c>
      <c r="I64" s="141"/>
      <c r="J64" s="254" t="str">
        <f t="shared" si="2"/>
        <v/>
      </c>
    </row>
    <row r="65" spans="1:10" ht="15" hidden="1" customHeight="1">
      <c r="A65" s="143">
        <v>64</v>
      </c>
      <c r="B65" s="150"/>
      <c r="C65" s="13"/>
      <c r="D65" s="14"/>
      <c r="E65" s="472"/>
      <c r="F65" s="15"/>
      <c r="G65" s="15"/>
      <c r="H65" s="471" t="str">
        <f t="shared" si="1"/>
        <v/>
      </c>
      <c r="I65" s="141"/>
      <c r="J65" s="254" t="str">
        <f t="shared" si="2"/>
        <v/>
      </c>
    </row>
    <row r="66" spans="1:10" ht="15" hidden="1" customHeight="1">
      <c r="A66" s="143">
        <v>65</v>
      </c>
      <c r="B66" s="150"/>
      <c r="C66" s="13"/>
      <c r="D66" s="14"/>
      <c r="E66" s="472"/>
      <c r="F66" s="15"/>
      <c r="G66" s="15"/>
      <c r="H66" s="471" t="str">
        <f t="shared" si="1"/>
        <v/>
      </c>
      <c r="I66" s="141"/>
      <c r="J66" s="254" t="str">
        <f t="shared" si="2"/>
        <v/>
      </c>
    </row>
    <row r="67" spans="1:10" ht="15" hidden="1" customHeight="1">
      <c r="A67" s="143">
        <v>66</v>
      </c>
      <c r="B67" s="150"/>
      <c r="C67" s="13"/>
      <c r="D67" s="14"/>
      <c r="E67" s="472"/>
      <c r="F67" s="15"/>
      <c r="G67" s="15"/>
      <c r="H67" s="471" t="str">
        <f t="shared" si="1"/>
        <v/>
      </c>
      <c r="I67" s="141"/>
      <c r="J67" s="254" t="str">
        <f t="shared" si="2"/>
        <v/>
      </c>
    </row>
    <row r="68" spans="1:10" ht="15" hidden="1" customHeight="1">
      <c r="A68" s="143">
        <v>67</v>
      </c>
      <c r="B68" s="150"/>
      <c r="C68" s="13"/>
      <c r="D68" s="14"/>
      <c r="E68" s="472"/>
      <c r="F68" s="15"/>
      <c r="G68" s="15"/>
      <c r="H68" s="471" t="str">
        <f t="shared" si="1"/>
        <v/>
      </c>
      <c r="I68" s="141"/>
      <c r="J68" s="254" t="str">
        <f t="shared" si="2"/>
        <v/>
      </c>
    </row>
    <row r="69" spans="1:10" ht="15" hidden="1" customHeight="1">
      <c r="A69" s="143">
        <v>68</v>
      </c>
      <c r="B69" s="150"/>
      <c r="C69" s="13"/>
      <c r="D69" s="14"/>
      <c r="E69" s="472"/>
      <c r="F69" s="15"/>
      <c r="G69" s="15"/>
      <c r="H69" s="471" t="str">
        <f t="shared" si="1"/>
        <v/>
      </c>
      <c r="I69" s="141"/>
      <c r="J69" s="254" t="str">
        <f t="shared" si="2"/>
        <v/>
      </c>
    </row>
    <row r="70" spans="1:10" ht="15" hidden="1" customHeight="1">
      <c r="A70" s="143">
        <v>69</v>
      </c>
      <c r="B70" s="150"/>
      <c r="C70" s="13"/>
      <c r="D70" s="14"/>
      <c r="E70" s="472"/>
      <c r="F70" s="15"/>
      <c r="G70" s="15"/>
      <c r="H70" s="471" t="str">
        <f t="shared" si="1"/>
        <v/>
      </c>
      <c r="I70" s="141"/>
      <c r="J70" s="254" t="str">
        <f t="shared" si="2"/>
        <v/>
      </c>
    </row>
    <row r="71" spans="1:10" ht="15" hidden="1" customHeight="1">
      <c r="A71" s="143">
        <v>70</v>
      </c>
      <c r="B71" s="150"/>
      <c r="C71" s="13"/>
      <c r="D71" s="14"/>
      <c r="E71" s="472"/>
      <c r="F71" s="15"/>
      <c r="G71" s="15"/>
      <c r="H71" s="471" t="str">
        <f t="shared" si="1"/>
        <v/>
      </c>
      <c r="I71" s="141"/>
      <c r="J71" s="254" t="str">
        <f t="shared" si="2"/>
        <v/>
      </c>
    </row>
    <row r="72" spans="1:10" ht="15" hidden="1" customHeight="1">
      <c r="A72" s="143">
        <v>71</v>
      </c>
      <c r="B72" s="150"/>
      <c r="C72" s="13"/>
      <c r="D72" s="14"/>
      <c r="E72" s="472"/>
      <c r="F72" s="15"/>
      <c r="G72" s="15"/>
      <c r="H72" s="471" t="str">
        <f t="shared" si="1"/>
        <v/>
      </c>
      <c r="I72" s="141"/>
      <c r="J72" s="254" t="str">
        <f t="shared" si="2"/>
        <v/>
      </c>
    </row>
    <row r="73" spans="1:10" ht="15" hidden="1" customHeight="1">
      <c r="A73" s="143">
        <v>72</v>
      </c>
      <c r="B73" s="150"/>
      <c r="C73" s="13"/>
      <c r="D73" s="14"/>
      <c r="E73" s="472"/>
      <c r="F73" s="15"/>
      <c r="G73" s="15"/>
      <c r="H73" s="471" t="str">
        <f t="shared" si="1"/>
        <v/>
      </c>
      <c r="I73" s="141"/>
      <c r="J73" s="254" t="str">
        <f t="shared" si="2"/>
        <v/>
      </c>
    </row>
    <row r="74" spans="1:10" ht="15" hidden="1" customHeight="1">
      <c r="A74" s="143">
        <v>73</v>
      </c>
      <c r="B74" s="150"/>
      <c r="C74" s="13"/>
      <c r="D74" s="14"/>
      <c r="E74" s="472"/>
      <c r="F74" s="15"/>
      <c r="G74" s="15"/>
      <c r="H74" s="471" t="str">
        <f t="shared" si="1"/>
        <v/>
      </c>
      <c r="I74" s="141"/>
      <c r="J74" s="254" t="str">
        <f t="shared" si="2"/>
        <v/>
      </c>
    </row>
    <row r="75" spans="1:10" ht="15" hidden="1" customHeight="1">
      <c r="A75" s="143">
        <v>74</v>
      </c>
      <c r="B75" s="150"/>
      <c r="C75" s="13"/>
      <c r="D75" s="14"/>
      <c r="E75" s="472"/>
      <c r="F75" s="15"/>
      <c r="G75" s="15"/>
      <c r="H75" s="471" t="str">
        <f t="shared" si="1"/>
        <v/>
      </c>
      <c r="I75" s="141"/>
      <c r="J75" s="254" t="str">
        <f t="shared" si="2"/>
        <v/>
      </c>
    </row>
    <row r="76" spans="1:10" ht="15" hidden="1" customHeight="1">
      <c r="A76" s="143">
        <v>75</v>
      </c>
      <c r="B76" s="150"/>
      <c r="C76" s="13"/>
      <c r="D76" s="14"/>
      <c r="E76" s="472"/>
      <c r="F76" s="15"/>
      <c r="G76" s="15"/>
      <c r="H76" s="471" t="str">
        <f t="shared" si="1"/>
        <v/>
      </c>
      <c r="I76" s="141"/>
      <c r="J76" s="254" t="str">
        <f t="shared" si="2"/>
        <v/>
      </c>
    </row>
    <row r="77" spans="1:10" ht="15" hidden="1" customHeight="1">
      <c r="A77" s="143">
        <v>76</v>
      </c>
      <c r="B77" s="150"/>
      <c r="C77" s="13"/>
      <c r="D77" s="14"/>
      <c r="E77" s="472"/>
      <c r="F77" s="15"/>
      <c r="G77" s="15"/>
      <c r="H77" s="471" t="str">
        <f t="shared" si="1"/>
        <v/>
      </c>
      <c r="I77" s="141"/>
      <c r="J77" s="254" t="str">
        <f t="shared" si="2"/>
        <v/>
      </c>
    </row>
    <row r="78" spans="1:10" ht="15" hidden="1" customHeight="1">
      <c r="A78" s="143">
        <v>77</v>
      </c>
      <c r="B78" s="150"/>
      <c r="C78" s="13"/>
      <c r="D78" s="14"/>
      <c r="E78" s="472"/>
      <c r="F78" s="15"/>
      <c r="G78" s="15"/>
      <c r="H78" s="471" t="str">
        <f t="shared" si="1"/>
        <v/>
      </c>
      <c r="I78" s="141"/>
      <c r="J78" s="254" t="str">
        <f t="shared" si="2"/>
        <v/>
      </c>
    </row>
    <row r="79" spans="1:10" ht="15" hidden="1" customHeight="1">
      <c r="A79" s="143">
        <v>78</v>
      </c>
      <c r="B79" s="150"/>
      <c r="C79" s="13"/>
      <c r="D79" s="14"/>
      <c r="E79" s="472"/>
      <c r="F79" s="15"/>
      <c r="G79" s="15"/>
      <c r="H79" s="471" t="str">
        <f t="shared" si="1"/>
        <v/>
      </c>
      <c r="I79" s="141"/>
      <c r="J79" s="254" t="str">
        <f t="shared" si="2"/>
        <v/>
      </c>
    </row>
    <row r="80" spans="1:10" ht="15" hidden="1" customHeight="1">
      <c r="A80" s="143">
        <v>79</v>
      </c>
      <c r="B80" s="150"/>
      <c r="C80" s="13"/>
      <c r="D80" s="14"/>
      <c r="E80" s="472"/>
      <c r="F80" s="15"/>
      <c r="G80" s="15"/>
      <c r="H80" s="471" t="str">
        <f t="shared" si="1"/>
        <v/>
      </c>
      <c r="I80" s="141"/>
      <c r="J80" s="254" t="str">
        <f t="shared" si="2"/>
        <v/>
      </c>
    </row>
    <row r="81" spans="1:10" ht="15" hidden="1" customHeight="1">
      <c r="A81" s="143">
        <v>80</v>
      </c>
      <c r="B81" s="150"/>
      <c r="C81" s="13"/>
      <c r="D81" s="14"/>
      <c r="E81" s="472"/>
      <c r="F81" s="15"/>
      <c r="G81" s="15"/>
      <c r="H81" s="471" t="str">
        <f t="shared" si="1"/>
        <v/>
      </c>
      <c r="I81" s="141"/>
      <c r="J81" s="254" t="str">
        <f t="shared" si="2"/>
        <v/>
      </c>
    </row>
    <row r="82" spans="1:10" ht="15" hidden="1" customHeight="1">
      <c r="A82" s="143">
        <v>81</v>
      </c>
      <c r="B82" s="150"/>
      <c r="C82" s="13"/>
      <c r="D82" s="14"/>
      <c r="E82" s="472"/>
      <c r="F82" s="15"/>
      <c r="G82" s="15"/>
      <c r="H82" s="471" t="str">
        <f t="shared" si="1"/>
        <v/>
      </c>
      <c r="I82" s="141"/>
      <c r="J82" s="254" t="str">
        <f t="shared" si="2"/>
        <v/>
      </c>
    </row>
    <row r="83" spans="1:10" ht="15" hidden="1" customHeight="1">
      <c r="A83" s="143">
        <v>82</v>
      </c>
      <c r="B83" s="150"/>
      <c r="C83" s="13"/>
      <c r="D83" s="14"/>
      <c r="E83" s="472"/>
      <c r="F83" s="15"/>
      <c r="G83" s="15"/>
      <c r="H83" s="471" t="str">
        <f t="shared" si="1"/>
        <v/>
      </c>
      <c r="I83" s="141"/>
      <c r="J83" s="254" t="str">
        <f t="shared" si="2"/>
        <v/>
      </c>
    </row>
    <row r="84" spans="1:10" ht="15" hidden="1" customHeight="1">
      <c r="A84" s="143">
        <v>83</v>
      </c>
      <c r="B84" s="150"/>
      <c r="C84" s="13"/>
      <c r="D84" s="14"/>
      <c r="E84" s="472"/>
      <c r="F84" s="15"/>
      <c r="G84" s="15"/>
      <c r="H84" s="471" t="str">
        <f t="shared" si="1"/>
        <v/>
      </c>
      <c r="I84" s="141"/>
      <c r="J84" s="254" t="str">
        <f t="shared" si="2"/>
        <v/>
      </c>
    </row>
    <row r="85" spans="1:10" ht="15" hidden="1" customHeight="1">
      <c r="A85" s="143">
        <v>84</v>
      </c>
      <c r="B85" s="150"/>
      <c r="C85" s="13"/>
      <c r="D85" s="14"/>
      <c r="E85" s="472"/>
      <c r="F85" s="15"/>
      <c r="G85" s="15"/>
      <c r="H85" s="471" t="str">
        <f t="shared" si="1"/>
        <v/>
      </c>
      <c r="I85" s="141"/>
      <c r="J85" s="254" t="str">
        <f t="shared" si="2"/>
        <v/>
      </c>
    </row>
    <row r="86" spans="1:10" ht="15" hidden="1" customHeight="1">
      <c r="A86" s="143">
        <v>85</v>
      </c>
      <c r="B86" s="150"/>
      <c r="C86" s="13"/>
      <c r="D86" s="14"/>
      <c r="E86" s="472"/>
      <c r="F86" s="15"/>
      <c r="G86" s="15"/>
      <c r="H86" s="471" t="str">
        <f t="shared" si="1"/>
        <v/>
      </c>
      <c r="I86" s="141"/>
      <c r="J86" s="254" t="str">
        <f t="shared" si="2"/>
        <v/>
      </c>
    </row>
    <row r="87" spans="1:10" ht="15" hidden="1" customHeight="1">
      <c r="A87" s="143">
        <v>86</v>
      </c>
      <c r="B87" s="150"/>
      <c r="C87" s="13"/>
      <c r="D87" s="14"/>
      <c r="E87" s="472"/>
      <c r="F87" s="15"/>
      <c r="G87" s="15"/>
      <c r="H87" s="471" t="str">
        <f t="shared" si="1"/>
        <v/>
      </c>
      <c r="I87" s="141"/>
      <c r="J87" s="254" t="str">
        <f t="shared" si="2"/>
        <v/>
      </c>
    </row>
    <row r="88" spans="1:10" ht="15" hidden="1" customHeight="1">
      <c r="A88" s="143">
        <v>87</v>
      </c>
      <c r="B88" s="150"/>
      <c r="C88" s="13"/>
      <c r="D88" s="14"/>
      <c r="E88" s="472"/>
      <c r="F88" s="15"/>
      <c r="G88" s="15"/>
      <c r="H88" s="471" t="str">
        <f t="shared" si="1"/>
        <v/>
      </c>
      <c r="I88" s="141"/>
      <c r="J88" s="254" t="str">
        <f t="shared" si="2"/>
        <v/>
      </c>
    </row>
    <row r="89" spans="1:10" ht="15" hidden="1" customHeight="1">
      <c r="A89" s="143">
        <v>88</v>
      </c>
      <c r="B89" s="150"/>
      <c r="C89" s="13"/>
      <c r="D89" s="14"/>
      <c r="E89" s="472"/>
      <c r="F89" s="15"/>
      <c r="G89" s="15"/>
      <c r="H89" s="471" t="str">
        <f t="shared" si="1"/>
        <v/>
      </c>
      <c r="I89" s="141"/>
      <c r="J89" s="254" t="str">
        <f t="shared" si="2"/>
        <v/>
      </c>
    </row>
    <row r="90" spans="1:10" ht="15" hidden="1" customHeight="1">
      <c r="A90" s="143">
        <v>89</v>
      </c>
      <c r="B90" s="150"/>
      <c r="C90" s="13"/>
      <c r="D90" s="14"/>
      <c r="E90" s="472"/>
      <c r="F90" s="15"/>
      <c r="G90" s="15"/>
      <c r="H90" s="471" t="str">
        <f t="shared" si="1"/>
        <v/>
      </c>
      <c r="I90" s="141"/>
      <c r="J90" s="254" t="str">
        <f t="shared" si="2"/>
        <v/>
      </c>
    </row>
    <row r="91" spans="1:10" ht="15" hidden="1" customHeight="1">
      <c r="A91" s="143">
        <v>90</v>
      </c>
      <c r="B91" s="150"/>
      <c r="C91" s="13"/>
      <c r="D91" s="14"/>
      <c r="E91" s="472"/>
      <c r="F91" s="15"/>
      <c r="G91" s="15"/>
      <c r="H91" s="471" t="str">
        <f t="shared" si="1"/>
        <v/>
      </c>
      <c r="I91" s="141"/>
      <c r="J91" s="254" t="str">
        <f t="shared" si="2"/>
        <v/>
      </c>
    </row>
    <row r="92" spans="1:10" ht="15" hidden="1" customHeight="1">
      <c r="A92" s="143">
        <v>91</v>
      </c>
      <c r="B92" s="150"/>
      <c r="C92" s="13"/>
      <c r="D92" s="14"/>
      <c r="E92" s="472"/>
      <c r="F92" s="15"/>
      <c r="G92" s="15"/>
      <c r="H92" s="471" t="str">
        <f t="shared" ref="H92:H155" si="3">IF(B92&lt;&gt;"",(D92*E92)/(1-F92-G92),"")</f>
        <v/>
      </c>
      <c r="I92" s="141"/>
      <c r="J92" s="254" t="str">
        <f t="shared" ref="J92:J155" si="4">IF(B92="","",IF(H92&lt;&gt;0,"x",IF(H92="","",IF(H92=0,""))))</f>
        <v/>
      </c>
    </row>
    <row r="93" spans="1:10" ht="15" hidden="1" customHeight="1">
      <c r="A93" s="143">
        <v>92</v>
      </c>
      <c r="B93" s="150"/>
      <c r="C93" s="13"/>
      <c r="D93" s="14"/>
      <c r="E93" s="472"/>
      <c r="F93" s="15"/>
      <c r="G93" s="15"/>
      <c r="H93" s="471" t="str">
        <f t="shared" si="3"/>
        <v/>
      </c>
      <c r="I93" s="141"/>
      <c r="J93" s="254" t="str">
        <f t="shared" si="4"/>
        <v/>
      </c>
    </row>
    <row r="94" spans="1:10" ht="15" hidden="1" customHeight="1">
      <c r="A94" s="143">
        <v>93</v>
      </c>
      <c r="B94" s="150"/>
      <c r="C94" s="13"/>
      <c r="D94" s="14"/>
      <c r="E94" s="472"/>
      <c r="F94" s="15"/>
      <c r="G94" s="15"/>
      <c r="H94" s="471" t="str">
        <f t="shared" si="3"/>
        <v/>
      </c>
      <c r="I94" s="141"/>
      <c r="J94" s="254" t="str">
        <f t="shared" si="4"/>
        <v/>
      </c>
    </row>
    <row r="95" spans="1:10" ht="15" hidden="1" customHeight="1">
      <c r="A95" s="143">
        <v>94</v>
      </c>
      <c r="B95" s="150"/>
      <c r="C95" s="13"/>
      <c r="D95" s="14"/>
      <c r="E95" s="472"/>
      <c r="F95" s="15"/>
      <c r="G95" s="15"/>
      <c r="H95" s="471" t="str">
        <f t="shared" si="3"/>
        <v/>
      </c>
      <c r="I95" s="141"/>
      <c r="J95" s="254" t="str">
        <f t="shared" si="4"/>
        <v/>
      </c>
    </row>
    <row r="96" spans="1:10" ht="15" hidden="1" customHeight="1">
      <c r="A96" s="143">
        <v>95</v>
      </c>
      <c r="B96" s="150"/>
      <c r="C96" s="13"/>
      <c r="D96" s="14"/>
      <c r="E96" s="472"/>
      <c r="F96" s="15"/>
      <c r="G96" s="15"/>
      <c r="H96" s="471" t="str">
        <f t="shared" si="3"/>
        <v/>
      </c>
      <c r="I96" s="141"/>
      <c r="J96" s="254" t="str">
        <f t="shared" si="4"/>
        <v/>
      </c>
    </row>
    <row r="97" spans="1:10" ht="15" hidden="1" customHeight="1">
      <c r="A97" s="143">
        <v>96</v>
      </c>
      <c r="B97" s="150"/>
      <c r="C97" s="13"/>
      <c r="D97" s="14"/>
      <c r="E97" s="472"/>
      <c r="F97" s="15"/>
      <c r="G97" s="15"/>
      <c r="H97" s="471" t="str">
        <f t="shared" si="3"/>
        <v/>
      </c>
      <c r="I97" s="141"/>
      <c r="J97" s="254" t="str">
        <f t="shared" si="4"/>
        <v/>
      </c>
    </row>
    <row r="98" spans="1:10" ht="15" hidden="1" customHeight="1">
      <c r="A98" s="143">
        <v>97</v>
      </c>
      <c r="B98" s="150"/>
      <c r="C98" s="13"/>
      <c r="D98" s="14"/>
      <c r="E98" s="472"/>
      <c r="F98" s="15"/>
      <c r="G98" s="15"/>
      <c r="H98" s="471" t="str">
        <f t="shared" si="3"/>
        <v/>
      </c>
      <c r="I98" s="141"/>
      <c r="J98" s="254" t="str">
        <f t="shared" si="4"/>
        <v/>
      </c>
    </row>
    <row r="99" spans="1:10" ht="15" hidden="1" customHeight="1">
      <c r="A99" s="143">
        <v>98</v>
      </c>
      <c r="B99" s="150"/>
      <c r="C99" s="13"/>
      <c r="D99" s="14"/>
      <c r="E99" s="472"/>
      <c r="F99" s="15"/>
      <c r="G99" s="15"/>
      <c r="H99" s="471" t="str">
        <f t="shared" si="3"/>
        <v/>
      </c>
      <c r="I99" s="141"/>
      <c r="J99" s="254" t="str">
        <f t="shared" si="4"/>
        <v/>
      </c>
    </row>
    <row r="100" spans="1:10" ht="15" hidden="1" customHeight="1">
      <c r="A100" s="143">
        <v>99</v>
      </c>
      <c r="B100" s="150"/>
      <c r="C100" s="13"/>
      <c r="D100" s="14"/>
      <c r="E100" s="472"/>
      <c r="F100" s="15"/>
      <c r="G100" s="15"/>
      <c r="H100" s="471" t="str">
        <f t="shared" si="3"/>
        <v/>
      </c>
      <c r="I100" s="141"/>
      <c r="J100" s="254" t="str">
        <f t="shared" si="4"/>
        <v/>
      </c>
    </row>
    <row r="101" spans="1:10" ht="15" hidden="1" customHeight="1">
      <c r="A101" s="143">
        <v>100</v>
      </c>
      <c r="B101" s="150"/>
      <c r="C101" s="13"/>
      <c r="D101" s="14"/>
      <c r="E101" s="472"/>
      <c r="F101" s="15"/>
      <c r="G101" s="15"/>
      <c r="H101" s="471" t="str">
        <f t="shared" si="3"/>
        <v/>
      </c>
      <c r="I101" s="141"/>
      <c r="J101" s="254" t="str">
        <f t="shared" si="4"/>
        <v/>
      </c>
    </row>
    <row r="102" spans="1:10" ht="15" hidden="1" customHeight="1">
      <c r="A102" s="143">
        <v>101</v>
      </c>
      <c r="B102" s="150"/>
      <c r="C102" s="13"/>
      <c r="D102" s="14"/>
      <c r="E102" s="472"/>
      <c r="F102" s="15"/>
      <c r="G102" s="15"/>
      <c r="H102" s="471" t="str">
        <f t="shared" si="3"/>
        <v/>
      </c>
      <c r="I102" s="141"/>
      <c r="J102" s="254" t="str">
        <f t="shared" si="4"/>
        <v/>
      </c>
    </row>
    <row r="103" spans="1:10" ht="15" hidden="1" customHeight="1">
      <c r="A103" s="143">
        <v>102</v>
      </c>
      <c r="B103" s="150"/>
      <c r="C103" s="13"/>
      <c r="D103" s="14"/>
      <c r="E103" s="472"/>
      <c r="F103" s="15"/>
      <c r="G103" s="15"/>
      <c r="H103" s="471" t="str">
        <f t="shared" si="3"/>
        <v/>
      </c>
      <c r="I103" s="141"/>
      <c r="J103" s="254" t="str">
        <f t="shared" si="4"/>
        <v/>
      </c>
    </row>
    <row r="104" spans="1:10" ht="15" hidden="1" customHeight="1">
      <c r="A104" s="143">
        <v>103</v>
      </c>
      <c r="B104" s="150"/>
      <c r="C104" s="13"/>
      <c r="D104" s="14"/>
      <c r="E104" s="472"/>
      <c r="F104" s="15"/>
      <c r="G104" s="15"/>
      <c r="H104" s="471" t="str">
        <f t="shared" si="3"/>
        <v/>
      </c>
      <c r="I104" s="141"/>
      <c r="J104" s="254" t="str">
        <f t="shared" si="4"/>
        <v/>
      </c>
    </row>
    <row r="105" spans="1:10" ht="15" hidden="1" customHeight="1">
      <c r="A105" s="143">
        <v>104</v>
      </c>
      <c r="B105" s="150"/>
      <c r="C105" s="13"/>
      <c r="D105" s="14"/>
      <c r="E105" s="472"/>
      <c r="F105" s="15"/>
      <c r="G105" s="15"/>
      <c r="H105" s="471" t="str">
        <f t="shared" si="3"/>
        <v/>
      </c>
      <c r="I105" s="141"/>
      <c r="J105" s="254" t="str">
        <f t="shared" si="4"/>
        <v/>
      </c>
    </row>
    <row r="106" spans="1:10" ht="15" hidden="1" customHeight="1">
      <c r="A106" s="143">
        <v>105</v>
      </c>
      <c r="B106" s="150"/>
      <c r="C106" s="13"/>
      <c r="D106" s="14"/>
      <c r="E106" s="472"/>
      <c r="F106" s="15"/>
      <c r="G106" s="15"/>
      <c r="H106" s="471" t="str">
        <f t="shared" si="3"/>
        <v/>
      </c>
      <c r="I106" s="141"/>
      <c r="J106" s="254" t="str">
        <f t="shared" si="4"/>
        <v/>
      </c>
    </row>
    <row r="107" spans="1:10" ht="15" hidden="1" customHeight="1">
      <c r="A107" s="143">
        <v>106</v>
      </c>
      <c r="B107" s="150"/>
      <c r="C107" s="13"/>
      <c r="D107" s="14"/>
      <c r="E107" s="472"/>
      <c r="F107" s="15"/>
      <c r="G107" s="15"/>
      <c r="H107" s="471" t="str">
        <f t="shared" si="3"/>
        <v/>
      </c>
      <c r="I107" s="141"/>
      <c r="J107" s="254" t="str">
        <f t="shared" si="4"/>
        <v/>
      </c>
    </row>
    <row r="108" spans="1:10" ht="15" hidden="1" customHeight="1">
      <c r="A108" s="143">
        <v>107</v>
      </c>
      <c r="B108" s="150"/>
      <c r="C108" s="13"/>
      <c r="D108" s="14"/>
      <c r="E108" s="472"/>
      <c r="F108" s="15"/>
      <c r="G108" s="15"/>
      <c r="H108" s="471" t="str">
        <f t="shared" si="3"/>
        <v/>
      </c>
      <c r="I108" s="141"/>
      <c r="J108" s="254" t="str">
        <f t="shared" si="4"/>
        <v/>
      </c>
    </row>
    <row r="109" spans="1:10" ht="15" hidden="1" customHeight="1">
      <c r="A109" s="143">
        <v>108</v>
      </c>
      <c r="B109" s="150"/>
      <c r="C109" s="13"/>
      <c r="D109" s="14"/>
      <c r="E109" s="472"/>
      <c r="F109" s="15"/>
      <c r="G109" s="15"/>
      <c r="H109" s="471" t="str">
        <f t="shared" si="3"/>
        <v/>
      </c>
      <c r="I109" s="141"/>
      <c r="J109" s="254" t="str">
        <f t="shared" si="4"/>
        <v/>
      </c>
    </row>
    <row r="110" spans="1:10" ht="15" hidden="1" customHeight="1">
      <c r="A110" s="143">
        <v>109</v>
      </c>
      <c r="B110" s="150"/>
      <c r="C110" s="13"/>
      <c r="D110" s="14"/>
      <c r="E110" s="472"/>
      <c r="F110" s="15"/>
      <c r="G110" s="15"/>
      <c r="H110" s="471" t="str">
        <f t="shared" si="3"/>
        <v/>
      </c>
      <c r="I110" s="141"/>
      <c r="J110" s="254" t="str">
        <f t="shared" si="4"/>
        <v/>
      </c>
    </row>
    <row r="111" spans="1:10" ht="15" hidden="1" customHeight="1">
      <c r="A111" s="143">
        <v>110</v>
      </c>
      <c r="B111" s="150"/>
      <c r="C111" s="13"/>
      <c r="D111" s="14"/>
      <c r="E111" s="472"/>
      <c r="F111" s="15"/>
      <c r="G111" s="15"/>
      <c r="H111" s="471" t="str">
        <f t="shared" si="3"/>
        <v/>
      </c>
      <c r="I111" s="141"/>
      <c r="J111" s="254" t="str">
        <f t="shared" si="4"/>
        <v/>
      </c>
    </row>
    <row r="112" spans="1:10" ht="15" hidden="1" customHeight="1">
      <c r="A112" s="143">
        <v>111</v>
      </c>
      <c r="B112" s="150"/>
      <c r="C112" s="13"/>
      <c r="D112" s="14"/>
      <c r="E112" s="472"/>
      <c r="F112" s="15"/>
      <c r="G112" s="15"/>
      <c r="H112" s="471" t="str">
        <f t="shared" si="3"/>
        <v/>
      </c>
      <c r="I112" s="141"/>
      <c r="J112" s="254" t="str">
        <f t="shared" si="4"/>
        <v/>
      </c>
    </row>
    <row r="113" spans="1:10" ht="15" hidden="1" customHeight="1">
      <c r="A113" s="143">
        <v>112</v>
      </c>
      <c r="B113" s="150"/>
      <c r="C113" s="13"/>
      <c r="D113" s="14"/>
      <c r="E113" s="472"/>
      <c r="F113" s="15"/>
      <c r="G113" s="15"/>
      <c r="H113" s="471" t="str">
        <f t="shared" si="3"/>
        <v/>
      </c>
      <c r="I113" s="141"/>
      <c r="J113" s="254" t="str">
        <f t="shared" si="4"/>
        <v/>
      </c>
    </row>
    <row r="114" spans="1:10" ht="15" hidden="1" customHeight="1">
      <c r="A114" s="143">
        <v>113</v>
      </c>
      <c r="B114" s="150"/>
      <c r="C114" s="13"/>
      <c r="D114" s="14"/>
      <c r="E114" s="472"/>
      <c r="F114" s="15"/>
      <c r="G114" s="15"/>
      <c r="H114" s="471" t="str">
        <f t="shared" si="3"/>
        <v/>
      </c>
      <c r="I114" s="141"/>
      <c r="J114" s="254" t="str">
        <f t="shared" si="4"/>
        <v/>
      </c>
    </row>
    <row r="115" spans="1:10" ht="15" hidden="1" customHeight="1">
      <c r="A115" s="143">
        <v>114</v>
      </c>
      <c r="B115" s="150"/>
      <c r="C115" s="13"/>
      <c r="D115" s="14"/>
      <c r="E115" s="472"/>
      <c r="F115" s="15"/>
      <c r="G115" s="15"/>
      <c r="H115" s="471" t="str">
        <f t="shared" si="3"/>
        <v/>
      </c>
      <c r="I115" s="141"/>
      <c r="J115" s="254" t="str">
        <f t="shared" si="4"/>
        <v/>
      </c>
    </row>
    <row r="116" spans="1:10" ht="15" hidden="1" customHeight="1">
      <c r="A116" s="143">
        <v>115</v>
      </c>
      <c r="B116" s="150"/>
      <c r="C116" s="13"/>
      <c r="D116" s="14"/>
      <c r="E116" s="472"/>
      <c r="F116" s="15"/>
      <c r="G116" s="15"/>
      <c r="H116" s="471" t="str">
        <f t="shared" si="3"/>
        <v/>
      </c>
      <c r="I116" s="141"/>
      <c r="J116" s="254" t="str">
        <f t="shared" si="4"/>
        <v/>
      </c>
    </row>
    <row r="117" spans="1:10" ht="15" hidden="1" customHeight="1">
      <c r="A117" s="143">
        <v>116</v>
      </c>
      <c r="B117" s="150"/>
      <c r="C117" s="13"/>
      <c r="D117" s="14"/>
      <c r="E117" s="472"/>
      <c r="F117" s="15"/>
      <c r="G117" s="15"/>
      <c r="H117" s="471" t="str">
        <f t="shared" si="3"/>
        <v/>
      </c>
      <c r="I117" s="141"/>
      <c r="J117" s="254" t="str">
        <f t="shared" si="4"/>
        <v/>
      </c>
    </row>
    <row r="118" spans="1:10" ht="15" hidden="1" customHeight="1">
      <c r="A118" s="143">
        <v>117</v>
      </c>
      <c r="B118" s="150"/>
      <c r="C118" s="13"/>
      <c r="D118" s="14"/>
      <c r="E118" s="472"/>
      <c r="F118" s="15"/>
      <c r="G118" s="15"/>
      <c r="H118" s="471" t="str">
        <f t="shared" si="3"/>
        <v/>
      </c>
      <c r="I118" s="141"/>
      <c r="J118" s="254" t="str">
        <f t="shared" si="4"/>
        <v/>
      </c>
    </row>
    <row r="119" spans="1:10" ht="15" hidden="1" customHeight="1">
      <c r="A119" s="143">
        <v>118</v>
      </c>
      <c r="B119" s="150"/>
      <c r="C119" s="13"/>
      <c r="D119" s="14"/>
      <c r="E119" s="472"/>
      <c r="F119" s="15"/>
      <c r="G119" s="15"/>
      <c r="H119" s="471" t="str">
        <f t="shared" si="3"/>
        <v/>
      </c>
      <c r="I119" s="141"/>
      <c r="J119" s="254" t="str">
        <f t="shared" si="4"/>
        <v/>
      </c>
    </row>
    <row r="120" spans="1:10" ht="15" hidden="1" customHeight="1">
      <c r="A120" s="143">
        <v>119</v>
      </c>
      <c r="B120" s="150"/>
      <c r="C120" s="13"/>
      <c r="D120" s="14"/>
      <c r="E120" s="472"/>
      <c r="F120" s="15"/>
      <c r="G120" s="15"/>
      <c r="H120" s="471" t="str">
        <f t="shared" si="3"/>
        <v/>
      </c>
      <c r="I120" s="141"/>
      <c r="J120" s="254" t="str">
        <f t="shared" si="4"/>
        <v/>
      </c>
    </row>
    <row r="121" spans="1:10" ht="15" hidden="1" customHeight="1">
      <c r="A121" s="143">
        <v>120</v>
      </c>
      <c r="B121" s="150"/>
      <c r="C121" s="13"/>
      <c r="D121" s="14"/>
      <c r="E121" s="472"/>
      <c r="F121" s="15"/>
      <c r="G121" s="15"/>
      <c r="H121" s="471" t="str">
        <f t="shared" si="3"/>
        <v/>
      </c>
      <c r="I121" s="141"/>
      <c r="J121" s="254" t="str">
        <f t="shared" si="4"/>
        <v/>
      </c>
    </row>
    <row r="122" spans="1:10" ht="15" hidden="1" customHeight="1">
      <c r="A122" s="143">
        <v>121</v>
      </c>
      <c r="B122" s="150"/>
      <c r="C122" s="13"/>
      <c r="D122" s="14"/>
      <c r="E122" s="472"/>
      <c r="F122" s="15"/>
      <c r="G122" s="15"/>
      <c r="H122" s="471" t="str">
        <f t="shared" si="3"/>
        <v/>
      </c>
      <c r="I122" s="141"/>
      <c r="J122" s="254" t="str">
        <f t="shared" si="4"/>
        <v/>
      </c>
    </row>
    <row r="123" spans="1:10" ht="15" hidden="1" customHeight="1">
      <c r="A123" s="143">
        <v>122</v>
      </c>
      <c r="B123" s="150"/>
      <c r="C123" s="13"/>
      <c r="D123" s="14"/>
      <c r="E123" s="472"/>
      <c r="F123" s="15"/>
      <c r="G123" s="15"/>
      <c r="H123" s="471" t="str">
        <f t="shared" si="3"/>
        <v/>
      </c>
      <c r="I123" s="141"/>
      <c r="J123" s="254" t="str">
        <f t="shared" si="4"/>
        <v/>
      </c>
    </row>
    <row r="124" spans="1:10" ht="15" hidden="1" customHeight="1">
      <c r="A124" s="143">
        <v>123</v>
      </c>
      <c r="B124" s="150"/>
      <c r="C124" s="13"/>
      <c r="D124" s="14"/>
      <c r="E124" s="472"/>
      <c r="F124" s="15"/>
      <c r="G124" s="15"/>
      <c r="H124" s="471" t="str">
        <f t="shared" si="3"/>
        <v/>
      </c>
      <c r="I124" s="141"/>
      <c r="J124" s="254" t="str">
        <f t="shared" si="4"/>
        <v/>
      </c>
    </row>
    <row r="125" spans="1:10" ht="15" hidden="1" customHeight="1">
      <c r="A125" s="143">
        <v>124</v>
      </c>
      <c r="B125" s="150"/>
      <c r="C125" s="13"/>
      <c r="D125" s="14"/>
      <c r="E125" s="472"/>
      <c r="F125" s="15"/>
      <c r="G125" s="15"/>
      <c r="H125" s="471" t="str">
        <f t="shared" si="3"/>
        <v/>
      </c>
      <c r="I125" s="141"/>
      <c r="J125" s="254" t="str">
        <f t="shared" si="4"/>
        <v/>
      </c>
    </row>
    <row r="126" spans="1:10" ht="15" hidden="1" customHeight="1">
      <c r="A126" s="143">
        <v>125</v>
      </c>
      <c r="B126" s="150"/>
      <c r="C126" s="13"/>
      <c r="D126" s="14"/>
      <c r="E126" s="472"/>
      <c r="F126" s="15"/>
      <c r="G126" s="15"/>
      <c r="H126" s="471" t="str">
        <f t="shared" si="3"/>
        <v/>
      </c>
      <c r="I126" s="141"/>
      <c r="J126" s="254" t="str">
        <f t="shared" si="4"/>
        <v/>
      </c>
    </row>
    <row r="127" spans="1:10" ht="15" hidden="1" customHeight="1">
      <c r="A127" s="143">
        <v>126</v>
      </c>
      <c r="B127" s="150"/>
      <c r="C127" s="13"/>
      <c r="D127" s="14"/>
      <c r="E127" s="472"/>
      <c r="F127" s="15"/>
      <c r="G127" s="15"/>
      <c r="H127" s="471" t="str">
        <f t="shared" si="3"/>
        <v/>
      </c>
      <c r="I127" s="141"/>
      <c r="J127" s="254" t="str">
        <f t="shared" si="4"/>
        <v/>
      </c>
    </row>
    <row r="128" spans="1:10" ht="15" hidden="1" customHeight="1">
      <c r="A128" s="143">
        <v>127</v>
      </c>
      <c r="B128" s="150"/>
      <c r="C128" s="13"/>
      <c r="D128" s="14"/>
      <c r="E128" s="472"/>
      <c r="F128" s="15"/>
      <c r="G128" s="15"/>
      <c r="H128" s="471" t="str">
        <f t="shared" si="3"/>
        <v/>
      </c>
      <c r="I128" s="141"/>
      <c r="J128" s="254" t="str">
        <f t="shared" si="4"/>
        <v/>
      </c>
    </row>
    <row r="129" spans="1:10" ht="15" hidden="1" customHeight="1">
      <c r="A129" s="143">
        <v>128</v>
      </c>
      <c r="B129" s="150"/>
      <c r="C129" s="13"/>
      <c r="D129" s="14"/>
      <c r="E129" s="472"/>
      <c r="F129" s="15"/>
      <c r="G129" s="15"/>
      <c r="H129" s="471" t="str">
        <f t="shared" si="3"/>
        <v/>
      </c>
      <c r="I129" s="141"/>
      <c r="J129" s="254" t="str">
        <f t="shared" si="4"/>
        <v/>
      </c>
    </row>
    <row r="130" spans="1:10" ht="15" hidden="1" customHeight="1">
      <c r="A130" s="143">
        <v>129</v>
      </c>
      <c r="B130" s="150"/>
      <c r="C130" s="13"/>
      <c r="D130" s="14"/>
      <c r="E130" s="472"/>
      <c r="F130" s="15"/>
      <c r="G130" s="15"/>
      <c r="H130" s="471" t="str">
        <f t="shared" si="3"/>
        <v/>
      </c>
      <c r="I130" s="141"/>
      <c r="J130" s="254" t="str">
        <f t="shared" si="4"/>
        <v/>
      </c>
    </row>
    <row r="131" spans="1:10" ht="15" hidden="1" customHeight="1">
      <c r="A131" s="143">
        <v>130</v>
      </c>
      <c r="B131" s="150"/>
      <c r="C131" s="13"/>
      <c r="D131" s="14"/>
      <c r="E131" s="472"/>
      <c r="F131" s="15"/>
      <c r="G131" s="15"/>
      <c r="H131" s="471" t="str">
        <f t="shared" si="3"/>
        <v/>
      </c>
      <c r="I131" s="141"/>
      <c r="J131" s="254" t="str">
        <f t="shared" si="4"/>
        <v/>
      </c>
    </row>
    <row r="132" spans="1:10" ht="15" hidden="1" customHeight="1">
      <c r="A132" s="143">
        <v>131</v>
      </c>
      <c r="B132" s="150"/>
      <c r="C132" s="13"/>
      <c r="D132" s="14"/>
      <c r="E132" s="472"/>
      <c r="F132" s="15"/>
      <c r="G132" s="15"/>
      <c r="H132" s="471" t="str">
        <f t="shared" si="3"/>
        <v/>
      </c>
      <c r="I132" s="141"/>
      <c r="J132" s="254" t="str">
        <f t="shared" si="4"/>
        <v/>
      </c>
    </row>
    <row r="133" spans="1:10" ht="15" hidden="1" customHeight="1">
      <c r="A133" s="143">
        <v>132</v>
      </c>
      <c r="B133" s="150"/>
      <c r="C133" s="13"/>
      <c r="D133" s="14"/>
      <c r="E133" s="472"/>
      <c r="F133" s="15"/>
      <c r="G133" s="15"/>
      <c r="H133" s="471" t="str">
        <f t="shared" si="3"/>
        <v/>
      </c>
      <c r="I133" s="141"/>
      <c r="J133" s="254" t="str">
        <f t="shared" si="4"/>
        <v/>
      </c>
    </row>
    <row r="134" spans="1:10" ht="15" hidden="1" customHeight="1">
      <c r="A134" s="143">
        <v>133</v>
      </c>
      <c r="B134" s="150"/>
      <c r="C134" s="13"/>
      <c r="D134" s="14"/>
      <c r="E134" s="472"/>
      <c r="F134" s="15"/>
      <c r="G134" s="15"/>
      <c r="H134" s="471" t="str">
        <f t="shared" si="3"/>
        <v/>
      </c>
      <c r="I134" s="141"/>
      <c r="J134" s="254" t="str">
        <f t="shared" si="4"/>
        <v/>
      </c>
    </row>
    <row r="135" spans="1:10" ht="15" hidden="1" customHeight="1">
      <c r="A135" s="143">
        <v>134</v>
      </c>
      <c r="B135" s="150"/>
      <c r="C135" s="13"/>
      <c r="D135" s="14"/>
      <c r="E135" s="472"/>
      <c r="F135" s="15"/>
      <c r="G135" s="15"/>
      <c r="H135" s="471" t="str">
        <f t="shared" si="3"/>
        <v/>
      </c>
      <c r="I135" s="141"/>
      <c r="J135" s="254" t="str">
        <f t="shared" si="4"/>
        <v/>
      </c>
    </row>
    <row r="136" spans="1:10" ht="15" hidden="1" customHeight="1">
      <c r="A136" s="143">
        <v>135</v>
      </c>
      <c r="B136" s="150"/>
      <c r="C136" s="13"/>
      <c r="D136" s="14"/>
      <c r="E136" s="472"/>
      <c r="F136" s="15"/>
      <c r="G136" s="15"/>
      <c r="H136" s="471" t="str">
        <f t="shared" si="3"/>
        <v/>
      </c>
      <c r="I136" s="141"/>
      <c r="J136" s="254" t="str">
        <f t="shared" si="4"/>
        <v/>
      </c>
    </row>
    <row r="137" spans="1:10" ht="15" hidden="1" customHeight="1">
      <c r="A137" s="143">
        <v>136</v>
      </c>
      <c r="B137" s="150"/>
      <c r="C137" s="13"/>
      <c r="D137" s="14"/>
      <c r="E137" s="472"/>
      <c r="F137" s="15"/>
      <c r="G137" s="15"/>
      <c r="H137" s="471" t="str">
        <f t="shared" si="3"/>
        <v/>
      </c>
      <c r="I137" s="141"/>
      <c r="J137" s="254" t="str">
        <f t="shared" si="4"/>
        <v/>
      </c>
    </row>
    <row r="138" spans="1:10" ht="15" hidden="1" customHeight="1">
      <c r="A138" s="143">
        <v>137</v>
      </c>
      <c r="B138" s="150"/>
      <c r="C138" s="13"/>
      <c r="D138" s="14"/>
      <c r="E138" s="472"/>
      <c r="F138" s="15"/>
      <c r="G138" s="15"/>
      <c r="H138" s="471" t="str">
        <f t="shared" si="3"/>
        <v/>
      </c>
      <c r="I138" s="141"/>
      <c r="J138" s="254" t="str">
        <f t="shared" si="4"/>
        <v/>
      </c>
    </row>
    <row r="139" spans="1:10" ht="15" hidden="1" customHeight="1">
      <c r="A139" s="143">
        <v>138</v>
      </c>
      <c r="B139" s="150"/>
      <c r="C139" s="13"/>
      <c r="D139" s="14"/>
      <c r="E139" s="472"/>
      <c r="F139" s="15"/>
      <c r="G139" s="15"/>
      <c r="H139" s="471" t="str">
        <f t="shared" si="3"/>
        <v/>
      </c>
      <c r="I139" s="141"/>
      <c r="J139" s="254" t="str">
        <f t="shared" si="4"/>
        <v/>
      </c>
    </row>
    <row r="140" spans="1:10" ht="15" hidden="1" customHeight="1">
      <c r="A140" s="143">
        <v>139</v>
      </c>
      <c r="B140" s="150"/>
      <c r="C140" s="13"/>
      <c r="D140" s="14"/>
      <c r="E140" s="472"/>
      <c r="F140" s="15"/>
      <c r="G140" s="15"/>
      <c r="H140" s="471" t="str">
        <f t="shared" si="3"/>
        <v/>
      </c>
      <c r="I140" s="141"/>
      <c r="J140" s="254" t="str">
        <f t="shared" si="4"/>
        <v/>
      </c>
    </row>
    <row r="141" spans="1:10" ht="15" hidden="1" customHeight="1">
      <c r="A141" s="143">
        <v>140</v>
      </c>
      <c r="B141" s="150"/>
      <c r="C141" s="13"/>
      <c r="D141" s="14"/>
      <c r="E141" s="472"/>
      <c r="F141" s="15"/>
      <c r="G141" s="15"/>
      <c r="H141" s="471" t="str">
        <f t="shared" si="3"/>
        <v/>
      </c>
      <c r="I141" s="141"/>
      <c r="J141" s="254" t="str">
        <f t="shared" si="4"/>
        <v/>
      </c>
    </row>
    <row r="142" spans="1:10" ht="15" hidden="1" customHeight="1">
      <c r="A142" s="143">
        <v>141</v>
      </c>
      <c r="B142" s="150"/>
      <c r="C142" s="13"/>
      <c r="D142" s="14"/>
      <c r="E142" s="472"/>
      <c r="F142" s="15"/>
      <c r="G142" s="15"/>
      <c r="H142" s="471" t="str">
        <f t="shared" si="3"/>
        <v/>
      </c>
      <c r="I142" s="141"/>
      <c r="J142" s="254" t="str">
        <f t="shared" si="4"/>
        <v/>
      </c>
    </row>
    <row r="143" spans="1:10" ht="15" hidden="1" customHeight="1">
      <c r="A143" s="143">
        <v>142</v>
      </c>
      <c r="B143" s="150"/>
      <c r="C143" s="13"/>
      <c r="D143" s="14"/>
      <c r="E143" s="472"/>
      <c r="F143" s="15"/>
      <c r="G143" s="15"/>
      <c r="H143" s="471" t="str">
        <f t="shared" si="3"/>
        <v/>
      </c>
      <c r="I143" s="141"/>
      <c r="J143" s="254" t="str">
        <f t="shared" si="4"/>
        <v/>
      </c>
    </row>
    <row r="144" spans="1:10" ht="15" hidden="1" customHeight="1">
      <c r="A144" s="143">
        <v>143</v>
      </c>
      <c r="B144" s="150"/>
      <c r="C144" s="13"/>
      <c r="D144" s="14"/>
      <c r="E144" s="472"/>
      <c r="F144" s="15"/>
      <c r="G144" s="15"/>
      <c r="H144" s="471" t="str">
        <f t="shared" si="3"/>
        <v/>
      </c>
      <c r="I144" s="141"/>
      <c r="J144" s="254" t="str">
        <f t="shared" si="4"/>
        <v/>
      </c>
    </row>
    <row r="145" spans="1:10" ht="15" hidden="1" customHeight="1">
      <c r="A145" s="143">
        <v>144</v>
      </c>
      <c r="B145" s="150"/>
      <c r="C145" s="13"/>
      <c r="D145" s="14"/>
      <c r="E145" s="472"/>
      <c r="F145" s="15"/>
      <c r="G145" s="15"/>
      <c r="H145" s="471" t="str">
        <f t="shared" si="3"/>
        <v/>
      </c>
      <c r="I145" s="141"/>
      <c r="J145" s="254" t="str">
        <f t="shared" si="4"/>
        <v/>
      </c>
    </row>
    <row r="146" spans="1:10" ht="15" hidden="1" customHeight="1">
      <c r="A146" s="143">
        <v>145</v>
      </c>
      <c r="B146" s="150"/>
      <c r="C146" s="13"/>
      <c r="D146" s="14"/>
      <c r="E146" s="472"/>
      <c r="F146" s="15"/>
      <c r="G146" s="15"/>
      <c r="H146" s="471" t="str">
        <f t="shared" si="3"/>
        <v/>
      </c>
      <c r="I146" s="141"/>
      <c r="J146" s="254" t="str">
        <f t="shared" si="4"/>
        <v/>
      </c>
    </row>
    <row r="147" spans="1:10" ht="15" hidden="1" customHeight="1">
      <c r="A147" s="143">
        <v>146</v>
      </c>
      <c r="B147" s="150"/>
      <c r="C147" s="13"/>
      <c r="D147" s="14"/>
      <c r="E147" s="472"/>
      <c r="F147" s="15"/>
      <c r="G147" s="15"/>
      <c r="H147" s="471" t="str">
        <f t="shared" si="3"/>
        <v/>
      </c>
      <c r="I147" s="141"/>
      <c r="J147" s="254" t="str">
        <f t="shared" si="4"/>
        <v/>
      </c>
    </row>
    <row r="148" spans="1:10" ht="15" hidden="1" customHeight="1">
      <c r="A148" s="143">
        <v>147</v>
      </c>
      <c r="B148" s="150"/>
      <c r="C148" s="13"/>
      <c r="D148" s="14"/>
      <c r="E148" s="472"/>
      <c r="F148" s="15"/>
      <c r="G148" s="15"/>
      <c r="H148" s="471" t="str">
        <f t="shared" si="3"/>
        <v/>
      </c>
      <c r="I148" s="141"/>
      <c r="J148" s="254" t="str">
        <f t="shared" si="4"/>
        <v/>
      </c>
    </row>
    <row r="149" spans="1:10" ht="15" hidden="1" customHeight="1">
      <c r="A149" s="143">
        <v>148</v>
      </c>
      <c r="B149" s="150"/>
      <c r="C149" s="13"/>
      <c r="D149" s="14"/>
      <c r="E149" s="472"/>
      <c r="F149" s="15"/>
      <c r="G149" s="15"/>
      <c r="H149" s="471" t="str">
        <f t="shared" si="3"/>
        <v/>
      </c>
      <c r="I149" s="141"/>
      <c r="J149" s="254" t="str">
        <f t="shared" si="4"/>
        <v/>
      </c>
    </row>
    <row r="150" spans="1:10" ht="15" hidden="1" customHeight="1">
      <c r="A150" s="143">
        <v>149</v>
      </c>
      <c r="B150" s="150"/>
      <c r="C150" s="13"/>
      <c r="D150" s="14"/>
      <c r="E150" s="472"/>
      <c r="F150" s="15"/>
      <c r="G150" s="15"/>
      <c r="H150" s="471" t="str">
        <f t="shared" si="3"/>
        <v/>
      </c>
      <c r="I150" s="141"/>
      <c r="J150" s="254" t="str">
        <f t="shared" si="4"/>
        <v/>
      </c>
    </row>
    <row r="151" spans="1:10" ht="15" hidden="1" customHeight="1">
      <c r="A151" s="143">
        <v>150</v>
      </c>
      <c r="B151" s="150"/>
      <c r="C151" s="13"/>
      <c r="D151" s="14"/>
      <c r="E151" s="472"/>
      <c r="F151" s="15"/>
      <c r="G151" s="15"/>
      <c r="H151" s="471" t="str">
        <f t="shared" si="3"/>
        <v/>
      </c>
      <c r="I151" s="141"/>
      <c r="J151" s="254" t="str">
        <f t="shared" si="4"/>
        <v/>
      </c>
    </row>
    <row r="152" spans="1:10" ht="15" hidden="1" customHeight="1">
      <c r="A152" s="143">
        <v>151</v>
      </c>
      <c r="B152" s="150"/>
      <c r="C152" s="13"/>
      <c r="D152" s="14"/>
      <c r="E152" s="472"/>
      <c r="F152" s="15"/>
      <c r="G152" s="15"/>
      <c r="H152" s="471" t="str">
        <f t="shared" si="3"/>
        <v/>
      </c>
      <c r="I152" s="141"/>
      <c r="J152" s="254" t="str">
        <f t="shared" si="4"/>
        <v/>
      </c>
    </row>
    <row r="153" spans="1:10" ht="15" hidden="1" customHeight="1">
      <c r="A153" s="143">
        <v>152</v>
      </c>
      <c r="B153" s="150"/>
      <c r="C153" s="13"/>
      <c r="D153" s="14"/>
      <c r="E153" s="472"/>
      <c r="F153" s="15"/>
      <c r="G153" s="15"/>
      <c r="H153" s="471" t="str">
        <f t="shared" si="3"/>
        <v/>
      </c>
      <c r="I153" s="141"/>
      <c r="J153" s="254" t="str">
        <f t="shared" si="4"/>
        <v/>
      </c>
    </row>
    <row r="154" spans="1:10" ht="15" hidden="1" customHeight="1">
      <c r="A154" s="143">
        <v>153</v>
      </c>
      <c r="B154" s="150"/>
      <c r="C154" s="13"/>
      <c r="D154" s="14"/>
      <c r="E154" s="472"/>
      <c r="F154" s="15"/>
      <c r="G154" s="15"/>
      <c r="H154" s="471" t="str">
        <f t="shared" si="3"/>
        <v/>
      </c>
      <c r="I154" s="141"/>
      <c r="J154" s="254" t="str">
        <f t="shared" si="4"/>
        <v/>
      </c>
    </row>
    <row r="155" spans="1:10" ht="15" hidden="1" customHeight="1">
      <c r="A155" s="143">
        <v>154</v>
      </c>
      <c r="B155" s="150"/>
      <c r="C155" s="13"/>
      <c r="D155" s="14"/>
      <c r="E155" s="472"/>
      <c r="F155" s="15"/>
      <c r="G155" s="15"/>
      <c r="H155" s="471" t="str">
        <f t="shared" si="3"/>
        <v/>
      </c>
      <c r="I155" s="141"/>
      <c r="J155" s="254" t="str">
        <f t="shared" si="4"/>
        <v/>
      </c>
    </row>
    <row r="156" spans="1:10" ht="15" hidden="1" customHeight="1">
      <c r="A156" s="143">
        <v>155</v>
      </c>
      <c r="B156" s="150"/>
      <c r="C156" s="13"/>
      <c r="D156" s="14"/>
      <c r="E156" s="472"/>
      <c r="F156" s="15"/>
      <c r="G156" s="15"/>
      <c r="H156" s="471" t="str">
        <f t="shared" ref="H156:H219" si="5">IF(B156&lt;&gt;"",(D156*E156)/(1-F156-G156),"")</f>
        <v/>
      </c>
      <c r="I156" s="141"/>
      <c r="J156" s="254" t="str">
        <f t="shared" ref="J156:J219" si="6">IF(B156="","",IF(H156&lt;&gt;0,"x",IF(H156="","",IF(H156=0,""))))</f>
        <v/>
      </c>
    </row>
    <row r="157" spans="1:10" ht="15" hidden="1" customHeight="1">
      <c r="A157" s="143">
        <v>156</v>
      </c>
      <c r="B157" s="150"/>
      <c r="C157" s="13"/>
      <c r="D157" s="14"/>
      <c r="E157" s="472"/>
      <c r="F157" s="15"/>
      <c r="G157" s="15"/>
      <c r="H157" s="471" t="str">
        <f t="shared" si="5"/>
        <v/>
      </c>
      <c r="I157" s="141"/>
      <c r="J157" s="254" t="str">
        <f t="shared" si="6"/>
        <v/>
      </c>
    </row>
    <row r="158" spans="1:10" ht="15" hidden="1" customHeight="1">
      <c r="A158" s="143">
        <v>157</v>
      </c>
      <c r="B158" s="150"/>
      <c r="C158" s="13"/>
      <c r="D158" s="14"/>
      <c r="E158" s="472"/>
      <c r="F158" s="15"/>
      <c r="G158" s="15"/>
      <c r="H158" s="471" t="str">
        <f t="shared" si="5"/>
        <v/>
      </c>
      <c r="I158" s="141"/>
      <c r="J158" s="254" t="str">
        <f t="shared" si="6"/>
        <v/>
      </c>
    </row>
    <row r="159" spans="1:10" ht="15" hidden="1" customHeight="1">
      <c r="A159" s="143">
        <v>158</v>
      </c>
      <c r="B159" s="150"/>
      <c r="C159" s="13"/>
      <c r="D159" s="14"/>
      <c r="E159" s="472"/>
      <c r="F159" s="15"/>
      <c r="G159" s="15"/>
      <c r="H159" s="471" t="str">
        <f t="shared" si="5"/>
        <v/>
      </c>
      <c r="I159" s="141"/>
      <c r="J159" s="254" t="str">
        <f t="shared" si="6"/>
        <v/>
      </c>
    </row>
    <row r="160" spans="1:10" ht="15" hidden="1" customHeight="1">
      <c r="A160" s="143">
        <v>159</v>
      </c>
      <c r="B160" s="150"/>
      <c r="C160" s="13"/>
      <c r="D160" s="14"/>
      <c r="E160" s="472"/>
      <c r="F160" s="15"/>
      <c r="G160" s="15"/>
      <c r="H160" s="471" t="str">
        <f t="shared" si="5"/>
        <v/>
      </c>
      <c r="I160" s="141"/>
      <c r="J160" s="254" t="str">
        <f t="shared" si="6"/>
        <v/>
      </c>
    </row>
    <row r="161" spans="1:10" ht="15" hidden="1" customHeight="1">
      <c r="A161" s="143">
        <v>160</v>
      </c>
      <c r="B161" s="150"/>
      <c r="C161" s="13"/>
      <c r="D161" s="14"/>
      <c r="E161" s="472"/>
      <c r="F161" s="15"/>
      <c r="G161" s="15"/>
      <c r="H161" s="471" t="str">
        <f t="shared" si="5"/>
        <v/>
      </c>
      <c r="I161" s="141"/>
      <c r="J161" s="254" t="str">
        <f t="shared" si="6"/>
        <v/>
      </c>
    </row>
    <row r="162" spans="1:10" ht="15" hidden="1" customHeight="1">
      <c r="A162" s="143">
        <v>161</v>
      </c>
      <c r="B162" s="150"/>
      <c r="C162" s="13"/>
      <c r="D162" s="14"/>
      <c r="E162" s="472"/>
      <c r="F162" s="15"/>
      <c r="G162" s="15"/>
      <c r="H162" s="471" t="str">
        <f t="shared" si="5"/>
        <v/>
      </c>
      <c r="I162" s="141"/>
      <c r="J162" s="254" t="str">
        <f t="shared" si="6"/>
        <v/>
      </c>
    </row>
    <row r="163" spans="1:10" ht="15" hidden="1" customHeight="1">
      <c r="A163" s="143">
        <v>162</v>
      </c>
      <c r="B163" s="150"/>
      <c r="C163" s="13"/>
      <c r="D163" s="14"/>
      <c r="E163" s="472"/>
      <c r="F163" s="15"/>
      <c r="G163" s="15"/>
      <c r="H163" s="471" t="str">
        <f t="shared" si="5"/>
        <v/>
      </c>
      <c r="I163" s="141"/>
      <c r="J163" s="254" t="str">
        <f t="shared" si="6"/>
        <v/>
      </c>
    </row>
    <row r="164" spans="1:10" ht="15" hidden="1" customHeight="1">
      <c r="A164" s="143">
        <v>163</v>
      </c>
      <c r="B164" s="150"/>
      <c r="C164" s="13"/>
      <c r="D164" s="14"/>
      <c r="E164" s="472"/>
      <c r="F164" s="15"/>
      <c r="G164" s="15"/>
      <c r="H164" s="471" t="str">
        <f t="shared" si="5"/>
        <v/>
      </c>
      <c r="I164" s="141"/>
      <c r="J164" s="254" t="str">
        <f t="shared" si="6"/>
        <v/>
      </c>
    </row>
    <row r="165" spans="1:10" ht="15" hidden="1" customHeight="1">
      <c r="A165" s="143">
        <v>164</v>
      </c>
      <c r="B165" s="150"/>
      <c r="C165" s="13"/>
      <c r="D165" s="14"/>
      <c r="E165" s="472"/>
      <c r="F165" s="15"/>
      <c r="G165" s="15"/>
      <c r="H165" s="471" t="str">
        <f t="shared" si="5"/>
        <v/>
      </c>
      <c r="I165" s="141"/>
      <c r="J165" s="254" t="str">
        <f t="shared" si="6"/>
        <v/>
      </c>
    </row>
    <row r="166" spans="1:10" ht="15" hidden="1" customHeight="1">
      <c r="A166" s="143">
        <v>165</v>
      </c>
      <c r="B166" s="150"/>
      <c r="C166" s="13"/>
      <c r="D166" s="14"/>
      <c r="E166" s="472"/>
      <c r="F166" s="15"/>
      <c r="G166" s="15"/>
      <c r="H166" s="471" t="str">
        <f t="shared" si="5"/>
        <v/>
      </c>
      <c r="I166" s="141"/>
      <c r="J166" s="254" t="str">
        <f t="shared" si="6"/>
        <v/>
      </c>
    </row>
    <row r="167" spans="1:10" ht="15" hidden="1" customHeight="1">
      <c r="A167" s="143">
        <v>166</v>
      </c>
      <c r="B167" s="150"/>
      <c r="C167" s="13"/>
      <c r="D167" s="14"/>
      <c r="E167" s="472"/>
      <c r="F167" s="15"/>
      <c r="G167" s="15"/>
      <c r="H167" s="471" t="str">
        <f t="shared" si="5"/>
        <v/>
      </c>
      <c r="I167" s="141"/>
      <c r="J167" s="254" t="str">
        <f t="shared" si="6"/>
        <v/>
      </c>
    </row>
    <row r="168" spans="1:10" ht="15" hidden="1" customHeight="1">
      <c r="A168" s="143">
        <v>167</v>
      </c>
      <c r="B168" s="150"/>
      <c r="C168" s="13"/>
      <c r="D168" s="14"/>
      <c r="E168" s="472"/>
      <c r="F168" s="15"/>
      <c r="G168" s="15"/>
      <c r="H168" s="471" t="str">
        <f t="shared" si="5"/>
        <v/>
      </c>
      <c r="I168" s="141"/>
      <c r="J168" s="254" t="str">
        <f t="shared" si="6"/>
        <v/>
      </c>
    </row>
    <row r="169" spans="1:10" ht="15" hidden="1" customHeight="1">
      <c r="A169" s="143">
        <v>168</v>
      </c>
      <c r="B169" s="150"/>
      <c r="C169" s="13"/>
      <c r="D169" s="14"/>
      <c r="E169" s="472"/>
      <c r="F169" s="15"/>
      <c r="G169" s="15"/>
      <c r="H169" s="471" t="str">
        <f t="shared" si="5"/>
        <v/>
      </c>
      <c r="I169" s="141"/>
      <c r="J169" s="254" t="str">
        <f t="shared" si="6"/>
        <v/>
      </c>
    </row>
    <row r="170" spans="1:10" ht="15" hidden="1" customHeight="1">
      <c r="A170" s="143">
        <v>169</v>
      </c>
      <c r="B170" s="150"/>
      <c r="C170" s="13"/>
      <c r="D170" s="14"/>
      <c r="E170" s="472"/>
      <c r="F170" s="15"/>
      <c r="G170" s="15"/>
      <c r="H170" s="471" t="str">
        <f t="shared" si="5"/>
        <v/>
      </c>
      <c r="I170" s="141"/>
      <c r="J170" s="254" t="str">
        <f t="shared" si="6"/>
        <v/>
      </c>
    </row>
    <row r="171" spans="1:10" ht="15" hidden="1" customHeight="1">
      <c r="A171" s="143">
        <v>170</v>
      </c>
      <c r="B171" s="150"/>
      <c r="C171" s="13"/>
      <c r="D171" s="14"/>
      <c r="E171" s="472"/>
      <c r="F171" s="15"/>
      <c r="G171" s="15"/>
      <c r="H171" s="471" t="str">
        <f t="shared" si="5"/>
        <v/>
      </c>
      <c r="I171" s="141"/>
      <c r="J171" s="254" t="str">
        <f t="shared" si="6"/>
        <v/>
      </c>
    </row>
    <row r="172" spans="1:10" ht="15" hidden="1" customHeight="1">
      <c r="A172" s="143">
        <v>171</v>
      </c>
      <c r="B172" s="150"/>
      <c r="C172" s="13"/>
      <c r="D172" s="14"/>
      <c r="E172" s="472"/>
      <c r="F172" s="15"/>
      <c r="G172" s="15"/>
      <c r="H172" s="471" t="str">
        <f t="shared" si="5"/>
        <v/>
      </c>
      <c r="I172" s="141"/>
      <c r="J172" s="254" t="str">
        <f t="shared" si="6"/>
        <v/>
      </c>
    </row>
    <row r="173" spans="1:10" ht="15" hidden="1" customHeight="1">
      <c r="A173" s="143">
        <v>172</v>
      </c>
      <c r="B173" s="150"/>
      <c r="C173" s="13"/>
      <c r="D173" s="14"/>
      <c r="E173" s="472"/>
      <c r="F173" s="15"/>
      <c r="G173" s="15"/>
      <c r="H173" s="471" t="str">
        <f t="shared" si="5"/>
        <v/>
      </c>
      <c r="I173" s="141"/>
      <c r="J173" s="254" t="str">
        <f t="shared" si="6"/>
        <v/>
      </c>
    </row>
    <row r="174" spans="1:10" ht="15" hidden="1" customHeight="1">
      <c r="A174" s="143">
        <v>173</v>
      </c>
      <c r="B174" s="150"/>
      <c r="C174" s="13"/>
      <c r="D174" s="14"/>
      <c r="E174" s="472"/>
      <c r="F174" s="15"/>
      <c r="G174" s="15"/>
      <c r="H174" s="471" t="str">
        <f t="shared" si="5"/>
        <v/>
      </c>
      <c r="I174" s="141"/>
      <c r="J174" s="254" t="str">
        <f t="shared" si="6"/>
        <v/>
      </c>
    </row>
    <row r="175" spans="1:10" ht="15" hidden="1" customHeight="1">
      <c r="A175" s="143">
        <v>174</v>
      </c>
      <c r="B175" s="150"/>
      <c r="C175" s="13"/>
      <c r="D175" s="14"/>
      <c r="E175" s="472"/>
      <c r="F175" s="15"/>
      <c r="G175" s="15"/>
      <c r="H175" s="471" t="str">
        <f t="shared" si="5"/>
        <v/>
      </c>
      <c r="I175" s="141"/>
      <c r="J175" s="254" t="str">
        <f t="shared" si="6"/>
        <v/>
      </c>
    </row>
    <row r="176" spans="1:10" ht="15" hidden="1" customHeight="1">
      <c r="A176" s="143">
        <v>175</v>
      </c>
      <c r="B176" s="150"/>
      <c r="C176" s="13"/>
      <c r="D176" s="14"/>
      <c r="E176" s="472"/>
      <c r="F176" s="15"/>
      <c r="G176" s="15"/>
      <c r="H176" s="471" t="str">
        <f t="shared" si="5"/>
        <v/>
      </c>
      <c r="I176" s="141"/>
      <c r="J176" s="254" t="str">
        <f t="shared" si="6"/>
        <v/>
      </c>
    </row>
    <row r="177" spans="1:10" ht="15" hidden="1" customHeight="1">
      <c r="A177" s="143">
        <v>176</v>
      </c>
      <c r="B177" s="150"/>
      <c r="C177" s="13"/>
      <c r="D177" s="14"/>
      <c r="E177" s="472"/>
      <c r="F177" s="15"/>
      <c r="G177" s="15"/>
      <c r="H177" s="471" t="str">
        <f t="shared" si="5"/>
        <v/>
      </c>
      <c r="I177" s="141"/>
      <c r="J177" s="254" t="str">
        <f t="shared" si="6"/>
        <v/>
      </c>
    </row>
    <row r="178" spans="1:10" ht="15" hidden="1" customHeight="1">
      <c r="A178" s="143">
        <v>177</v>
      </c>
      <c r="B178" s="150"/>
      <c r="C178" s="13"/>
      <c r="D178" s="14"/>
      <c r="E178" s="472"/>
      <c r="F178" s="15"/>
      <c r="G178" s="15"/>
      <c r="H178" s="471" t="str">
        <f t="shared" si="5"/>
        <v/>
      </c>
      <c r="I178" s="141"/>
      <c r="J178" s="254" t="str">
        <f t="shared" si="6"/>
        <v/>
      </c>
    </row>
    <row r="179" spans="1:10" ht="15" hidden="1" customHeight="1">
      <c r="A179" s="143">
        <v>178</v>
      </c>
      <c r="B179" s="150"/>
      <c r="C179" s="13"/>
      <c r="D179" s="14"/>
      <c r="E179" s="472"/>
      <c r="F179" s="15"/>
      <c r="G179" s="15"/>
      <c r="H179" s="471" t="str">
        <f t="shared" si="5"/>
        <v/>
      </c>
      <c r="I179" s="141"/>
      <c r="J179" s="254" t="str">
        <f t="shared" si="6"/>
        <v/>
      </c>
    </row>
    <row r="180" spans="1:10" ht="15" hidden="1" customHeight="1">
      <c r="A180" s="143">
        <v>179</v>
      </c>
      <c r="B180" s="150"/>
      <c r="C180" s="13"/>
      <c r="D180" s="14"/>
      <c r="E180" s="472"/>
      <c r="F180" s="15"/>
      <c r="G180" s="15"/>
      <c r="H180" s="471" t="str">
        <f t="shared" si="5"/>
        <v/>
      </c>
      <c r="I180" s="141"/>
      <c r="J180" s="254" t="str">
        <f t="shared" si="6"/>
        <v/>
      </c>
    </row>
    <row r="181" spans="1:10" ht="15" hidden="1" customHeight="1">
      <c r="A181" s="143">
        <v>180</v>
      </c>
      <c r="B181" s="150"/>
      <c r="C181" s="13"/>
      <c r="D181" s="14"/>
      <c r="E181" s="472"/>
      <c r="F181" s="15"/>
      <c r="G181" s="15"/>
      <c r="H181" s="471" t="str">
        <f t="shared" si="5"/>
        <v/>
      </c>
      <c r="I181" s="141"/>
      <c r="J181" s="254" t="str">
        <f t="shared" si="6"/>
        <v/>
      </c>
    </row>
    <row r="182" spans="1:10" ht="15" hidden="1" customHeight="1">
      <c r="A182" s="143">
        <v>181</v>
      </c>
      <c r="B182" s="150"/>
      <c r="C182" s="13"/>
      <c r="D182" s="14"/>
      <c r="E182" s="472"/>
      <c r="F182" s="15"/>
      <c r="G182" s="15"/>
      <c r="H182" s="471" t="str">
        <f t="shared" si="5"/>
        <v/>
      </c>
      <c r="I182" s="141"/>
      <c r="J182" s="254" t="str">
        <f t="shared" si="6"/>
        <v/>
      </c>
    </row>
    <row r="183" spans="1:10" ht="15" hidden="1" customHeight="1">
      <c r="A183" s="143">
        <v>182</v>
      </c>
      <c r="B183" s="150"/>
      <c r="C183" s="13"/>
      <c r="D183" s="14"/>
      <c r="E183" s="472"/>
      <c r="F183" s="15"/>
      <c r="G183" s="15"/>
      <c r="H183" s="471" t="str">
        <f t="shared" si="5"/>
        <v/>
      </c>
      <c r="I183" s="141"/>
      <c r="J183" s="254" t="str">
        <f t="shared" si="6"/>
        <v/>
      </c>
    </row>
    <row r="184" spans="1:10" ht="15" hidden="1" customHeight="1">
      <c r="A184" s="143">
        <v>183</v>
      </c>
      <c r="B184" s="150"/>
      <c r="C184" s="13"/>
      <c r="D184" s="14"/>
      <c r="E184" s="472"/>
      <c r="F184" s="15"/>
      <c r="G184" s="15"/>
      <c r="H184" s="471" t="str">
        <f t="shared" si="5"/>
        <v/>
      </c>
      <c r="I184" s="141"/>
      <c r="J184" s="254" t="str">
        <f t="shared" si="6"/>
        <v/>
      </c>
    </row>
    <row r="185" spans="1:10" ht="15" hidden="1" customHeight="1">
      <c r="A185" s="143">
        <v>184</v>
      </c>
      <c r="B185" s="150"/>
      <c r="C185" s="13"/>
      <c r="D185" s="14"/>
      <c r="E185" s="472"/>
      <c r="F185" s="15"/>
      <c r="G185" s="15"/>
      <c r="H185" s="471" t="str">
        <f t="shared" si="5"/>
        <v/>
      </c>
      <c r="I185" s="141"/>
      <c r="J185" s="254" t="str">
        <f t="shared" si="6"/>
        <v/>
      </c>
    </row>
    <row r="186" spans="1:10" ht="15" hidden="1" customHeight="1">
      <c r="A186" s="143">
        <v>185</v>
      </c>
      <c r="B186" s="150"/>
      <c r="C186" s="13"/>
      <c r="D186" s="14"/>
      <c r="E186" s="472"/>
      <c r="F186" s="15"/>
      <c r="G186" s="15"/>
      <c r="H186" s="471" t="str">
        <f t="shared" si="5"/>
        <v/>
      </c>
      <c r="I186" s="141"/>
      <c r="J186" s="254" t="str">
        <f t="shared" si="6"/>
        <v/>
      </c>
    </row>
    <row r="187" spans="1:10" ht="15" hidden="1" customHeight="1">
      <c r="A187" s="143">
        <v>186</v>
      </c>
      <c r="B187" s="150"/>
      <c r="C187" s="13"/>
      <c r="D187" s="14"/>
      <c r="E187" s="472"/>
      <c r="F187" s="15"/>
      <c r="G187" s="15"/>
      <c r="H187" s="471" t="str">
        <f t="shared" si="5"/>
        <v/>
      </c>
      <c r="I187" s="141"/>
      <c r="J187" s="254" t="str">
        <f t="shared" si="6"/>
        <v/>
      </c>
    </row>
    <row r="188" spans="1:10" ht="15" hidden="1" customHeight="1">
      <c r="A188" s="143">
        <v>187</v>
      </c>
      <c r="B188" s="150"/>
      <c r="C188" s="13"/>
      <c r="D188" s="14"/>
      <c r="E188" s="472"/>
      <c r="F188" s="15"/>
      <c r="G188" s="15"/>
      <c r="H188" s="471" t="str">
        <f t="shared" si="5"/>
        <v/>
      </c>
      <c r="I188" s="141"/>
      <c r="J188" s="254" t="str">
        <f t="shared" si="6"/>
        <v/>
      </c>
    </row>
    <row r="189" spans="1:10" ht="15" hidden="1" customHeight="1">
      <c r="A189" s="143">
        <v>188</v>
      </c>
      <c r="B189" s="150"/>
      <c r="C189" s="13"/>
      <c r="D189" s="14"/>
      <c r="E189" s="472"/>
      <c r="F189" s="15"/>
      <c r="G189" s="15"/>
      <c r="H189" s="471" t="str">
        <f t="shared" si="5"/>
        <v/>
      </c>
      <c r="I189" s="141"/>
      <c r="J189" s="254" t="str">
        <f t="shared" si="6"/>
        <v/>
      </c>
    </row>
    <row r="190" spans="1:10" ht="15" hidden="1" customHeight="1">
      <c r="A190" s="143">
        <v>189</v>
      </c>
      <c r="B190" s="150"/>
      <c r="C190" s="13"/>
      <c r="D190" s="14"/>
      <c r="E190" s="472"/>
      <c r="F190" s="15"/>
      <c r="G190" s="15"/>
      <c r="H190" s="471" t="str">
        <f t="shared" si="5"/>
        <v/>
      </c>
      <c r="I190" s="141"/>
      <c r="J190" s="254" t="str">
        <f t="shared" si="6"/>
        <v/>
      </c>
    </row>
    <row r="191" spans="1:10" ht="15" hidden="1" customHeight="1">
      <c r="A191" s="143">
        <v>190</v>
      </c>
      <c r="B191" s="150"/>
      <c r="C191" s="13"/>
      <c r="D191" s="14"/>
      <c r="E191" s="472"/>
      <c r="F191" s="15"/>
      <c r="G191" s="15"/>
      <c r="H191" s="471" t="str">
        <f t="shared" si="5"/>
        <v/>
      </c>
      <c r="I191" s="141"/>
      <c r="J191" s="254" t="str">
        <f t="shared" si="6"/>
        <v/>
      </c>
    </row>
    <row r="192" spans="1:10" ht="15" hidden="1" customHeight="1">
      <c r="A192" s="143">
        <v>191</v>
      </c>
      <c r="B192" s="150"/>
      <c r="C192" s="13"/>
      <c r="D192" s="14"/>
      <c r="E192" s="472"/>
      <c r="F192" s="15"/>
      <c r="G192" s="15"/>
      <c r="H192" s="471" t="str">
        <f t="shared" si="5"/>
        <v/>
      </c>
      <c r="I192" s="141"/>
      <c r="J192" s="254" t="str">
        <f t="shared" si="6"/>
        <v/>
      </c>
    </row>
    <row r="193" spans="1:10" ht="15" hidden="1" customHeight="1">
      <c r="A193" s="143">
        <v>192</v>
      </c>
      <c r="B193" s="150"/>
      <c r="C193" s="13"/>
      <c r="D193" s="14"/>
      <c r="E193" s="472"/>
      <c r="F193" s="15"/>
      <c r="G193" s="15"/>
      <c r="H193" s="471" t="str">
        <f t="shared" si="5"/>
        <v/>
      </c>
      <c r="I193" s="141"/>
      <c r="J193" s="254" t="str">
        <f t="shared" si="6"/>
        <v/>
      </c>
    </row>
    <row r="194" spans="1:10" ht="15" hidden="1" customHeight="1">
      <c r="A194" s="143">
        <v>193</v>
      </c>
      <c r="B194" s="150"/>
      <c r="C194" s="13"/>
      <c r="D194" s="14"/>
      <c r="E194" s="472"/>
      <c r="F194" s="15"/>
      <c r="G194" s="15"/>
      <c r="H194" s="471" t="str">
        <f t="shared" si="5"/>
        <v/>
      </c>
      <c r="I194" s="141"/>
      <c r="J194" s="254" t="str">
        <f t="shared" si="6"/>
        <v/>
      </c>
    </row>
    <row r="195" spans="1:10" ht="15" hidden="1" customHeight="1">
      <c r="A195" s="143">
        <v>194</v>
      </c>
      <c r="B195" s="150"/>
      <c r="C195" s="13"/>
      <c r="D195" s="14"/>
      <c r="E195" s="472"/>
      <c r="F195" s="15"/>
      <c r="G195" s="15"/>
      <c r="H195" s="471" t="str">
        <f t="shared" si="5"/>
        <v/>
      </c>
      <c r="I195" s="141"/>
      <c r="J195" s="254" t="str">
        <f t="shared" si="6"/>
        <v/>
      </c>
    </row>
    <row r="196" spans="1:10" ht="15" hidden="1" customHeight="1">
      <c r="A196" s="143">
        <v>195</v>
      </c>
      <c r="B196" s="150"/>
      <c r="C196" s="13"/>
      <c r="D196" s="14"/>
      <c r="E196" s="472"/>
      <c r="F196" s="15"/>
      <c r="G196" s="15"/>
      <c r="H196" s="471" t="str">
        <f t="shared" si="5"/>
        <v/>
      </c>
      <c r="I196" s="141"/>
      <c r="J196" s="254" t="str">
        <f t="shared" si="6"/>
        <v/>
      </c>
    </row>
    <row r="197" spans="1:10" ht="15" hidden="1" customHeight="1">
      <c r="A197" s="143">
        <v>196</v>
      </c>
      <c r="B197" s="150"/>
      <c r="C197" s="13"/>
      <c r="D197" s="14"/>
      <c r="E197" s="472"/>
      <c r="F197" s="15"/>
      <c r="G197" s="15"/>
      <c r="H197" s="471" t="str">
        <f t="shared" si="5"/>
        <v/>
      </c>
      <c r="I197" s="141"/>
      <c r="J197" s="254" t="str">
        <f t="shared" si="6"/>
        <v/>
      </c>
    </row>
    <row r="198" spans="1:10" ht="15" hidden="1" customHeight="1">
      <c r="A198" s="143">
        <v>197</v>
      </c>
      <c r="B198" s="150"/>
      <c r="C198" s="13"/>
      <c r="D198" s="14"/>
      <c r="E198" s="472"/>
      <c r="F198" s="15"/>
      <c r="G198" s="15"/>
      <c r="H198" s="471" t="str">
        <f t="shared" si="5"/>
        <v/>
      </c>
      <c r="I198" s="141"/>
      <c r="J198" s="254" t="str">
        <f t="shared" si="6"/>
        <v/>
      </c>
    </row>
    <row r="199" spans="1:10" ht="15" hidden="1" customHeight="1">
      <c r="A199" s="143">
        <v>198</v>
      </c>
      <c r="B199" s="150"/>
      <c r="C199" s="13"/>
      <c r="D199" s="14"/>
      <c r="E199" s="472"/>
      <c r="F199" s="15"/>
      <c r="G199" s="15"/>
      <c r="H199" s="471" t="str">
        <f t="shared" si="5"/>
        <v/>
      </c>
      <c r="I199" s="141"/>
      <c r="J199" s="254" t="str">
        <f t="shared" si="6"/>
        <v/>
      </c>
    </row>
    <row r="200" spans="1:10" ht="15" hidden="1" customHeight="1">
      <c r="A200" s="143">
        <v>199</v>
      </c>
      <c r="B200" s="150"/>
      <c r="C200" s="13"/>
      <c r="D200" s="14"/>
      <c r="E200" s="472"/>
      <c r="F200" s="15"/>
      <c r="G200" s="15"/>
      <c r="H200" s="471" t="str">
        <f t="shared" si="5"/>
        <v/>
      </c>
      <c r="I200" s="141"/>
      <c r="J200" s="254" t="str">
        <f t="shared" si="6"/>
        <v/>
      </c>
    </row>
    <row r="201" spans="1:10" ht="15" hidden="1" customHeight="1">
      <c r="A201" s="143">
        <v>200</v>
      </c>
      <c r="B201" s="150"/>
      <c r="C201" s="13"/>
      <c r="D201" s="14"/>
      <c r="E201" s="472"/>
      <c r="F201" s="15"/>
      <c r="G201" s="15"/>
      <c r="H201" s="471" t="str">
        <f t="shared" si="5"/>
        <v/>
      </c>
      <c r="I201" s="141"/>
      <c r="J201" s="254" t="str">
        <f t="shared" si="6"/>
        <v/>
      </c>
    </row>
    <row r="202" spans="1:10" ht="15" hidden="1" customHeight="1">
      <c r="A202" s="143">
        <v>201</v>
      </c>
      <c r="B202" s="150"/>
      <c r="C202" s="13"/>
      <c r="D202" s="14"/>
      <c r="E202" s="472"/>
      <c r="F202" s="15"/>
      <c r="G202" s="15"/>
      <c r="H202" s="471" t="str">
        <f t="shared" si="5"/>
        <v/>
      </c>
      <c r="I202" s="141"/>
      <c r="J202" s="254" t="str">
        <f t="shared" si="6"/>
        <v/>
      </c>
    </row>
    <row r="203" spans="1:10" ht="15" hidden="1" customHeight="1">
      <c r="A203" s="143">
        <v>202</v>
      </c>
      <c r="B203" s="150"/>
      <c r="C203" s="13"/>
      <c r="D203" s="14"/>
      <c r="E203" s="472"/>
      <c r="F203" s="15"/>
      <c r="G203" s="15"/>
      <c r="H203" s="471" t="str">
        <f t="shared" si="5"/>
        <v/>
      </c>
      <c r="I203" s="141"/>
      <c r="J203" s="254" t="str">
        <f t="shared" si="6"/>
        <v/>
      </c>
    </row>
    <row r="204" spans="1:10" ht="15" hidden="1" customHeight="1">
      <c r="A204" s="143">
        <v>203</v>
      </c>
      <c r="B204" s="150"/>
      <c r="C204" s="13"/>
      <c r="D204" s="14"/>
      <c r="E204" s="472"/>
      <c r="F204" s="15"/>
      <c r="G204" s="15"/>
      <c r="H204" s="471" t="str">
        <f t="shared" si="5"/>
        <v/>
      </c>
      <c r="I204" s="141"/>
      <c r="J204" s="254" t="str">
        <f t="shared" si="6"/>
        <v/>
      </c>
    </row>
    <row r="205" spans="1:10" ht="15" hidden="1" customHeight="1">
      <c r="A205" s="143">
        <v>204</v>
      </c>
      <c r="B205" s="150"/>
      <c r="C205" s="13"/>
      <c r="D205" s="14"/>
      <c r="E205" s="472"/>
      <c r="F205" s="15"/>
      <c r="G205" s="15"/>
      <c r="H205" s="471" t="str">
        <f t="shared" si="5"/>
        <v/>
      </c>
      <c r="I205" s="141"/>
      <c r="J205" s="254" t="str">
        <f t="shared" si="6"/>
        <v/>
      </c>
    </row>
    <row r="206" spans="1:10" ht="15" hidden="1" customHeight="1">
      <c r="A206" s="143">
        <v>205</v>
      </c>
      <c r="B206" s="150"/>
      <c r="C206" s="13"/>
      <c r="D206" s="14"/>
      <c r="E206" s="472"/>
      <c r="F206" s="15"/>
      <c r="G206" s="15"/>
      <c r="H206" s="471" t="str">
        <f t="shared" si="5"/>
        <v/>
      </c>
      <c r="I206" s="141"/>
      <c r="J206" s="254" t="str">
        <f t="shared" si="6"/>
        <v/>
      </c>
    </row>
    <row r="207" spans="1:10" ht="15" hidden="1" customHeight="1">
      <c r="A207" s="143">
        <v>206</v>
      </c>
      <c r="B207" s="150"/>
      <c r="C207" s="13"/>
      <c r="D207" s="14"/>
      <c r="E207" s="472"/>
      <c r="F207" s="15"/>
      <c r="G207" s="15"/>
      <c r="H207" s="471" t="str">
        <f t="shared" si="5"/>
        <v/>
      </c>
      <c r="I207" s="141"/>
      <c r="J207" s="254" t="str">
        <f t="shared" si="6"/>
        <v/>
      </c>
    </row>
    <row r="208" spans="1:10" ht="15" hidden="1" customHeight="1">
      <c r="A208" s="143">
        <v>207</v>
      </c>
      <c r="B208" s="150"/>
      <c r="C208" s="13"/>
      <c r="D208" s="14"/>
      <c r="E208" s="472"/>
      <c r="F208" s="15"/>
      <c r="G208" s="15"/>
      <c r="H208" s="471" t="str">
        <f t="shared" si="5"/>
        <v/>
      </c>
      <c r="I208" s="141"/>
      <c r="J208" s="254" t="str">
        <f t="shared" si="6"/>
        <v/>
      </c>
    </row>
    <row r="209" spans="1:10" ht="15" hidden="1" customHeight="1">
      <c r="A209" s="143">
        <v>208</v>
      </c>
      <c r="B209" s="150"/>
      <c r="C209" s="13"/>
      <c r="D209" s="14"/>
      <c r="E209" s="472"/>
      <c r="F209" s="15"/>
      <c r="G209" s="15"/>
      <c r="H209" s="471" t="str">
        <f t="shared" si="5"/>
        <v/>
      </c>
      <c r="I209" s="141"/>
      <c r="J209" s="254" t="str">
        <f t="shared" si="6"/>
        <v/>
      </c>
    </row>
    <row r="210" spans="1:10" ht="15" hidden="1" customHeight="1">
      <c r="A210" s="143">
        <v>209</v>
      </c>
      <c r="B210" s="150"/>
      <c r="C210" s="13"/>
      <c r="D210" s="14"/>
      <c r="E210" s="472"/>
      <c r="F210" s="15"/>
      <c r="G210" s="15"/>
      <c r="H210" s="471" t="str">
        <f t="shared" si="5"/>
        <v/>
      </c>
      <c r="I210" s="141"/>
      <c r="J210" s="254" t="str">
        <f t="shared" si="6"/>
        <v/>
      </c>
    </row>
    <row r="211" spans="1:10" ht="15" hidden="1" customHeight="1">
      <c r="A211" s="143">
        <v>210</v>
      </c>
      <c r="B211" s="150"/>
      <c r="C211" s="13"/>
      <c r="D211" s="14"/>
      <c r="E211" s="472"/>
      <c r="F211" s="15"/>
      <c r="G211" s="15"/>
      <c r="H211" s="471" t="str">
        <f t="shared" si="5"/>
        <v/>
      </c>
      <c r="I211" s="141"/>
      <c r="J211" s="254" t="str">
        <f t="shared" si="6"/>
        <v/>
      </c>
    </row>
    <row r="212" spans="1:10" ht="15" hidden="1" customHeight="1">
      <c r="A212" s="143">
        <v>211</v>
      </c>
      <c r="B212" s="150"/>
      <c r="C212" s="13"/>
      <c r="D212" s="14"/>
      <c r="E212" s="472"/>
      <c r="F212" s="15"/>
      <c r="G212" s="15"/>
      <c r="H212" s="471" t="str">
        <f t="shared" si="5"/>
        <v/>
      </c>
      <c r="I212" s="141"/>
      <c r="J212" s="254" t="str">
        <f t="shared" si="6"/>
        <v/>
      </c>
    </row>
    <row r="213" spans="1:10" ht="15" hidden="1" customHeight="1">
      <c r="A213" s="143">
        <v>212</v>
      </c>
      <c r="B213" s="150"/>
      <c r="C213" s="13"/>
      <c r="D213" s="14"/>
      <c r="E213" s="472"/>
      <c r="F213" s="15"/>
      <c r="G213" s="15"/>
      <c r="H213" s="471" t="str">
        <f t="shared" si="5"/>
        <v/>
      </c>
      <c r="I213" s="141"/>
      <c r="J213" s="254" t="str">
        <f t="shared" si="6"/>
        <v/>
      </c>
    </row>
    <row r="214" spans="1:10" ht="15" hidden="1" customHeight="1">
      <c r="A214" s="143">
        <v>213</v>
      </c>
      <c r="B214" s="150"/>
      <c r="C214" s="13"/>
      <c r="D214" s="14"/>
      <c r="E214" s="472"/>
      <c r="F214" s="15"/>
      <c r="G214" s="15"/>
      <c r="H214" s="471" t="str">
        <f t="shared" si="5"/>
        <v/>
      </c>
      <c r="I214" s="141"/>
      <c r="J214" s="254" t="str">
        <f t="shared" si="6"/>
        <v/>
      </c>
    </row>
    <row r="215" spans="1:10" ht="15" hidden="1" customHeight="1">
      <c r="A215" s="143">
        <v>214</v>
      </c>
      <c r="B215" s="150"/>
      <c r="C215" s="13"/>
      <c r="D215" s="14"/>
      <c r="E215" s="472"/>
      <c r="F215" s="15"/>
      <c r="G215" s="15"/>
      <c r="H215" s="471" t="str">
        <f t="shared" si="5"/>
        <v/>
      </c>
      <c r="I215" s="141"/>
      <c r="J215" s="254" t="str">
        <f t="shared" si="6"/>
        <v/>
      </c>
    </row>
    <row r="216" spans="1:10" ht="15" hidden="1" customHeight="1">
      <c r="A216" s="143">
        <v>215</v>
      </c>
      <c r="B216" s="150"/>
      <c r="C216" s="13"/>
      <c r="D216" s="14"/>
      <c r="E216" s="472"/>
      <c r="F216" s="15"/>
      <c r="G216" s="15"/>
      <c r="H216" s="471" t="str">
        <f t="shared" si="5"/>
        <v/>
      </c>
      <c r="I216" s="141"/>
      <c r="J216" s="254" t="str">
        <f t="shared" si="6"/>
        <v/>
      </c>
    </row>
    <row r="217" spans="1:10" ht="15" hidden="1" customHeight="1">
      <c r="A217" s="143">
        <v>216</v>
      </c>
      <c r="B217" s="150"/>
      <c r="C217" s="13"/>
      <c r="D217" s="14"/>
      <c r="E217" s="472"/>
      <c r="F217" s="15"/>
      <c r="G217" s="15"/>
      <c r="H217" s="471" t="str">
        <f t="shared" si="5"/>
        <v/>
      </c>
      <c r="I217" s="141"/>
      <c r="J217" s="254" t="str">
        <f t="shared" si="6"/>
        <v/>
      </c>
    </row>
    <row r="218" spans="1:10" ht="15" hidden="1" customHeight="1">
      <c r="A218" s="143">
        <v>217</v>
      </c>
      <c r="B218" s="150"/>
      <c r="C218" s="13"/>
      <c r="D218" s="14"/>
      <c r="E218" s="472"/>
      <c r="F218" s="15"/>
      <c r="G218" s="15"/>
      <c r="H218" s="471" t="str">
        <f t="shared" si="5"/>
        <v/>
      </c>
      <c r="I218" s="141"/>
      <c r="J218" s="254" t="str">
        <f t="shared" si="6"/>
        <v/>
      </c>
    </row>
    <row r="219" spans="1:10" ht="15" hidden="1" customHeight="1">
      <c r="A219" s="143">
        <v>218</v>
      </c>
      <c r="B219" s="150"/>
      <c r="C219" s="13"/>
      <c r="D219" s="14"/>
      <c r="E219" s="472"/>
      <c r="F219" s="15"/>
      <c r="G219" s="15"/>
      <c r="H219" s="471" t="str">
        <f t="shared" si="5"/>
        <v/>
      </c>
      <c r="I219" s="141"/>
      <c r="J219" s="254" t="str">
        <f t="shared" si="6"/>
        <v/>
      </c>
    </row>
    <row r="220" spans="1:10" ht="15" hidden="1" customHeight="1">
      <c r="A220" s="143">
        <v>219</v>
      </c>
      <c r="B220" s="150"/>
      <c r="C220" s="13"/>
      <c r="D220" s="14"/>
      <c r="E220" s="472"/>
      <c r="F220" s="15"/>
      <c r="G220" s="15"/>
      <c r="H220" s="471" t="str">
        <f t="shared" ref="H220:H276" si="7">IF(B220&lt;&gt;"",(D220*E220)/(1-F220-G220),"")</f>
        <v/>
      </c>
      <c r="I220" s="141"/>
      <c r="J220" s="254" t="str">
        <f t="shared" ref="J220:J276" si="8">IF(B220="","",IF(H220&lt;&gt;0,"x",IF(H220="","",IF(H220=0,""))))</f>
        <v/>
      </c>
    </row>
    <row r="221" spans="1:10" ht="15" hidden="1" customHeight="1">
      <c r="A221" s="143">
        <v>220</v>
      </c>
      <c r="B221" s="150"/>
      <c r="C221" s="13"/>
      <c r="D221" s="14"/>
      <c r="E221" s="472"/>
      <c r="F221" s="15"/>
      <c r="G221" s="15"/>
      <c r="H221" s="471" t="str">
        <f t="shared" si="7"/>
        <v/>
      </c>
      <c r="I221" s="141"/>
      <c r="J221" s="254" t="str">
        <f t="shared" si="8"/>
        <v/>
      </c>
    </row>
    <row r="222" spans="1:10" ht="15" hidden="1" customHeight="1">
      <c r="A222" s="143">
        <v>221</v>
      </c>
      <c r="B222" s="150"/>
      <c r="C222" s="13"/>
      <c r="D222" s="14"/>
      <c r="E222" s="472"/>
      <c r="F222" s="15"/>
      <c r="G222" s="15"/>
      <c r="H222" s="471" t="str">
        <f t="shared" si="7"/>
        <v/>
      </c>
      <c r="I222" s="141"/>
      <c r="J222" s="254" t="str">
        <f t="shared" si="8"/>
        <v/>
      </c>
    </row>
    <row r="223" spans="1:10" ht="15" hidden="1" customHeight="1">
      <c r="A223" s="143">
        <v>222</v>
      </c>
      <c r="B223" s="150"/>
      <c r="C223" s="13"/>
      <c r="D223" s="14"/>
      <c r="E223" s="472"/>
      <c r="F223" s="15"/>
      <c r="G223" s="15"/>
      <c r="H223" s="471" t="str">
        <f t="shared" si="7"/>
        <v/>
      </c>
      <c r="I223" s="141"/>
      <c r="J223" s="254" t="str">
        <f t="shared" si="8"/>
        <v/>
      </c>
    </row>
    <row r="224" spans="1:10" ht="15" hidden="1" customHeight="1">
      <c r="A224" s="143">
        <v>223</v>
      </c>
      <c r="B224" s="150"/>
      <c r="C224" s="13"/>
      <c r="D224" s="14"/>
      <c r="E224" s="472"/>
      <c r="F224" s="15"/>
      <c r="G224" s="15"/>
      <c r="H224" s="471" t="str">
        <f t="shared" si="7"/>
        <v/>
      </c>
      <c r="I224" s="141"/>
      <c r="J224" s="254" t="str">
        <f t="shared" si="8"/>
        <v/>
      </c>
    </row>
    <row r="225" spans="1:10" ht="15" hidden="1" customHeight="1">
      <c r="A225" s="143">
        <v>224</v>
      </c>
      <c r="B225" s="150"/>
      <c r="C225" s="13"/>
      <c r="D225" s="14"/>
      <c r="E225" s="472"/>
      <c r="F225" s="15"/>
      <c r="G225" s="15"/>
      <c r="H225" s="471" t="str">
        <f t="shared" si="7"/>
        <v/>
      </c>
      <c r="I225" s="141"/>
      <c r="J225" s="254" t="str">
        <f t="shared" si="8"/>
        <v/>
      </c>
    </row>
    <row r="226" spans="1:10" ht="15" hidden="1" customHeight="1">
      <c r="A226" s="143">
        <v>225</v>
      </c>
      <c r="B226" s="150"/>
      <c r="C226" s="13"/>
      <c r="D226" s="14"/>
      <c r="E226" s="472"/>
      <c r="F226" s="15"/>
      <c r="G226" s="15"/>
      <c r="H226" s="471" t="str">
        <f t="shared" si="7"/>
        <v/>
      </c>
      <c r="I226" s="141"/>
      <c r="J226" s="254" t="str">
        <f t="shared" si="8"/>
        <v/>
      </c>
    </row>
    <row r="227" spans="1:10" ht="15" hidden="1" customHeight="1">
      <c r="A227" s="143">
        <v>226</v>
      </c>
      <c r="B227" s="150"/>
      <c r="C227" s="13"/>
      <c r="D227" s="14"/>
      <c r="E227" s="472"/>
      <c r="F227" s="15"/>
      <c r="G227" s="15"/>
      <c r="H227" s="471" t="str">
        <f t="shared" si="7"/>
        <v/>
      </c>
      <c r="I227" s="141"/>
      <c r="J227" s="254" t="str">
        <f t="shared" si="8"/>
        <v/>
      </c>
    </row>
    <row r="228" spans="1:10" ht="15" hidden="1" customHeight="1">
      <c r="A228" s="143">
        <v>227</v>
      </c>
      <c r="B228" s="150"/>
      <c r="C228" s="13"/>
      <c r="D228" s="14"/>
      <c r="E228" s="472"/>
      <c r="F228" s="15"/>
      <c r="G228" s="15"/>
      <c r="H228" s="471" t="str">
        <f t="shared" si="7"/>
        <v/>
      </c>
      <c r="I228" s="141"/>
      <c r="J228" s="254" t="str">
        <f t="shared" si="8"/>
        <v/>
      </c>
    </row>
    <row r="229" spans="1:10" ht="15" hidden="1" customHeight="1">
      <c r="A229" s="143">
        <v>228</v>
      </c>
      <c r="B229" s="150"/>
      <c r="C229" s="13"/>
      <c r="D229" s="14"/>
      <c r="E229" s="472"/>
      <c r="F229" s="15"/>
      <c r="G229" s="15"/>
      <c r="H229" s="471" t="str">
        <f t="shared" si="7"/>
        <v/>
      </c>
      <c r="I229" s="141"/>
      <c r="J229" s="254" t="str">
        <f t="shared" si="8"/>
        <v/>
      </c>
    </row>
    <row r="230" spans="1:10" ht="15" hidden="1" customHeight="1">
      <c r="A230" s="143">
        <v>229</v>
      </c>
      <c r="B230" s="150"/>
      <c r="C230" s="13"/>
      <c r="D230" s="14"/>
      <c r="E230" s="472"/>
      <c r="F230" s="15"/>
      <c r="G230" s="15"/>
      <c r="H230" s="471" t="str">
        <f t="shared" si="7"/>
        <v/>
      </c>
      <c r="I230" s="141"/>
      <c r="J230" s="254" t="str">
        <f t="shared" si="8"/>
        <v/>
      </c>
    </row>
    <row r="231" spans="1:10" ht="15" hidden="1" customHeight="1">
      <c r="A231" s="143">
        <v>230</v>
      </c>
      <c r="B231" s="150"/>
      <c r="C231" s="13"/>
      <c r="D231" s="14"/>
      <c r="E231" s="472"/>
      <c r="F231" s="15"/>
      <c r="G231" s="15"/>
      <c r="H231" s="471" t="str">
        <f t="shared" si="7"/>
        <v/>
      </c>
      <c r="I231" s="141"/>
      <c r="J231" s="254" t="str">
        <f t="shared" si="8"/>
        <v/>
      </c>
    </row>
    <row r="232" spans="1:10" ht="15" hidden="1" customHeight="1">
      <c r="A232" s="143">
        <v>231</v>
      </c>
      <c r="B232" s="150"/>
      <c r="C232" s="13"/>
      <c r="D232" s="14"/>
      <c r="E232" s="472"/>
      <c r="F232" s="15"/>
      <c r="G232" s="15"/>
      <c r="H232" s="471" t="str">
        <f t="shared" si="7"/>
        <v/>
      </c>
      <c r="I232" s="141"/>
      <c r="J232" s="254" t="str">
        <f t="shared" si="8"/>
        <v/>
      </c>
    </row>
    <row r="233" spans="1:10" ht="15" hidden="1" customHeight="1">
      <c r="A233" s="143">
        <v>232</v>
      </c>
      <c r="B233" s="150"/>
      <c r="C233" s="13"/>
      <c r="D233" s="14"/>
      <c r="E233" s="472"/>
      <c r="F233" s="15"/>
      <c r="G233" s="15"/>
      <c r="H233" s="471" t="str">
        <f t="shared" si="7"/>
        <v/>
      </c>
      <c r="I233" s="141"/>
      <c r="J233" s="254" t="str">
        <f t="shared" si="8"/>
        <v/>
      </c>
    </row>
    <row r="234" spans="1:10" ht="15" hidden="1" customHeight="1">
      <c r="A234" s="143">
        <v>233</v>
      </c>
      <c r="B234" s="150"/>
      <c r="C234" s="13"/>
      <c r="D234" s="14"/>
      <c r="E234" s="472"/>
      <c r="F234" s="15"/>
      <c r="G234" s="15"/>
      <c r="H234" s="471" t="str">
        <f t="shared" si="7"/>
        <v/>
      </c>
      <c r="I234" s="141"/>
      <c r="J234" s="254" t="str">
        <f t="shared" si="8"/>
        <v/>
      </c>
    </row>
    <row r="235" spans="1:10" ht="15" hidden="1" customHeight="1">
      <c r="A235" s="143">
        <v>234</v>
      </c>
      <c r="B235" s="150"/>
      <c r="C235" s="13"/>
      <c r="D235" s="14"/>
      <c r="E235" s="472"/>
      <c r="F235" s="15"/>
      <c r="G235" s="15"/>
      <c r="H235" s="471" t="str">
        <f t="shared" si="7"/>
        <v/>
      </c>
      <c r="I235" s="141"/>
      <c r="J235" s="254" t="str">
        <f t="shared" si="8"/>
        <v/>
      </c>
    </row>
    <row r="236" spans="1:10" ht="15" hidden="1" customHeight="1">
      <c r="A236" s="143">
        <v>235</v>
      </c>
      <c r="B236" s="150"/>
      <c r="C236" s="13"/>
      <c r="D236" s="14"/>
      <c r="E236" s="472"/>
      <c r="F236" s="15"/>
      <c r="G236" s="15"/>
      <c r="H236" s="471" t="str">
        <f t="shared" si="7"/>
        <v/>
      </c>
      <c r="I236" s="141"/>
      <c r="J236" s="254" t="str">
        <f t="shared" si="8"/>
        <v/>
      </c>
    </row>
    <row r="237" spans="1:10" ht="15" hidden="1" customHeight="1">
      <c r="A237" s="143">
        <v>236</v>
      </c>
      <c r="B237" s="150"/>
      <c r="C237" s="13"/>
      <c r="D237" s="14"/>
      <c r="E237" s="472"/>
      <c r="F237" s="15"/>
      <c r="G237" s="15"/>
      <c r="H237" s="471" t="str">
        <f t="shared" si="7"/>
        <v/>
      </c>
      <c r="I237" s="141"/>
      <c r="J237" s="254" t="str">
        <f t="shared" si="8"/>
        <v/>
      </c>
    </row>
    <row r="238" spans="1:10" ht="15" hidden="1" customHeight="1">
      <c r="A238" s="143">
        <v>237</v>
      </c>
      <c r="B238" s="150"/>
      <c r="C238" s="13"/>
      <c r="D238" s="14"/>
      <c r="E238" s="472"/>
      <c r="F238" s="15"/>
      <c r="G238" s="15"/>
      <c r="H238" s="471" t="str">
        <f t="shared" si="7"/>
        <v/>
      </c>
      <c r="I238" s="141"/>
      <c r="J238" s="254" t="str">
        <f t="shared" si="8"/>
        <v/>
      </c>
    </row>
    <row r="239" spans="1:10" ht="15" hidden="1" customHeight="1">
      <c r="A239" s="143">
        <v>238</v>
      </c>
      <c r="B239" s="150"/>
      <c r="C239" s="13"/>
      <c r="D239" s="14"/>
      <c r="E239" s="472"/>
      <c r="F239" s="15"/>
      <c r="G239" s="15"/>
      <c r="H239" s="471" t="str">
        <f t="shared" si="7"/>
        <v/>
      </c>
      <c r="I239" s="141"/>
      <c r="J239" s="254" t="str">
        <f t="shared" si="8"/>
        <v/>
      </c>
    </row>
    <row r="240" spans="1:10" ht="15" hidden="1" customHeight="1">
      <c r="A240" s="143">
        <v>239</v>
      </c>
      <c r="B240" s="150"/>
      <c r="C240" s="13"/>
      <c r="D240" s="14"/>
      <c r="E240" s="472"/>
      <c r="F240" s="15"/>
      <c r="G240" s="15"/>
      <c r="H240" s="471" t="str">
        <f t="shared" si="7"/>
        <v/>
      </c>
      <c r="I240" s="141"/>
      <c r="J240" s="254" t="str">
        <f t="shared" si="8"/>
        <v/>
      </c>
    </row>
    <row r="241" spans="1:10" ht="15" hidden="1" customHeight="1">
      <c r="A241" s="143">
        <v>240</v>
      </c>
      <c r="B241" s="150"/>
      <c r="C241" s="13"/>
      <c r="D241" s="14"/>
      <c r="E241" s="472"/>
      <c r="F241" s="15"/>
      <c r="G241" s="15"/>
      <c r="H241" s="471" t="str">
        <f t="shared" si="7"/>
        <v/>
      </c>
      <c r="I241" s="141"/>
      <c r="J241" s="254" t="str">
        <f t="shared" si="8"/>
        <v/>
      </c>
    </row>
    <row r="242" spans="1:10" ht="15" hidden="1" customHeight="1">
      <c r="A242" s="143">
        <v>241</v>
      </c>
      <c r="B242" s="150"/>
      <c r="C242" s="13"/>
      <c r="D242" s="14"/>
      <c r="E242" s="472"/>
      <c r="F242" s="15"/>
      <c r="G242" s="15"/>
      <c r="H242" s="471" t="str">
        <f t="shared" si="7"/>
        <v/>
      </c>
      <c r="I242" s="141"/>
      <c r="J242" s="254" t="str">
        <f t="shared" si="8"/>
        <v/>
      </c>
    </row>
    <row r="243" spans="1:10" ht="15" hidden="1" customHeight="1">
      <c r="A243" s="143">
        <v>242</v>
      </c>
      <c r="B243" s="150"/>
      <c r="C243" s="13"/>
      <c r="D243" s="14"/>
      <c r="E243" s="472"/>
      <c r="F243" s="15"/>
      <c r="G243" s="15"/>
      <c r="H243" s="471" t="str">
        <f t="shared" si="7"/>
        <v/>
      </c>
      <c r="I243" s="141"/>
      <c r="J243" s="254" t="str">
        <f t="shared" si="8"/>
        <v/>
      </c>
    </row>
    <row r="244" spans="1:10" ht="15" hidden="1" customHeight="1">
      <c r="A244" s="143">
        <v>243</v>
      </c>
      <c r="B244" s="150"/>
      <c r="C244" s="13"/>
      <c r="D244" s="14"/>
      <c r="E244" s="472"/>
      <c r="F244" s="15"/>
      <c r="G244" s="15"/>
      <c r="H244" s="471" t="str">
        <f t="shared" si="7"/>
        <v/>
      </c>
      <c r="I244" s="141"/>
      <c r="J244" s="254" t="str">
        <f t="shared" si="8"/>
        <v/>
      </c>
    </row>
    <row r="245" spans="1:10" ht="15" hidden="1" customHeight="1">
      <c r="A245" s="143">
        <v>244</v>
      </c>
      <c r="B245" s="150"/>
      <c r="C245" s="13"/>
      <c r="D245" s="14"/>
      <c r="E245" s="472"/>
      <c r="F245" s="15"/>
      <c r="G245" s="15"/>
      <c r="H245" s="471" t="str">
        <f t="shared" si="7"/>
        <v/>
      </c>
      <c r="I245" s="141"/>
      <c r="J245" s="254" t="str">
        <f t="shared" si="8"/>
        <v/>
      </c>
    </row>
    <row r="246" spans="1:10" ht="15" hidden="1" customHeight="1">
      <c r="A246" s="143">
        <v>245</v>
      </c>
      <c r="B246" s="150"/>
      <c r="C246" s="13"/>
      <c r="D246" s="14"/>
      <c r="E246" s="472"/>
      <c r="F246" s="15"/>
      <c r="G246" s="15"/>
      <c r="H246" s="471" t="str">
        <f t="shared" si="7"/>
        <v/>
      </c>
      <c r="I246" s="141"/>
      <c r="J246" s="254" t="str">
        <f t="shared" si="8"/>
        <v/>
      </c>
    </row>
    <row r="247" spans="1:10" ht="15" hidden="1" customHeight="1">
      <c r="A247" s="143">
        <v>246</v>
      </c>
      <c r="B247" s="150"/>
      <c r="C247" s="13"/>
      <c r="D247" s="14"/>
      <c r="E247" s="472"/>
      <c r="F247" s="15"/>
      <c r="G247" s="15"/>
      <c r="H247" s="471" t="str">
        <f t="shared" si="7"/>
        <v/>
      </c>
      <c r="I247" s="141"/>
      <c r="J247" s="254" t="str">
        <f t="shared" si="8"/>
        <v/>
      </c>
    </row>
    <row r="248" spans="1:10" ht="15" hidden="1" customHeight="1">
      <c r="A248" s="143">
        <v>247</v>
      </c>
      <c r="B248" s="150"/>
      <c r="C248" s="13"/>
      <c r="D248" s="14"/>
      <c r="E248" s="472"/>
      <c r="F248" s="15"/>
      <c r="G248" s="15"/>
      <c r="H248" s="471" t="str">
        <f t="shared" si="7"/>
        <v/>
      </c>
      <c r="I248" s="141"/>
      <c r="J248" s="254" t="str">
        <f t="shared" si="8"/>
        <v/>
      </c>
    </row>
    <row r="249" spans="1:10" ht="15" hidden="1" customHeight="1">
      <c r="A249" s="143">
        <v>248</v>
      </c>
      <c r="B249" s="150"/>
      <c r="C249" s="13"/>
      <c r="D249" s="14"/>
      <c r="E249" s="472"/>
      <c r="F249" s="15"/>
      <c r="G249" s="15"/>
      <c r="H249" s="471" t="str">
        <f t="shared" si="7"/>
        <v/>
      </c>
      <c r="I249" s="141"/>
      <c r="J249" s="254" t="str">
        <f t="shared" si="8"/>
        <v/>
      </c>
    </row>
    <row r="250" spans="1:10" ht="15" hidden="1" customHeight="1">
      <c r="A250" s="143">
        <v>249</v>
      </c>
      <c r="B250" s="150"/>
      <c r="C250" s="13"/>
      <c r="D250" s="14"/>
      <c r="E250" s="472"/>
      <c r="F250" s="15"/>
      <c r="G250" s="15"/>
      <c r="H250" s="471" t="str">
        <f t="shared" si="7"/>
        <v/>
      </c>
      <c r="I250" s="141"/>
      <c r="J250" s="254" t="str">
        <f t="shared" si="8"/>
        <v/>
      </c>
    </row>
    <row r="251" spans="1:10" ht="15" hidden="1" customHeight="1">
      <c r="A251" s="143">
        <v>250</v>
      </c>
      <c r="B251" s="150"/>
      <c r="C251" s="13"/>
      <c r="D251" s="14"/>
      <c r="E251" s="472"/>
      <c r="F251" s="15"/>
      <c r="G251" s="15"/>
      <c r="H251" s="471" t="str">
        <f t="shared" si="7"/>
        <v/>
      </c>
      <c r="I251" s="141"/>
      <c r="J251" s="254" t="str">
        <f t="shared" si="8"/>
        <v/>
      </c>
    </row>
    <row r="252" spans="1:10" ht="15" hidden="1" customHeight="1">
      <c r="A252" s="143">
        <v>251</v>
      </c>
      <c r="B252" s="150"/>
      <c r="C252" s="13"/>
      <c r="D252" s="14"/>
      <c r="E252" s="472"/>
      <c r="F252" s="15"/>
      <c r="G252" s="15"/>
      <c r="H252" s="471" t="str">
        <f t="shared" si="7"/>
        <v/>
      </c>
      <c r="I252" s="141"/>
      <c r="J252" s="254" t="str">
        <f t="shared" si="8"/>
        <v/>
      </c>
    </row>
    <row r="253" spans="1:10" ht="15" hidden="1" customHeight="1">
      <c r="A253" s="143">
        <v>252</v>
      </c>
      <c r="B253" s="150"/>
      <c r="C253" s="13"/>
      <c r="D253" s="14"/>
      <c r="E253" s="472"/>
      <c r="F253" s="15"/>
      <c r="G253" s="15"/>
      <c r="H253" s="471" t="str">
        <f t="shared" si="7"/>
        <v/>
      </c>
      <c r="I253" s="141"/>
      <c r="J253" s="254" t="str">
        <f t="shared" si="8"/>
        <v/>
      </c>
    </row>
    <row r="254" spans="1:10" ht="15" hidden="1" customHeight="1">
      <c r="A254" s="143">
        <v>253</v>
      </c>
      <c r="B254" s="150"/>
      <c r="C254" s="13"/>
      <c r="D254" s="14"/>
      <c r="E254" s="472"/>
      <c r="F254" s="15"/>
      <c r="G254" s="15"/>
      <c r="H254" s="471" t="str">
        <f t="shared" si="7"/>
        <v/>
      </c>
      <c r="I254" s="141"/>
      <c r="J254" s="254" t="str">
        <f t="shared" si="8"/>
        <v/>
      </c>
    </row>
    <row r="255" spans="1:10" ht="15" hidden="1" customHeight="1">
      <c r="A255" s="143">
        <v>254</v>
      </c>
      <c r="B255" s="150"/>
      <c r="C255" s="13"/>
      <c r="D255" s="14"/>
      <c r="E255" s="472"/>
      <c r="F255" s="15"/>
      <c r="G255" s="15"/>
      <c r="H255" s="471" t="str">
        <f t="shared" si="7"/>
        <v/>
      </c>
      <c r="I255" s="141"/>
      <c r="J255" s="254" t="str">
        <f t="shared" si="8"/>
        <v/>
      </c>
    </row>
    <row r="256" spans="1:10" ht="15" hidden="1" customHeight="1">
      <c r="A256" s="143">
        <v>255</v>
      </c>
      <c r="B256" s="150"/>
      <c r="C256" s="13"/>
      <c r="D256" s="14"/>
      <c r="E256" s="472"/>
      <c r="F256" s="15"/>
      <c r="G256" s="15"/>
      <c r="H256" s="471" t="str">
        <f t="shared" si="7"/>
        <v/>
      </c>
      <c r="I256" s="141"/>
      <c r="J256" s="254" t="str">
        <f t="shared" si="8"/>
        <v/>
      </c>
    </row>
    <row r="257" spans="1:10" ht="15" hidden="1" customHeight="1">
      <c r="A257" s="143">
        <v>256</v>
      </c>
      <c r="B257" s="150"/>
      <c r="C257" s="13"/>
      <c r="D257" s="14"/>
      <c r="E257" s="472"/>
      <c r="F257" s="15"/>
      <c r="G257" s="15"/>
      <c r="H257" s="471" t="str">
        <f t="shared" si="7"/>
        <v/>
      </c>
      <c r="I257" s="141"/>
      <c r="J257" s="254" t="str">
        <f t="shared" si="8"/>
        <v/>
      </c>
    </row>
    <row r="258" spans="1:10" ht="15" hidden="1" customHeight="1">
      <c r="A258" s="143">
        <v>257</v>
      </c>
      <c r="B258" s="150"/>
      <c r="C258" s="13"/>
      <c r="D258" s="14"/>
      <c r="E258" s="472"/>
      <c r="F258" s="15"/>
      <c r="G258" s="15"/>
      <c r="H258" s="471" t="str">
        <f t="shared" si="7"/>
        <v/>
      </c>
      <c r="I258" s="141"/>
      <c r="J258" s="254" t="str">
        <f t="shared" si="8"/>
        <v/>
      </c>
    </row>
    <row r="259" spans="1:10" ht="15" hidden="1" customHeight="1">
      <c r="A259" s="143">
        <v>258</v>
      </c>
      <c r="B259" s="150"/>
      <c r="C259" s="13"/>
      <c r="D259" s="14"/>
      <c r="E259" s="472"/>
      <c r="F259" s="15"/>
      <c r="G259" s="15"/>
      <c r="H259" s="471" t="str">
        <f t="shared" si="7"/>
        <v/>
      </c>
      <c r="I259" s="141"/>
      <c r="J259" s="254" t="str">
        <f t="shared" si="8"/>
        <v/>
      </c>
    </row>
    <row r="260" spans="1:10" ht="15" hidden="1" customHeight="1">
      <c r="A260" s="143">
        <v>259</v>
      </c>
      <c r="B260" s="150"/>
      <c r="C260" s="13"/>
      <c r="D260" s="14"/>
      <c r="E260" s="472"/>
      <c r="F260" s="15"/>
      <c r="G260" s="15"/>
      <c r="H260" s="471" t="str">
        <f t="shared" si="7"/>
        <v/>
      </c>
      <c r="I260" s="141"/>
      <c r="J260" s="254" t="str">
        <f t="shared" si="8"/>
        <v/>
      </c>
    </row>
    <row r="261" spans="1:10" ht="15" hidden="1" customHeight="1">
      <c r="A261" s="143">
        <v>260</v>
      </c>
      <c r="B261" s="150"/>
      <c r="C261" s="13"/>
      <c r="D261" s="14"/>
      <c r="E261" s="472"/>
      <c r="F261" s="15"/>
      <c r="G261" s="15"/>
      <c r="H261" s="471" t="str">
        <f t="shared" si="7"/>
        <v/>
      </c>
      <c r="I261" s="141"/>
      <c r="J261" s="254" t="str">
        <f t="shared" si="8"/>
        <v/>
      </c>
    </row>
    <row r="262" spans="1:10" ht="15" hidden="1" customHeight="1">
      <c r="A262" s="143">
        <v>261</v>
      </c>
      <c r="B262" s="150"/>
      <c r="C262" s="13"/>
      <c r="D262" s="14"/>
      <c r="E262" s="472"/>
      <c r="F262" s="15"/>
      <c r="G262" s="15"/>
      <c r="H262" s="471" t="str">
        <f t="shared" si="7"/>
        <v/>
      </c>
      <c r="I262" s="141"/>
      <c r="J262" s="254" t="str">
        <f t="shared" si="8"/>
        <v/>
      </c>
    </row>
    <row r="263" spans="1:10" ht="15" hidden="1" customHeight="1">
      <c r="A263" s="143">
        <v>262</v>
      </c>
      <c r="B263" s="150"/>
      <c r="C263" s="13"/>
      <c r="D263" s="14"/>
      <c r="E263" s="472"/>
      <c r="F263" s="15"/>
      <c r="G263" s="15"/>
      <c r="H263" s="471" t="str">
        <f t="shared" si="7"/>
        <v/>
      </c>
      <c r="I263" s="141"/>
      <c r="J263" s="254" t="str">
        <f t="shared" si="8"/>
        <v/>
      </c>
    </row>
    <row r="264" spans="1:10" ht="15" hidden="1" customHeight="1">
      <c r="A264" s="143">
        <v>263</v>
      </c>
      <c r="B264" s="150"/>
      <c r="C264" s="13"/>
      <c r="D264" s="14"/>
      <c r="E264" s="472"/>
      <c r="F264" s="15"/>
      <c r="G264" s="15"/>
      <c r="H264" s="471" t="str">
        <f t="shared" si="7"/>
        <v/>
      </c>
      <c r="I264" s="141"/>
      <c r="J264" s="254" t="str">
        <f t="shared" si="8"/>
        <v/>
      </c>
    </row>
    <row r="265" spans="1:10" ht="15" hidden="1" customHeight="1">
      <c r="A265" s="143">
        <v>264</v>
      </c>
      <c r="B265" s="150"/>
      <c r="C265" s="13"/>
      <c r="D265" s="14"/>
      <c r="E265" s="472"/>
      <c r="F265" s="15"/>
      <c r="G265" s="15"/>
      <c r="H265" s="471" t="str">
        <f t="shared" si="7"/>
        <v/>
      </c>
      <c r="I265" s="141"/>
      <c r="J265" s="254" t="str">
        <f t="shared" si="8"/>
        <v/>
      </c>
    </row>
    <row r="266" spans="1:10" ht="15" hidden="1" customHeight="1">
      <c r="A266" s="143">
        <v>265</v>
      </c>
      <c r="B266" s="150"/>
      <c r="C266" s="13"/>
      <c r="D266" s="14"/>
      <c r="E266" s="472"/>
      <c r="F266" s="15"/>
      <c r="G266" s="15"/>
      <c r="H266" s="471" t="str">
        <f t="shared" si="7"/>
        <v/>
      </c>
      <c r="I266" s="141"/>
      <c r="J266" s="254" t="str">
        <f t="shared" si="8"/>
        <v/>
      </c>
    </row>
    <row r="267" spans="1:10" ht="15" hidden="1" customHeight="1">
      <c r="A267" s="143">
        <v>266</v>
      </c>
      <c r="B267" s="150"/>
      <c r="C267" s="13"/>
      <c r="D267" s="14"/>
      <c r="E267" s="472"/>
      <c r="F267" s="15"/>
      <c r="G267" s="15"/>
      <c r="H267" s="471" t="str">
        <f t="shared" si="7"/>
        <v/>
      </c>
      <c r="I267" s="141"/>
      <c r="J267" s="254" t="str">
        <f t="shared" si="8"/>
        <v/>
      </c>
    </row>
    <row r="268" spans="1:10" ht="15" hidden="1" customHeight="1">
      <c r="A268" s="143">
        <v>267</v>
      </c>
      <c r="B268" s="150"/>
      <c r="C268" s="13"/>
      <c r="D268" s="14"/>
      <c r="E268" s="472"/>
      <c r="F268" s="15"/>
      <c r="G268" s="15"/>
      <c r="H268" s="471" t="str">
        <f t="shared" si="7"/>
        <v/>
      </c>
      <c r="I268" s="141"/>
      <c r="J268" s="254" t="str">
        <f t="shared" si="8"/>
        <v/>
      </c>
    </row>
    <row r="269" spans="1:10" ht="15" hidden="1" customHeight="1">
      <c r="A269" s="143">
        <v>268</v>
      </c>
      <c r="B269" s="150"/>
      <c r="C269" s="13"/>
      <c r="D269" s="14"/>
      <c r="E269" s="472"/>
      <c r="F269" s="15"/>
      <c r="G269" s="15"/>
      <c r="H269" s="471" t="str">
        <f t="shared" si="7"/>
        <v/>
      </c>
      <c r="I269" s="141"/>
      <c r="J269" s="254" t="str">
        <f t="shared" si="8"/>
        <v/>
      </c>
    </row>
    <row r="270" spans="1:10" ht="15" hidden="1" customHeight="1">
      <c r="A270" s="143">
        <v>269</v>
      </c>
      <c r="B270" s="150"/>
      <c r="C270" s="13"/>
      <c r="D270" s="14"/>
      <c r="E270" s="472"/>
      <c r="F270" s="15"/>
      <c r="G270" s="15"/>
      <c r="H270" s="471" t="str">
        <f t="shared" si="7"/>
        <v/>
      </c>
      <c r="I270" s="141"/>
      <c r="J270" s="254" t="str">
        <f t="shared" si="8"/>
        <v/>
      </c>
    </row>
    <row r="271" spans="1:10" ht="15" hidden="1" customHeight="1">
      <c r="A271" s="143">
        <v>270</v>
      </c>
      <c r="B271" s="150"/>
      <c r="C271" s="13"/>
      <c r="D271" s="14"/>
      <c r="E271" s="472"/>
      <c r="F271" s="15"/>
      <c r="G271" s="15"/>
      <c r="H271" s="471" t="str">
        <f t="shared" si="7"/>
        <v/>
      </c>
      <c r="I271" s="141"/>
      <c r="J271" s="254" t="str">
        <f t="shared" si="8"/>
        <v/>
      </c>
    </row>
    <row r="272" spans="1:10" ht="15" hidden="1" customHeight="1">
      <c r="A272" s="143">
        <v>271</v>
      </c>
      <c r="B272" s="150"/>
      <c r="C272" s="13"/>
      <c r="D272" s="14"/>
      <c r="E272" s="472"/>
      <c r="F272" s="15"/>
      <c r="G272" s="15"/>
      <c r="H272" s="471" t="str">
        <f t="shared" si="7"/>
        <v/>
      </c>
      <c r="I272" s="141"/>
      <c r="J272" s="254" t="str">
        <f t="shared" si="8"/>
        <v/>
      </c>
    </row>
    <row r="273" spans="1:10" ht="15" hidden="1" customHeight="1">
      <c r="A273" s="143">
        <v>272</v>
      </c>
      <c r="B273" s="150"/>
      <c r="C273" s="13"/>
      <c r="D273" s="14"/>
      <c r="E273" s="472"/>
      <c r="F273" s="15"/>
      <c r="G273" s="15"/>
      <c r="H273" s="471" t="str">
        <f t="shared" si="7"/>
        <v/>
      </c>
      <c r="I273" s="141"/>
      <c r="J273" s="254" t="str">
        <f t="shared" si="8"/>
        <v/>
      </c>
    </row>
    <row r="274" spans="1:10" ht="15" hidden="1" customHeight="1">
      <c r="A274" s="143">
        <v>273</v>
      </c>
      <c r="B274" s="150"/>
      <c r="C274" s="13"/>
      <c r="D274" s="14"/>
      <c r="E274" s="472"/>
      <c r="F274" s="15"/>
      <c r="G274" s="15"/>
      <c r="H274" s="471" t="str">
        <f t="shared" si="7"/>
        <v/>
      </c>
      <c r="I274" s="141"/>
      <c r="J274" s="254" t="str">
        <f t="shared" si="8"/>
        <v/>
      </c>
    </row>
    <row r="275" spans="1:10" ht="15" hidden="1" customHeight="1">
      <c r="A275" s="143">
        <v>274</v>
      </c>
      <c r="B275" s="150"/>
      <c r="C275" s="13"/>
      <c r="D275" s="14"/>
      <c r="E275" s="472"/>
      <c r="F275" s="15"/>
      <c r="G275" s="15"/>
      <c r="H275" s="471" t="str">
        <f t="shared" si="7"/>
        <v/>
      </c>
      <c r="I275" s="141"/>
      <c r="J275" s="254" t="str">
        <f t="shared" si="8"/>
        <v/>
      </c>
    </row>
    <row r="276" spans="1:10" ht="15" hidden="1" customHeight="1">
      <c r="A276" s="143">
        <v>275</v>
      </c>
      <c r="B276" s="151"/>
      <c r="C276" s="13"/>
      <c r="D276" s="14"/>
      <c r="E276" s="472"/>
      <c r="F276" s="15"/>
      <c r="G276" s="15"/>
      <c r="H276" s="471" t="str">
        <f t="shared" si="7"/>
        <v/>
      </c>
      <c r="I276" s="141"/>
      <c r="J276" s="254" t="str">
        <f t="shared" si="8"/>
        <v/>
      </c>
    </row>
    <row r="277" spans="1:10" ht="6" hidden="1" customHeight="1">
      <c r="A277" s="143">
        <v>276</v>
      </c>
      <c r="H277" s="173"/>
      <c r="I277" s="141"/>
      <c r="J277" s="254" t="str">
        <f>IF(COUNTIF(J27:J276,"x")=0,"","x")</f>
        <v>x</v>
      </c>
    </row>
    <row r="278" spans="1:10" ht="24.95" hidden="1" customHeight="1">
      <c r="A278" s="143">
        <v>277</v>
      </c>
      <c r="B278" s="609" t="s">
        <v>497</v>
      </c>
      <c r="C278" s="609"/>
      <c r="D278" s="609"/>
      <c r="E278" s="609"/>
      <c r="F278" s="609"/>
      <c r="G278" s="609"/>
      <c r="H278" s="479">
        <f>SUM(H280:H679)</f>
        <v>0</v>
      </c>
      <c r="I278" s="141"/>
      <c r="J278" s="254" t="str">
        <f>IF(COUNTIF(J280:J679,"x")=0,"","x")</f>
        <v/>
      </c>
    </row>
    <row r="279" spans="1:10" ht="15" hidden="1" customHeight="1">
      <c r="A279" s="143">
        <v>278</v>
      </c>
      <c r="B279" s="17" t="s">
        <v>2</v>
      </c>
      <c r="C279" s="17" t="s">
        <v>6</v>
      </c>
      <c r="D279" s="18" t="s">
        <v>5</v>
      </c>
      <c r="E279" s="19" t="s">
        <v>1</v>
      </c>
      <c r="F279" s="19" t="str">
        <f>F26</f>
        <v>RISCO %</v>
      </c>
      <c r="G279" s="19" t="str">
        <f>G26</f>
        <v>ADICIONAIS %</v>
      </c>
      <c r="H279" s="294" t="s">
        <v>4</v>
      </c>
      <c r="I279" s="141"/>
      <c r="J279" s="254" t="str">
        <f>IF(COUNTIF(J280:J679,"x")=0,"","x")</f>
        <v/>
      </c>
    </row>
    <row r="280" spans="1:10" ht="15" hidden="1" customHeight="1">
      <c r="A280" s="143">
        <v>279</v>
      </c>
      <c r="B280" s="44" t="s">
        <v>61</v>
      </c>
      <c r="C280" s="13"/>
      <c r="D280" s="14"/>
      <c r="E280" s="472"/>
      <c r="F280" s="15">
        <v>0</v>
      </c>
      <c r="G280" s="15">
        <v>0</v>
      </c>
      <c r="H280" s="471">
        <f t="shared" ref="H280:H343" si="9">IF(B280&lt;&gt;"",(D280*E280)/(1-F280-G280),"")</f>
        <v>0</v>
      </c>
      <c r="I280" s="141"/>
      <c r="J280" s="254" t="str">
        <f t="shared" ref="J280:J343" si="10">IF(B280="","",IF(H280&lt;&gt;0,"x",IF(H280="","",IF(H280=0,""))))</f>
        <v/>
      </c>
    </row>
    <row r="281" spans="1:10" ht="15" hidden="1" customHeight="1">
      <c r="A281" s="143">
        <v>280</v>
      </c>
      <c r="B281" s="44" t="s">
        <v>62</v>
      </c>
      <c r="C281" s="13"/>
      <c r="D281" s="14"/>
      <c r="E281" s="472"/>
      <c r="F281" s="15">
        <v>0</v>
      </c>
      <c r="G281" s="15">
        <v>0</v>
      </c>
      <c r="H281" s="471">
        <f t="shared" si="9"/>
        <v>0</v>
      </c>
      <c r="I281" s="141"/>
      <c r="J281" s="254" t="str">
        <f t="shared" si="10"/>
        <v/>
      </c>
    </row>
    <row r="282" spans="1:10" ht="15" hidden="1" customHeight="1">
      <c r="A282" s="143">
        <v>281</v>
      </c>
      <c r="B282" s="44" t="s">
        <v>63</v>
      </c>
      <c r="C282" s="13"/>
      <c r="D282" s="14"/>
      <c r="E282" s="472"/>
      <c r="F282" s="15">
        <v>0</v>
      </c>
      <c r="G282" s="15">
        <v>0</v>
      </c>
      <c r="H282" s="471">
        <f t="shared" si="9"/>
        <v>0</v>
      </c>
      <c r="I282" s="141"/>
      <c r="J282" s="254" t="str">
        <f t="shared" si="10"/>
        <v/>
      </c>
    </row>
    <row r="283" spans="1:10" ht="15" hidden="1" customHeight="1">
      <c r="A283" s="143">
        <v>282</v>
      </c>
      <c r="B283" s="44" t="s">
        <v>542</v>
      </c>
      <c r="C283" s="13"/>
      <c r="D283" s="14"/>
      <c r="E283" s="472"/>
      <c r="F283" s="15"/>
      <c r="G283" s="15"/>
      <c r="H283" s="471">
        <f t="shared" si="9"/>
        <v>0</v>
      </c>
      <c r="I283" s="141"/>
      <c r="J283" s="254" t="str">
        <f t="shared" si="10"/>
        <v/>
      </c>
    </row>
    <row r="284" spans="1:10" ht="15" hidden="1" customHeight="1">
      <c r="A284" s="143">
        <v>283</v>
      </c>
      <c r="B284" s="44" t="s">
        <v>64</v>
      </c>
      <c r="C284" s="13"/>
      <c r="D284" s="14"/>
      <c r="E284" s="472"/>
      <c r="F284" s="15">
        <v>0</v>
      </c>
      <c r="G284" s="15">
        <v>0</v>
      </c>
      <c r="H284" s="471">
        <f t="shared" si="9"/>
        <v>0</v>
      </c>
      <c r="I284" s="141"/>
      <c r="J284" s="254" t="str">
        <f t="shared" si="10"/>
        <v/>
      </c>
    </row>
    <row r="285" spans="1:10" ht="15" hidden="1" customHeight="1">
      <c r="A285" s="143">
        <v>284</v>
      </c>
      <c r="B285" s="44" t="s">
        <v>65</v>
      </c>
      <c r="C285" s="13"/>
      <c r="D285" s="14"/>
      <c r="E285" s="472"/>
      <c r="F285" s="15">
        <v>0</v>
      </c>
      <c r="G285" s="15">
        <v>0</v>
      </c>
      <c r="H285" s="471">
        <f t="shared" si="9"/>
        <v>0</v>
      </c>
      <c r="I285" s="141"/>
      <c r="J285" s="254" t="str">
        <f t="shared" si="10"/>
        <v/>
      </c>
    </row>
    <row r="286" spans="1:10" ht="15" hidden="1" customHeight="1">
      <c r="A286" s="143">
        <v>285</v>
      </c>
      <c r="B286" s="44" t="s">
        <v>188</v>
      </c>
      <c r="C286" s="13"/>
      <c r="D286" s="14"/>
      <c r="E286" s="472"/>
      <c r="F286" s="15">
        <v>0</v>
      </c>
      <c r="G286" s="15">
        <v>0</v>
      </c>
      <c r="H286" s="471">
        <f t="shared" si="9"/>
        <v>0</v>
      </c>
      <c r="I286" s="141"/>
      <c r="J286" s="254" t="str">
        <f t="shared" si="10"/>
        <v/>
      </c>
    </row>
    <row r="287" spans="1:10" ht="15" hidden="1" customHeight="1">
      <c r="A287" s="143">
        <v>286</v>
      </c>
      <c r="B287" s="44" t="s">
        <v>189</v>
      </c>
      <c r="C287" s="13"/>
      <c r="D287" s="14"/>
      <c r="E287" s="472"/>
      <c r="F287" s="15">
        <v>0</v>
      </c>
      <c r="G287" s="15">
        <v>0</v>
      </c>
      <c r="H287" s="471">
        <f t="shared" si="9"/>
        <v>0</v>
      </c>
      <c r="I287" s="141"/>
      <c r="J287" s="254" t="str">
        <f t="shared" si="10"/>
        <v/>
      </c>
    </row>
    <row r="288" spans="1:10" ht="15" hidden="1" customHeight="1">
      <c r="A288" s="143">
        <v>287</v>
      </c>
      <c r="B288" s="44" t="s">
        <v>190</v>
      </c>
      <c r="C288" s="13"/>
      <c r="D288" s="14"/>
      <c r="E288" s="472"/>
      <c r="F288" s="15">
        <v>0</v>
      </c>
      <c r="G288" s="15">
        <v>0</v>
      </c>
      <c r="H288" s="471">
        <f t="shared" si="9"/>
        <v>0</v>
      </c>
      <c r="I288" s="141"/>
      <c r="J288" s="254" t="str">
        <f t="shared" si="10"/>
        <v/>
      </c>
    </row>
    <row r="289" spans="1:10" ht="15" hidden="1" customHeight="1">
      <c r="A289" s="143">
        <v>288</v>
      </c>
      <c r="B289" s="44" t="s">
        <v>191</v>
      </c>
      <c r="C289" s="13"/>
      <c r="D289" s="14"/>
      <c r="E289" s="472"/>
      <c r="F289" s="15">
        <v>0</v>
      </c>
      <c r="G289" s="15">
        <v>0</v>
      </c>
      <c r="H289" s="471">
        <f t="shared" si="9"/>
        <v>0</v>
      </c>
      <c r="I289" s="141"/>
      <c r="J289" s="254" t="str">
        <f t="shared" si="10"/>
        <v/>
      </c>
    </row>
    <row r="290" spans="1:10" ht="15" hidden="1" customHeight="1">
      <c r="A290" s="143">
        <v>289</v>
      </c>
      <c r="B290" s="44" t="s">
        <v>66</v>
      </c>
      <c r="C290" s="13"/>
      <c r="D290" s="14"/>
      <c r="E290" s="472"/>
      <c r="F290" s="15">
        <v>0</v>
      </c>
      <c r="G290" s="15">
        <v>0</v>
      </c>
      <c r="H290" s="471">
        <f t="shared" si="9"/>
        <v>0</v>
      </c>
      <c r="I290" s="141"/>
      <c r="J290" s="254" t="str">
        <f t="shared" si="10"/>
        <v/>
      </c>
    </row>
    <row r="291" spans="1:10" ht="15" hidden="1" customHeight="1">
      <c r="A291" s="143">
        <v>290</v>
      </c>
      <c r="B291" s="44" t="s">
        <v>67</v>
      </c>
      <c r="C291" s="13"/>
      <c r="D291" s="14"/>
      <c r="E291" s="472"/>
      <c r="F291" s="15">
        <v>0</v>
      </c>
      <c r="G291" s="15">
        <v>0</v>
      </c>
      <c r="H291" s="471">
        <f t="shared" si="9"/>
        <v>0</v>
      </c>
      <c r="I291" s="141"/>
      <c r="J291" s="254" t="str">
        <f t="shared" si="10"/>
        <v/>
      </c>
    </row>
    <row r="292" spans="1:10" ht="15" hidden="1" customHeight="1">
      <c r="A292" s="143">
        <v>291</v>
      </c>
      <c r="B292" s="44" t="s">
        <v>68</v>
      </c>
      <c r="C292" s="13"/>
      <c r="D292" s="14"/>
      <c r="E292" s="472"/>
      <c r="F292" s="15">
        <v>0</v>
      </c>
      <c r="G292" s="15">
        <v>0</v>
      </c>
      <c r="H292" s="471">
        <f t="shared" si="9"/>
        <v>0</v>
      </c>
      <c r="I292" s="141"/>
      <c r="J292" s="254" t="str">
        <f t="shared" si="10"/>
        <v/>
      </c>
    </row>
    <row r="293" spans="1:10" ht="15" hidden="1" customHeight="1">
      <c r="A293" s="143">
        <v>292</v>
      </c>
      <c r="B293" s="44" t="s">
        <v>69</v>
      </c>
      <c r="C293" s="13"/>
      <c r="D293" s="14"/>
      <c r="E293" s="472"/>
      <c r="F293" s="15">
        <v>0</v>
      </c>
      <c r="G293" s="15">
        <v>0</v>
      </c>
      <c r="H293" s="471">
        <f t="shared" si="9"/>
        <v>0</v>
      </c>
      <c r="I293" s="141"/>
      <c r="J293" s="254" t="str">
        <f t="shared" si="10"/>
        <v/>
      </c>
    </row>
    <row r="294" spans="1:10" ht="15" hidden="1" customHeight="1">
      <c r="A294" s="143">
        <v>293</v>
      </c>
      <c r="B294" s="44" t="s">
        <v>70</v>
      </c>
      <c r="C294" s="13"/>
      <c r="D294" s="14"/>
      <c r="E294" s="472"/>
      <c r="F294" s="15">
        <v>0</v>
      </c>
      <c r="G294" s="15">
        <v>0</v>
      </c>
      <c r="H294" s="471">
        <f t="shared" si="9"/>
        <v>0</v>
      </c>
      <c r="I294" s="141"/>
      <c r="J294" s="254" t="str">
        <f t="shared" si="10"/>
        <v/>
      </c>
    </row>
    <row r="295" spans="1:10" ht="15" hidden="1" customHeight="1">
      <c r="A295" s="143">
        <v>294</v>
      </c>
      <c r="B295" s="44" t="s">
        <v>71</v>
      </c>
      <c r="C295" s="13"/>
      <c r="D295" s="14"/>
      <c r="E295" s="472"/>
      <c r="F295" s="15">
        <v>0</v>
      </c>
      <c r="G295" s="15">
        <v>0</v>
      </c>
      <c r="H295" s="471">
        <f t="shared" si="9"/>
        <v>0</v>
      </c>
      <c r="I295" s="141"/>
      <c r="J295" s="254" t="str">
        <f t="shared" si="10"/>
        <v/>
      </c>
    </row>
    <row r="296" spans="1:10" ht="15" hidden="1" customHeight="1">
      <c r="A296" s="143">
        <v>295</v>
      </c>
      <c r="B296" s="44" t="s">
        <v>72</v>
      </c>
      <c r="C296" s="13"/>
      <c r="D296" s="14"/>
      <c r="E296" s="472"/>
      <c r="F296" s="15">
        <v>0</v>
      </c>
      <c r="G296" s="15">
        <v>0</v>
      </c>
      <c r="H296" s="471">
        <f t="shared" si="9"/>
        <v>0</v>
      </c>
      <c r="I296" s="141"/>
      <c r="J296" s="254" t="str">
        <f t="shared" si="10"/>
        <v/>
      </c>
    </row>
    <row r="297" spans="1:10" ht="15" hidden="1" customHeight="1">
      <c r="A297" s="143">
        <v>296</v>
      </c>
      <c r="B297" s="44" t="s">
        <v>73</v>
      </c>
      <c r="C297" s="13"/>
      <c r="D297" s="14"/>
      <c r="E297" s="472"/>
      <c r="F297" s="15">
        <v>0</v>
      </c>
      <c r="G297" s="15">
        <v>0</v>
      </c>
      <c r="H297" s="471">
        <f t="shared" si="9"/>
        <v>0</v>
      </c>
      <c r="I297" s="141"/>
      <c r="J297" s="254" t="str">
        <f t="shared" si="10"/>
        <v/>
      </c>
    </row>
    <row r="298" spans="1:10" ht="15" hidden="1" customHeight="1">
      <c r="A298" s="143">
        <v>297</v>
      </c>
      <c r="B298" s="44" t="s">
        <v>74</v>
      </c>
      <c r="C298" s="13"/>
      <c r="D298" s="14"/>
      <c r="E298" s="472"/>
      <c r="F298" s="15">
        <v>0</v>
      </c>
      <c r="G298" s="15">
        <v>0</v>
      </c>
      <c r="H298" s="471">
        <f t="shared" si="9"/>
        <v>0</v>
      </c>
      <c r="I298" s="141"/>
      <c r="J298" s="254" t="str">
        <f t="shared" si="10"/>
        <v/>
      </c>
    </row>
    <row r="299" spans="1:10" ht="15" hidden="1" customHeight="1">
      <c r="A299" s="143">
        <v>298</v>
      </c>
      <c r="B299" s="44" t="s">
        <v>75</v>
      </c>
      <c r="C299" s="13"/>
      <c r="D299" s="14"/>
      <c r="E299" s="472"/>
      <c r="F299" s="15">
        <v>0</v>
      </c>
      <c r="G299" s="15">
        <v>0</v>
      </c>
      <c r="H299" s="471">
        <f t="shared" si="9"/>
        <v>0</v>
      </c>
      <c r="I299" s="141"/>
      <c r="J299" s="254" t="str">
        <f t="shared" si="10"/>
        <v/>
      </c>
    </row>
    <row r="300" spans="1:10" ht="15" hidden="1" customHeight="1">
      <c r="A300" s="143">
        <v>299</v>
      </c>
      <c r="B300" s="44" t="s">
        <v>76</v>
      </c>
      <c r="C300" s="13"/>
      <c r="D300" s="14"/>
      <c r="E300" s="472"/>
      <c r="F300" s="15">
        <v>0</v>
      </c>
      <c r="G300" s="15">
        <v>0</v>
      </c>
      <c r="H300" s="471">
        <f t="shared" si="9"/>
        <v>0</v>
      </c>
      <c r="I300" s="141"/>
      <c r="J300" s="254" t="str">
        <f t="shared" si="10"/>
        <v/>
      </c>
    </row>
    <row r="301" spans="1:10" ht="15" hidden="1" customHeight="1">
      <c r="A301" s="143">
        <v>300</v>
      </c>
      <c r="B301" s="44" t="s">
        <v>77</v>
      </c>
      <c r="C301" s="13"/>
      <c r="D301" s="14"/>
      <c r="E301" s="472"/>
      <c r="F301" s="15">
        <v>0</v>
      </c>
      <c r="G301" s="15">
        <v>0</v>
      </c>
      <c r="H301" s="471">
        <f t="shared" si="9"/>
        <v>0</v>
      </c>
      <c r="I301" s="141"/>
      <c r="J301" s="254" t="str">
        <f t="shared" si="10"/>
        <v/>
      </c>
    </row>
    <row r="302" spans="1:10" ht="15" hidden="1" customHeight="1">
      <c r="A302" s="143">
        <v>301</v>
      </c>
      <c r="B302" s="44" t="s">
        <v>78</v>
      </c>
      <c r="C302" s="13"/>
      <c r="D302" s="14"/>
      <c r="E302" s="472"/>
      <c r="F302" s="15">
        <v>0</v>
      </c>
      <c r="G302" s="15">
        <v>0</v>
      </c>
      <c r="H302" s="471">
        <f t="shared" si="9"/>
        <v>0</v>
      </c>
      <c r="I302" s="141"/>
      <c r="J302" s="254" t="str">
        <f t="shared" si="10"/>
        <v/>
      </c>
    </row>
    <row r="303" spans="1:10" ht="15" hidden="1" customHeight="1">
      <c r="A303" s="143">
        <v>302</v>
      </c>
      <c r="B303" s="44" t="s">
        <v>79</v>
      </c>
      <c r="C303" s="13"/>
      <c r="D303" s="14"/>
      <c r="E303" s="472"/>
      <c r="F303" s="15">
        <v>0</v>
      </c>
      <c r="G303" s="15">
        <v>0</v>
      </c>
      <c r="H303" s="471">
        <f t="shared" si="9"/>
        <v>0</v>
      </c>
      <c r="I303" s="141"/>
      <c r="J303" s="254" t="str">
        <f t="shared" si="10"/>
        <v/>
      </c>
    </row>
    <row r="304" spans="1:10" ht="15" hidden="1" customHeight="1">
      <c r="A304" s="143">
        <v>303</v>
      </c>
      <c r="B304" s="44" t="s">
        <v>80</v>
      </c>
      <c r="C304" s="13"/>
      <c r="D304" s="14"/>
      <c r="E304" s="472"/>
      <c r="F304" s="15">
        <v>0</v>
      </c>
      <c r="G304" s="15">
        <v>0</v>
      </c>
      <c r="H304" s="471">
        <f t="shared" si="9"/>
        <v>0</v>
      </c>
      <c r="I304" s="141"/>
      <c r="J304" s="254" t="str">
        <f t="shared" si="10"/>
        <v/>
      </c>
    </row>
    <row r="305" spans="1:10" ht="15" hidden="1" customHeight="1">
      <c r="A305" s="143">
        <v>304</v>
      </c>
      <c r="B305" s="44" t="s">
        <v>81</v>
      </c>
      <c r="C305" s="13"/>
      <c r="D305" s="14"/>
      <c r="E305" s="472"/>
      <c r="F305" s="15">
        <v>0</v>
      </c>
      <c r="G305" s="15">
        <v>0</v>
      </c>
      <c r="H305" s="471">
        <f t="shared" si="9"/>
        <v>0</v>
      </c>
      <c r="I305" s="141"/>
      <c r="J305" s="254" t="str">
        <f t="shared" si="10"/>
        <v/>
      </c>
    </row>
    <row r="306" spans="1:10" ht="15" hidden="1" customHeight="1">
      <c r="A306" s="143">
        <v>305</v>
      </c>
      <c r="B306" s="44" t="s">
        <v>82</v>
      </c>
      <c r="C306" s="13"/>
      <c r="D306" s="14"/>
      <c r="E306" s="472"/>
      <c r="F306" s="15">
        <v>0</v>
      </c>
      <c r="G306" s="15">
        <v>0</v>
      </c>
      <c r="H306" s="471">
        <f t="shared" si="9"/>
        <v>0</v>
      </c>
      <c r="I306" s="141"/>
      <c r="J306" s="254" t="str">
        <f t="shared" si="10"/>
        <v/>
      </c>
    </row>
    <row r="307" spans="1:10" ht="15" hidden="1" customHeight="1">
      <c r="A307" s="143">
        <v>306</v>
      </c>
      <c r="B307" s="44" t="s">
        <v>83</v>
      </c>
      <c r="C307" s="13"/>
      <c r="D307" s="14"/>
      <c r="E307" s="472"/>
      <c r="F307" s="15">
        <v>0</v>
      </c>
      <c r="G307" s="15">
        <v>0</v>
      </c>
      <c r="H307" s="471">
        <f t="shared" si="9"/>
        <v>0</v>
      </c>
      <c r="I307" s="141"/>
      <c r="J307" s="254" t="str">
        <f t="shared" si="10"/>
        <v/>
      </c>
    </row>
    <row r="308" spans="1:10" ht="15" hidden="1" customHeight="1">
      <c r="A308" s="143">
        <v>307</v>
      </c>
      <c r="B308" s="44" t="s">
        <v>84</v>
      </c>
      <c r="C308" s="13"/>
      <c r="D308" s="14"/>
      <c r="E308" s="472"/>
      <c r="F308" s="15">
        <v>0</v>
      </c>
      <c r="G308" s="15">
        <v>0</v>
      </c>
      <c r="H308" s="471">
        <f t="shared" si="9"/>
        <v>0</v>
      </c>
      <c r="I308" s="141"/>
      <c r="J308" s="254" t="str">
        <f t="shared" si="10"/>
        <v/>
      </c>
    </row>
    <row r="309" spans="1:10" ht="15" hidden="1" customHeight="1">
      <c r="A309" s="143">
        <v>308</v>
      </c>
      <c r="B309" s="44" t="s">
        <v>85</v>
      </c>
      <c r="C309" s="13"/>
      <c r="D309" s="14"/>
      <c r="E309" s="472"/>
      <c r="F309" s="15">
        <v>0</v>
      </c>
      <c r="G309" s="15">
        <v>0</v>
      </c>
      <c r="H309" s="471">
        <f t="shared" si="9"/>
        <v>0</v>
      </c>
      <c r="I309" s="141"/>
      <c r="J309" s="254" t="str">
        <f t="shared" si="10"/>
        <v/>
      </c>
    </row>
    <row r="310" spans="1:10" ht="15" hidden="1" customHeight="1">
      <c r="A310" s="143">
        <v>309</v>
      </c>
      <c r="B310" s="44" t="s">
        <v>86</v>
      </c>
      <c r="C310" s="13"/>
      <c r="D310" s="14"/>
      <c r="E310" s="472"/>
      <c r="F310" s="15">
        <v>0</v>
      </c>
      <c r="G310" s="15">
        <v>0</v>
      </c>
      <c r="H310" s="471">
        <f t="shared" si="9"/>
        <v>0</v>
      </c>
      <c r="I310" s="141"/>
      <c r="J310" s="254" t="str">
        <f t="shared" si="10"/>
        <v/>
      </c>
    </row>
    <row r="311" spans="1:10" ht="15" hidden="1" customHeight="1">
      <c r="A311" s="143">
        <v>310</v>
      </c>
      <c r="B311" s="44" t="s">
        <v>87</v>
      </c>
      <c r="C311" s="13"/>
      <c r="D311" s="14"/>
      <c r="E311" s="472"/>
      <c r="F311" s="15">
        <v>0</v>
      </c>
      <c r="G311" s="15">
        <v>0</v>
      </c>
      <c r="H311" s="471">
        <f t="shared" si="9"/>
        <v>0</v>
      </c>
      <c r="I311" s="141"/>
      <c r="J311" s="254" t="str">
        <f t="shared" si="10"/>
        <v/>
      </c>
    </row>
    <row r="312" spans="1:10" ht="15" hidden="1" customHeight="1">
      <c r="A312" s="143">
        <v>311</v>
      </c>
      <c r="B312" s="44" t="s">
        <v>88</v>
      </c>
      <c r="C312" s="13"/>
      <c r="D312" s="14"/>
      <c r="E312" s="472"/>
      <c r="F312" s="15">
        <v>0</v>
      </c>
      <c r="G312" s="15">
        <v>0</v>
      </c>
      <c r="H312" s="471">
        <f t="shared" si="9"/>
        <v>0</v>
      </c>
      <c r="I312" s="141"/>
      <c r="J312" s="254" t="str">
        <f t="shared" si="10"/>
        <v/>
      </c>
    </row>
    <row r="313" spans="1:10" ht="15" hidden="1" customHeight="1">
      <c r="A313" s="143">
        <v>312</v>
      </c>
      <c r="B313" s="44" t="s">
        <v>89</v>
      </c>
      <c r="C313" s="13"/>
      <c r="D313" s="14"/>
      <c r="E313" s="472"/>
      <c r="F313" s="15">
        <v>0</v>
      </c>
      <c r="G313" s="15">
        <v>0</v>
      </c>
      <c r="H313" s="471">
        <f t="shared" si="9"/>
        <v>0</v>
      </c>
      <c r="I313" s="141"/>
      <c r="J313" s="254" t="str">
        <f t="shared" si="10"/>
        <v/>
      </c>
    </row>
    <row r="314" spans="1:10" ht="15" hidden="1" customHeight="1">
      <c r="A314" s="143">
        <v>313</v>
      </c>
      <c r="B314" s="44" t="s">
        <v>172</v>
      </c>
      <c r="C314" s="13"/>
      <c r="D314" s="14"/>
      <c r="E314" s="472"/>
      <c r="F314" s="15">
        <v>0</v>
      </c>
      <c r="G314" s="15">
        <v>0</v>
      </c>
      <c r="H314" s="471">
        <f t="shared" si="9"/>
        <v>0</v>
      </c>
      <c r="I314" s="141"/>
      <c r="J314" s="254" t="str">
        <f t="shared" si="10"/>
        <v/>
      </c>
    </row>
    <row r="315" spans="1:10" ht="15" hidden="1" customHeight="1">
      <c r="A315" s="143">
        <v>314</v>
      </c>
      <c r="B315" s="44"/>
      <c r="C315" s="13"/>
      <c r="D315" s="14"/>
      <c r="E315" s="472"/>
      <c r="F315" s="15"/>
      <c r="G315" s="15"/>
      <c r="H315" s="471" t="str">
        <f t="shared" si="9"/>
        <v/>
      </c>
      <c r="I315" s="141"/>
      <c r="J315" s="254" t="str">
        <f t="shared" si="10"/>
        <v/>
      </c>
    </row>
    <row r="316" spans="1:10" ht="15" hidden="1" customHeight="1">
      <c r="A316" s="143">
        <v>315</v>
      </c>
      <c r="B316" s="44"/>
      <c r="C316" s="13"/>
      <c r="D316" s="14"/>
      <c r="E316" s="472"/>
      <c r="F316" s="15"/>
      <c r="G316" s="15"/>
      <c r="H316" s="471" t="str">
        <f t="shared" si="9"/>
        <v/>
      </c>
      <c r="I316" s="141"/>
      <c r="J316" s="254" t="str">
        <f t="shared" si="10"/>
        <v/>
      </c>
    </row>
    <row r="317" spans="1:10" ht="15" hidden="1" customHeight="1">
      <c r="A317" s="143">
        <v>316</v>
      </c>
      <c r="B317" s="44"/>
      <c r="C317" s="13"/>
      <c r="D317" s="14"/>
      <c r="E317" s="472"/>
      <c r="F317" s="15"/>
      <c r="G317" s="15"/>
      <c r="H317" s="471" t="str">
        <f t="shared" si="9"/>
        <v/>
      </c>
      <c r="I317" s="141"/>
      <c r="J317" s="254" t="str">
        <f t="shared" si="10"/>
        <v/>
      </c>
    </row>
    <row r="318" spans="1:10" ht="15" hidden="1" customHeight="1">
      <c r="A318" s="143">
        <v>317</v>
      </c>
      <c r="B318" s="44"/>
      <c r="C318" s="13"/>
      <c r="D318" s="14"/>
      <c r="E318" s="472"/>
      <c r="F318" s="15"/>
      <c r="G318" s="15"/>
      <c r="H318" s="471" t="str">
        <f t="shared" si="9"/>
        <v/>
      </c>
      <c r="I318" s="141"/>
      <c r="J318" s="254" t="str">
        <f t="shared" si="10"/>
        <v/>
      </c>
    </row>
    <row r="319" spans="1:10" ht="15" hidden="1" customHeight="1">
      <c r="A319" s="143">
        <v>318</v>
      </c>
      <c r="B319" s="44"/>
      <c r="C319" s="13"/>
      <c r="D319" s="14"/>
      <c r="E319" s="472"/>
      <c r="F319" s="15"/>
      <c r="G319" s="15"/>
      <c r="H319" s="471" t="str">
        <f t="shared" si="9"/>
        <v/>
      </c>
      <c r="I319" s="141"/>
      <c r="J319" s="254" t="str">
        <f t="shared" si="10"/>
        <v/>
      </c>
    </row>
    <row r="320" spans="1:10" ht="15" hidden="1" customHeight="1">
      <c r="A320" s="143">
        <v>319</v>
      </c>
      <c r="B320" s="44"/>
      <c r="C320" s="13"/>
      <c r="D320" s="14"/>
      <c r="E320" s="472"/>
      <c r="F320" s="15"/>
      <c r="G320" s="15"/>
      <c r="H320" s="471" t="str">
        <f t="shared" si="9"/>
        <v/>
      </c>
      <c r="I320" s="141"/>
      <c r="J320" s="254" t="str">
        <f t="shared" si="10"/>
        <v/>
      </c>
    </row>
    <row r="321" spans="1:10" ht="15" hidden="1" customHeight="1">
      <c r="A321" s="143">
        <v>320</v>
      </c>
      <c r="B321" s="44"/>
      <c r="C321" s="13"/>
      <c r="D321" s="14"/>
      <c r="E321" s="472"/>
      <c r="F321" s="15"/>
      <c r="G321" s="15"/>
      <c r="H321" s="471" t="str">
        <f t="shared" si="9"/>
        <v/>
      </c>
      <c r="I321" s="141"/>
      <c r="J321" s="254" t="str">
        <f t="shared" si="10"/>
        <v/>
      </c>
    </row>
    <row r="322" spans="1:10" ht="15" hidden="1" customHeight="1">
      <c r="A322" s="143">
        <v>321</v>
      </c>
      <c r="B322" s="44"/>
      <c r="C322" s="13"/>
      <c r="D322" s="14"/>
      <c r="E322" s="472"/>
      <c r="F322" s="15"/>
      <c r="G322" s="15"/>
      <c r="H322" s="471" t="str">
        <f t="shared" si="9"/>
        <v/>
      </c>
      <c r="I322" s="141"/>
      <c r="J322" s="254" t="str">
        <f t="shared" si="10"/>
        <v/>
      </c>
    </row>
    <row r="323" spans="1:10" ht="15" hidden="1" customHeight="1">
      <c r="A323" s="143">
        <v>322</v>
      </c>
      <c r="B323" s="44"/>
      <c r="C323" s="13"/>
      <c r="D323" s="14"/>
      <c r="E323" s="472"/>
      <c r="F323" s="15"/>
      <c r="G323" s="15"/>
      <c r="H323" s="471" t="str">
        <f t="shared" si="9"/>
        <v/>
      </c>
      <c r="I323" s="141"/>
      <c r="J323" s="254" t="str">
        <f t="shared" si="10"/>
        <v/>
      </c>
    </row>
    <row r="324" spans="1:10" ht="15" hidden="1" customHeight="1">
      <c r="A324" s="143">
        <v>323</v>
      </c>
      <c r="B324" s="44"/>
      <c r="C324" s="13"/>
      <c r="D324" s="14"/>
      <c r="E324" s="472"/>
      <c r="F324" s="15"/>
      <c r="G324" s="15"/>
      <c r="H324" s="471" t="str">
        <f t="shared" si="9"/>
        <v/>
      </c>
      <c r="I324" s="141"/>
      <c r="J324" s="254" t="str">
        <f t="shared" si="10"/>
        <v/>
      </c>
    </row>
    <row r="325" spans="1:10" ht="15" hidden="1" customHeight="1">
      <c r="A325" s="143">
        <v>324</v>
      </c>
      <c r="B325" s="44"/>
      <c r="C325" s="13"/>
      <c r="D325" s="14"/>
      <c r="E325" s="472"/>
      <c r="F325" s="15"/>
      <c r="G325" s="15"/>
      <c r="H325" s="471" t="str">
        <f t="shared" si="9"/>
        <v/>
      </c>
      <c r="I325" s="141"/>
      <c r="J325" s="254" t="str">
        <f t="shared" si="10"/>
        <v/>
      </c>
    </row>
    <row r="326" spans="1:10" ht="15" hidden="1" customHeight="1">
      <c r="A326" s="143">
        <v>325</v>
      </c>
      <c r="B326" s="44"/>
      <c r="C326" s="13"/>
      <c r="D326" s="14"/>
      <c r="E326" s="472"/>
      <c r="F326" s="15"/>
      <c r="G326" s="15"/>
      <c r="H326" s="471" t="str">
        <f t="shared" si="9"/>
        <v/>
      </c>
      <c r="I326" s="141"/>
      <c r="J326" s="254" t="str">
        <f t="shared" si="10"/>
        <v/>
      </c>
    </row>
    <row r="327" spans="1:10" ht="15" hidden="1" customHeight="1">
      <c r="A327" s="143">
        <v>326</v>
      </c>
      <c r="B327" s="44"/>
      <c r="C327" s="13"/>
      <c r="D327" s="14"/>
      <c r="E327" s="472"/>
      <c r="F327" s="15"/>
      <c r="G327" s="15"/>
      <c r="H327" s="471" t="str">
        <f t="shared" si="9"/>
        <v/>
      </c>
      <c r="I327" s="141"/>
      <c r="J327" s="254" t="str">
        <f t="shared" si="10"/>
        <v/>
      </c>
    </row>
    <row r="328" spans="1:10" ht="15" hidden="1" customHeight="1">
      <c r="A328" s="143">
        <v>327</v>
      </c>
      <c r="B328" s="44"/>
      <c r="C328" s="13"/>
      <c r="D328" s="14"/>
      <c r="E328" s="472"/>
      <c r="F328" s="15"/>
      <c r="G328" s="15"/>
      <c r="H328" s="471" t="str">
        <f t="shared" si="9"/>
        <v/>
      </c>
      <c r="I328" s="141"/>
      <c r="J328" s="254" t="str">
        <f t="shared" si="10"/>
        <v/>
      </c>
    </row>
    <row r="329" spans="1:10" ht="15" hidden="1" customHeight="1">
      <c r="A329" s="143">
        <v>328</v>
      </c>
      <c r="B329" s="44"/>
      <c r="C329" s="13"/>
      <c r="D329" s="14"/>
      <c r="E329" s="472"/>
      <c r="F329" s="15"/>
      <c r="G329" s="15"/>
      <c r="H329" s="471" t="str">
        <f t="shared" si="9"/>
        <v/>
      </c>
      <c r="I329" s="141"/>
      <c r="J329" s="254" t="str">
        <f t="shared" si="10"/>
        <v/>
      </c>
    </row>
    <row r="330" spans="1:10" ht="15" hidden="1" customHeight="1">
      <c r="A330" s="143">
        <v>329</v>
      </c>
      <c r="B330" s="44"/>
      <c r="C330" s="13"/>
      <c r="D330" s="14"/>
      <c r="E330" s="472"/>
      <c r="F330" s="15"/>
      <c r="G330" s="15"/>
      <c r="H330" s="471" t="str">
        <f t="shared" si="9"/>
        <v/>
      </c>
      <c r="I330" s="141"/>
      <c r="J330" s="254" t="str">
        <f t="shared" si="10"/>
        <v/>
      </c>
    </row>
    <row r="331" spans="1:10" ht="15" hidden="1" customHeight="1">
      <c r="A331" s="143">
        <v>330</v>
      </c>
      <c r="B331" s="44"/>
      <c r="C331" s="13"/>
      <c r="D331" s="14"/>
      <c r="E331" s="472"/>
      <c r="F331" s="15"/>
      <c r="G331" s="15"/>
      <c r="H331" s="471" t="str">
        <f t="shared" si="9"/>
        <v/>
      </c>
      <c r="I331" s="141"/>
      <c r="J331" s="254" t="str">
        <f t="shared" si="10"/>
        <v/>
      </c>
    </row>
    <row r="332" spans="1:10" ht="15" hidden="1" customHeight="1">
      <c r="A332" s="143">
        <v>331</v>
      </c>
      <c r="B332" s="44"/>
      <c r="C332" s="13"/>
      <c r="D332" s="14"/>
      <c r="E332" s="472"/>
      <c r="F332" s="15"/>
      <c r="G332" s="15"/>
      <c r="H332" s="471" t="str">
        <f t="shared" si="9"/>
        <v/>
      </c>
      <c r="I332" s="141"/>
      <c r="J332" s="254" t="str">
        <f t="shared" si="10"/>
        <v/>
      </c>
    </row>
    <row r="333" spans="1:10" ht="15" hidden="1" customHeight="1">
      <c r="A333" s="143">
        <v>332</v>
      </c>
      <c r="B333" s="44"/>
      <c r="C333" s="13"/>
      <c r="D333" s="14"/>
      <c r="E333" s="472"/>
      <c r="F333" s="15"/>
      <c r="G333" s="15"/>
      <c r="H333" s="471" t="str">
        <f t="shared" si="9"/>
        <v/>
      </c>
      <c r="I333" s="141"/>
      <c r="J333" s="254" t="str">
        <f t="shared" si="10"/>
        <v/>
      </c>
    </row>
    <row r="334" spans="1:10" ht="15" hidden="1" customHeight="1">
      <c r="A334" s="143">
        <v>333</v>
      </c>
      <c r="B334" s="44"/>
      <c r="C334" s="13"/>
      <c r="D334" s="14"/>
      <c r="E334" s="472"/>
      <c r="F334" s="15"/>
      <c r="G334" s="15"/>
      <c r="H334" s="471" t="str">
        <f t="shared" si="9"/>
        <v/>
      </c>
      <c r="I334" s="141"/>
      <c r="J334" s="254" t="str">
        <f t="shared" si="10"/>
        <v/>
      </c>
    </row>
    <row r="335" spans="1:10" ht="15" hidden="1" customHeight="1">
      <c r="A335" s="143">
        <v>334</v>
      </c>
      <c r="B335" s="44"/>
      <c r="C335" s="13"/>
      <c r="D335" s="14"/>
      <c r="E335" s="472"/>
      <c r="F335" s="15"/>
      <c r="G335" s="15"/>
      <c r="H335" s="471" t="str">
        <f t="shared" si="9"/>
        <v/>
      </c>
      <c r="I335" s="141"/>
      <c r="J335" s="254" t="str">
        <f t="shared" si="10"/>
        <v/>
      </c>
    </row>
    <row r="336" spans="1:10" ht="15" hidden="1" customHeight="1">
      <c r="A336" s="143">
        <v>335</v>
      </c>
      <c r="B336" s="44"/>
      <c r="C336" s="13"/>
      <c r="D336" s="14"/>
      <c r="E336" s="472"/>
      <c r="F336" s="15"/>
      <c r="G336" s="15"/>
      <c r="H336" s="471" t="str">
        <f t="shared" si="9"/>
        <v/>
      </c>
      <c r="I336" s="141"/>
      <c r="J336" s="254" t="str">
        <f t="shared" si="10"/>
        <v/>
      </c>
    </row>
    <row r="337" spans="1:10" ht="15" hidden="1" customHeight="1">
      <c r="A337" s="143">
        <v>336</v>
      </c>
      <c r="B337" s="44"/>
      <c r="C337" s="13"/>
      <c r="D337" s="14"/>
      <c r="E337" s="472"/>
      <c r="F337" s="15"/>
      <c r="G337" s="15"/>
      <c r="H337" s="471" t="str">
        <f t="shared" si="9"/>
        <v/>
      </c>
      <c r="I337" s="141"/>
      <c r="J337" s="254" t="str">
        <f t="shared" si="10"/>
        <v/>
      </c>
    </row>
    <row r="338" spans="1:10" ht="15" hidden="1" customHeight="1">
      <c r="A338" s="143">
        <v>337</v>
      </c>
      <c r="B338" s="44"/>
      <c r="C338" s="13"/>
      <c r="D338" s="14"/>
      <c r="E338" s="472"/>
      <c r="F338" s="15"/>
      <c r="G338" s="15"/>
      <c r="H338" s="471" t="str">
        <f t="shared" si="9"/>
        <v/>
      </c>
      <c r="I338" s="141"/>
      <c r="J338" s="254" t="str">
        <f t="shared" si="10"/>
        <v/>
      </c>
    </row>
    <row r="339" spans="1:10" ht="15" hidden="1" customHeight="1">
      <c r="A339" s="143">
        <v>338</v>
      </c>
      <c r="B339" s="44"/>
      <c r="C339" s="13"/>
      <c r="D339" s="14"/>
      <c r="E339" s="472"/>
      <c r="F339" s="15"/>
      <c r="G339" s="15"/>
      <c r="H339" s="471" t="str">
        <f t="shared" si="9"/>
        <v/>
      </c>
      <c r="I339" s="141"/>
      <c r="J339" s="254" t="str">
        <f t="shared" si="10"/>
        <v/>
      </c>
    </row>
    <row r="340" spans="1:10" ht="15" hidden="1" customHeight="1">
      <c r="A340" s="143">
        <v>339</v>
      </c>
      <c r="B340" s="44"/>
      <c r="C340" s="13"/>
      <c r="D340" s="14"/>
      <c r="E340" s="472"/>
      <c r="F340" s="15"/>
      <c r="G340" s="15"/>
      <c r="H340" s="471" t="str">
        <f t="shared" si="9"/>
        <v/>
      </c>
      <c r="I340" s="141"/>
      <c r="J340" s="254" t="str">
        <f t="shared" si="10"/>
        <v/>
      </c>
    </row>
    <row r="341" spans="1:10" ht="15" hidden="1" customHeight="1">
      <c r="A341" s="143">
        <v>340</v>
      </c>
      <c r="B341" s="44"/>
      <c r="C341" s="13"/>
      <c r="D341" s="14"/>
      <c r="E341" s="472"/>
      <c r="F341" s="15"/>
      <c r="G341" s="15"/>
      <c r="H341" s="471" t="str">
        <f t="shared" si="9"/>
        <v/>
      </c>
      <c r="I341" s="141"/>
      <c r="J341" s="254" t="str">
        <f t="shared" si="10"/>
        <v/>
      </c>
    </row>
    <row r="342" spans="1:10" ht="15" hidden="1" customHeight="1">
      <c r="A342" s="143">
        <v>341</v>
      </c>
      <c r="B342" s="44"/>
      <c r="C342" s="13"/>
      <c r="D342" s="14"/>
      <c r="E342" s="472"/>
      <c r="F342" s="15"/>
      <c r="G342" s="15"/>
      <c r="H342" s="471" t="str">
        <f t="shared" si="9"/>
        <v/>
      </c>
      <c r="I342" s="141"/>
      <c r="J342" s="254" t="str">
        <f t="shared" si="10"/>
        <v/>
      </c>
    </row>
    <row r="343" spans="1:10" ht="15" hidden="1" customHeight="1">
      <c r="A343" s="143">
        <v>342</v>
      </c>
      <c r="B343" s="44"/>
      <c r="C343" s="13"/>
      <c r="D343" s="14"/>
      <c r="E343" s="472"/>
      <c r="F343" s="15"/>
      <c r="G343" s="15"/>
      <c r="H343" s="471" t="str">
        <f t="shared" si="9"/>
        <v/>
      </c>
      <c r="I343" s="141"/>
      <c r="J343" s="254" t="str">
        <f t="shared" si="10"/>
        <v/>
      </c>
    </row>
    <row r="344" spans="1:10" ht="15" hidden="1" customHeight="1">
      <c r="A344" s="143">
        <v>343</v>
      </c>
      <c r="B344" s="44"/>
      <c r="C344" s="13"/>
      <c r="D344" s="14"/>
      <c r="E344" s="472"/>
      <c r="F344" s="15"/>
      <c r="G344" s="15"/>
      <c r="H344" s="471" t="str">
        <f t="shared" ref="H344:H407" si="11">IF(B344&lt;&gt;"",(D344*E344)/(1-F344-G344),"")</f>
        <v/>
      </c>
      <c r="I344" s="141"/>
      <c r="J344" s="254" t="str">
        <f t="shared" ref="J344:J407" si="12">IF(B344="","",IF(H344&lt;&gt;0,"x",IF(H344="","",IF(H344=0,""))))</f>
        <v/>
      </c>
    </row>
    <row r="345" spans="1:10" ht="15" hidden="1" customHeight="1">
      <c r="A345" s="143">
        <v>344</v>
      </c>
      <c r="B345" s="44"/>
      <c r="C345" s="13"/>
      <c r="D345" s="14"/>
      <c r="E345" s="472"/>
      <c r="F345" s="15"/>
      <c r="G345" s="15"/>
      <c r="H345" s="471" t="str">
        <f t="shared" si="11"/>
        <v/>
      </c>
      <c r="I345" s="141"/>
      <c r="J345" s="254" t="str">
        <f t="shared" si="12"/>
        <v/>
      </c>
    </row>
    <row r="346" spans="1:10" ht="15" hidden="1" customHeight="1">
      <c r="A346" s="143">
        <v>345</v>
      </c>
      <c r="B346" s="44"/>
      <c r="C346" s="13"/>
      <c r="D346" s="14"/>
      <c r="E346" s="472"/>
      <c r="F346" s="15"/>
      <c r="G346" s="15"/>
      <c r="H346" s="471" t="str">
        <f t="shared" si="11"/>
        <v/>
      </c>
      <c r="I346" s="141"/>
      <c r="J346" s="254" t="str">
        <f t="shared" si="12"/>
        <v/>
      </c>
    </row>
    <row r="347" spans="1:10" ht="15" hidden="1" customHeight="1">
      <c r="A347" s="143">
        <v>346</v>
      </c>
      <c r="B347" s="44"/>
      <c r="C347" s="13"/>
      <c r="D347" s="14"/>
      <c r="E347" s="472"/>
      <c r="F347" s="15"/>
      <c r="G347" s="15"/>
      <c r="H347" s="471" t="str">
        <f t="shared" si="11"/>
        <v/>
      </c>
      <c r="I347" s="141"/>
      <c r="J347" s="254" t="str">
        <f t="shared" si="12"/>
        <v/>
      </c>
    </row>
    <row r="348" spans="1:10" ht="15" hidden="1" customHeight="1">
      <c r="A348" s="143">
        <v>347</v>
      </c>
      <c r="B348" s="44"/>
      <c r="C348" s="13"/>
      <c r="D348" s="14"/>
      <c r="E348" s="472"/>
      <c r="F348" s="15"/>
      <c r="G348" s="15"/>
      <c r="H348" s="471" t="str">
        <f t="shared" si="11"/>
        <v/>
      </c>
      <c r="I348" s="141"/>
      <c r="J348" s="254" t="str">
        <f t="shared" si="12"/>
        <v/>
      </c>
    </row>
    <row r="349" spans="1:10" ht="15" hidden="1" customHeight="1">
      <c r="A349" s="143">
        <v>348</v>
      </c>
      <c r="B349" s="44"/>
      <c r="C349" s="13"/>
      <c r="D349" s="14"/>
      <c r="E349" s="472"/>
      <c r="F349" s="15"/>
      <c r="G349" s="15"/>
      <c r="H349" s="471" t="str">
        <f t="shared" si="11"/>
        <v/>
      </c>
      <c r="I349" s="141"/>
      <c r="J349" s="254" t="str">
        <f t="shared" si="12"/>
        <v/>
      </c>
    </row>
    <row r="350" spans="1:10" ht="15" hidden="1" customHeight="1">
      <c r="A350" s="143">
        <v>349</v>
      </c>
      <c r="B350" s="44"/>
      <c r="C350" s="13"/>
      <c r="D350" s="14"/>
      <c r="E350" s="472"/>
      <c r="F350" s="15"/>
      <c r="G350" s="15"/>
      <c r="H350" s="471" t="str">
        <f t="shared" si="11"/>
        <v/>
      </c>
      <c r="I350" s="141"/>
      <c r="J350" s="254" t="str">
        <f t="shared" si="12"/>
        <v/>
      </c>
    </row>
    <row r="351" spans="1:10" ht="15" hidden="1" customHeight="1">
      <c r="A351" s="143">
        <v>350</v>
      </c>
      <c r="B351" s="44"/>
      <c r="C351" s="13"/>
      <c r="D351" s="14"/>
      <c r="E351" s="472"/>
      <c r="F351" s="15"/>
      <c r="G351" s="15"/>
      <c r="H351" s="471" t="str">
        <f t="shared" si="11"/>
        <v/>
      </c>
      <c r="I351" s="141"/>
      <c r="J351" s="254" t="str">
        <f t="shared" si="12"/>
        <v/>
      </c>
    </row>
    <row r="352" spans="1:10" ht="15" hidden="1" customHeight="1">
      <c r="A352" s="143">
        <v>351</v>
      </c>
      <c r="B352" s="44"/>
      <c r="C352" s="13"/>
      <c r="D352" s="14"/>
      <c r="E352" s="472"/>
      <c r="F352" s="15"/>
      <c r="G352" s="15"/>
      <c r="H352" s="471" t="str">
        <f t="shared" si="11"/>
        <v/>
      </c>
      <c r="I352" s="141"/>
      <c r="J352" s="254" t="str">
        <f t="shared" si="12"/>
        <v/>
      </c>
    </row>
    <row r="353" spans="1:10" ht="15" hidden="1" customHeight="1">
      <c r="A353" s="143">
        <v>352</v>
      </c>
      <c r="B353" s="44"/>
      <c r="C353" s="13"/>
      <c r="D353" s="14"/>
      <c r="E353" s="472"/>
      <c r="F353" s="15"/>
      <c r="G353" s="15"/>
      <c r="H353" s="471" t="str">
        <f t="shared" si="11"/>
        <v/>
      </c>
      <c r="I353" s="141"/>
      <c r="J353" s="254" t="str">
        <f t="shared" si="12"/>
        <v/>
      </c>
    </row>
    <row r="354" spans="1:10" ht="15" hidden="1" customHeight="1">
      <c r="A354" s="143">
        <v>353</v>
      </c>
      <c r="B354" s="44"/>
      <c r="C354" s="13"/>
      <c r="D354" s="14"/>
      <c r="E354" s="472"/>
      <c r="F354" s="15"/>
      <c r="G354" s="15"/>
      <c r="H354" s="471" t="str">
        <f t="shared" si="11"/>
        <v/>
      </c>
      <c r="I354" s="141"/>
      <c r="J354" s="254" t="str">
        <f t="shared" si="12"/>
        <v/>
      </c>
    </row>
    <row r="355" spans="1:10" ht="15" hidden="1" customHeight="1">
      <c r="A355" s="143">
        <v>354</v>
      </c>
      <c r="B355" s="44"/>
      <c r="C355" s="13"/>
      <c r="D355" s="14"/>
      <c r="E355" s="472"/>
      <c r="F355" s="15"/>
      <c r="G355" s="15"/>
      <c r="H355" s="471" t="str">
        <f t="shared" si="11"/>
        <v/>
      </c>
      <c r="I355" s="141"/>
      <c r="J355" s="254" t="str">
        <f t="shared" si="12"/>
        <v/>
      </c>
    </row>
    <row r="356" spans="1:10" ht="15" hidden="1" customHeight="1">
      <c r="A356" s="143">
        <v>355</v>
      </c>
      <c r="B356" s="44"/>
      <c r="C356" s="13"/>
      <c r="D356" s="14"/>
      <c r="E356" s="472"/>
      <c r="F356" s="15"/>
      <c r="G356" s="15"/>
      <c r="H356" s="471" t="str">
        <f t="shared" si="11"/>
        <v/>
      </c>
      <c r="I356" s="141"/>
      <c r="J356" s="254" t="str">
        <f t="shared" si="12"/>
        <v/>
      </c>
    </row>
    <row r="357" spans="1:10" ht="15" hidden="1" customHeight="1">
      <c r="A357" s="143">
        <v>356</v>
      </c>
      <c r="B357" s="44"/>
      <c r="C357" s="13"/>
      <c r="D357" s="14"/>
      <c r="E357" s="472"/>
      <c r="F357" s="15"/>
      <c r="G357" s="15"/>
      <c r="H357" s="471" t="str">
        <f t="shared" si="11"/>
        <v/>
      </c>
      <c r="I357" s="141"/>
      <c r="J357" s="254" t="str">
        <f t="shared" si="12"/>
        <v/>
      </c>
    </row>
    <row r="358" spans="1:10" ht="15" hidden="1" customHeight="1">
      <c r="A358" s="143">
        <v>357</v>
      </c>
      <c r="B358" s="44"/>
      <c r="C358" s="13"/>
      <c r="D358" s="14"/>
      <c r="E358" s="472"/>
      <c r="F358" s="15"/>
      <c r="G358" s="15"/>
      <c r="H358" s="471" t="str">
        <f t="shared" si="11"/>
        <v/>
      </c>
      <c r="I358" s="141"/>
      <c r="J358" s="254" t="str">
        <f t="shared" si="12"/>
        <v/>
      </c>
    </row>
    <row r="359" spans="1:10" ht="15" hidden="1" customHeight="1">
      <c r="A359" s="143">
        <v>358</v>
      </c>
      <c r="B359" s="44"/>
      <c r="C359" s="13"/>
      <c r="D359" s="14"/>
      <c r="E359" s="472"/>
      <c r="F359" s="15"/>
      <c r="G359" s="15"/>
      <c r="H359" s="471" t="str">
        <f t="shared" si="11"/>
        <v/>
      </c>
      <c r="I359" s="141"/>
      <c r="J359" s="254" t="str">
        <f t="shared" si="12"/>
        <v/>
      </c>
    </row>
    <row r="360" spans="1:10" ht="15" hidden="1" customHeight="1">
      <c r="A360" s="143">
        <v>359</v>
      </c>
      <c r="B360" s="44"/>
      <c r="C360" s="13"/>
      <c r="D360" s="14"/>
      <c r="E360" s="472"/>
      <c r="F360" s="15"/>
      <c r="G360" s="15"/>
      <c r="H360" s="471" t="str">
        <f t="shared" si="11"/>
        <v/>
      </c>
      <c r="I360" s="141"/>
      <c r="J360" s="254" t="str">
        <f t="shared" si="12"/>
        <v/>
      </c>
    </row>
    <row r="361" spans="1:10" ht="15" hidden="1" customHeight="1">
      <c r="A361" s="143">
        <v>360</v>
      </c>
      <c r="B361" s="44"/>
      <c r="C361" s="13"/>
      <c r="D361" s="14"/>
      <c r="E361" s="472"/>
      <c r="F361" s="15"/>
      <c r="G361" s="15"/>
      <c r="H361" s="471" t="str">
        <f t="shared" si="11"/>
        <v/>
      </c>
      <c r="I361" s="141"/>
      <c r="J361" s="254" t="str">
        <f t="shared" si="12"/>
        <v/>
      </c>
    </row>
    <row r="362" spans="1:10" ht="15" hidden="1" customHeight="1">
      <c r="A362" s="143">
        <v>361</v>
      </c>
      <c r="B362" s="44"/>
      <c r="C362" s="13"/>
      <c r="D362" s="14"/>
      <c r="E362" s="472"/>
      <c r="F362" s="15"/>
      <c r="G362" s="15"/>
      <c r="H362" s="471" t="str">
        <f t="shared" si="11"/>
        <v/>
      </c>
      <c r="I362" s="141"/>
      <c r="J362" s="254" t="str">
        <f t="shared" si="12"/>
        <v/>
      </c>
    </row>
    <row r="363" spans="1:10" ht="15" hidden="1" customHeight="1">
      <c r="A363" s="143">
        <v>362</v>
      </c>
      <c r="B363" s="44"/>
      <c r="C363" s="13"/>
      <c r="D363" s="14"/>
      <c r="E363" s="472"/>
      <c r="F363" s="15"/>
      <c r="G363" s="15"/>
      <c r="H363" s="471" t="str">
        <f t="shared" si="11"/>
        <v/>
      </c>
      <c r="I363" s="141"/>
      <c r="J363" s="254" t="str">
        <f t="shared" si="12"/>
        <v/>
      </c>
    </row>
    <row r="364" spans="1:10" ht="15" hidden="1" customHeight="1">
      <c r="A364" s="143">
        <v>363</v>
      </c>
      <c r="B364" s="44"/>
      <c r="C364" s="13"/>
      <c r="D364" s="14"/>
      <c r="E364" s="472"/>
      <c r="F364" s="15"/>
      <c r="G364" s="15"/>
      <c r="H364" s="471" t="str">
        <f t="shared" si="11"/>
        <v/>
      </c>
      <c r="I364" s="141"/>
      <c r="J364" s="254" t="str">
        <f t="shared" si="12"/>
        <v/>
      </c>
    </row>
    <row r="365" spans="1:10" ht="15" hidden="1" customHeight="1">
      <c r="A365" s="143">
        <v>364</v>
      </c>
      <c r="B365" s="44"/>
      <c r="C365" s="13"/>
      <c r="D365" s="14"/>
      <c r="E365" s="472"/>
      <c r="F365" s="15"/>
      <c r="G365" s="15"/>
      <c r="H365" s="471" t="str">
        <f t="shared" si="11"/>
        <v/>
      </c>
      <c r="I365" s="141"/>
      <c r="J365" s="254" t="str">
        <f t="shared" si="12"/>
        <v/>
      </c>
    </row>
    <row r="366" spans="1:10" ht="15" hidden="1" customHeight="1">
      <c r="A366" s="143">
        <v>365</v>
      </c>
      <c r="B366" s="44"/>
      <c r="C366" s="13"/>
      <c r="D366" s="14"/>
      <c r="E366" s="472"/>
      <c r="F366" s="15"/>
      <c r="G366" s="15"/>
      <c r="H366" s="471" t="str">
        <f t="shared" si="11"/>
        <v/>
      </c>
      <c r="I366" s="141"/>
      <c r="J366" s="254" t="str">
        <f t="shared" si="12"/>
        <v/>
      </c>
    </row>
    <row r="367" spans="1:10" ht="15" hidden="1" customHeight="1">
      <c r="A367" s="143">
        <v>366</v>
      </c>
      <c r="B367" s="44"/>
      <c r="C367" s="13"/>
      <c r="D367" s="14"/>
      <c r="E367" s="472"/>
      <c r="F367" s="15"/>
      <c r="G367" s="15"/>
      <c r="H367" s="471" t="str">
        <f t="shared" si="11"/>
        <v/>
      </c>
      <c r="I367" s="141"/>
      <c r="J367" s="254" t="str">
        <f t="shared" si="12"/>
        <v/>
      </c>
    </row>
    <row r="368" spans="1:10" ht="15" hidden="1" customHeight="1">
      <c r="A368" s="143">
        <v>367</v>
      </c>
      <c r="B368" s="44"/>
      <c r="C368" s="13"/>
      <c r="D368" s="14"/>
      <c r="E368" s="472"/>
      <c r="F368" s="15"/>
      <c r="G368" s="15"/>
      <c r="H368" s="471" t="str">
        <f t="shared" si="11"/>
        <v/>
      </c>
      <c r="I368" s="141"/>
      <c r="J368" s="254" t="str">
        <f t="shared" si="12"/>
        <v/>
      </c>
    </row>
    <row r="369" spans="1:10" ht="15" hidden="1" customHeight="1">
      <c r="A369" s="143">
        <v>368</v>
      </c>
      <c r="B369" s="44"/>
      <c r="C369" s="13"/>
      <c r="D369" s="14"/>
      <c r="E369" s="472"/>
      <c r="F369" s="15"/>
      <c r="G369" s="15"/>
      <c r="H369" s="471" t="str">
        <f t="shared" si="11"/>
        <v/>
      </c>
      <c r="I369" s="141"/>
      <c r="J369" s="254" t="str">
        <f t="shared" si="12"/>
        <v/>
      </c>
    </row>
    <row r="370" spans="1:10" ht="15" hidden="1" customHeight="1">
      <c r="A370" s="143">
        <v>369</v>
      </c>
      <c r="B370" s="44"/>
      <c r="C370" s="13"/>
      <c r="D370" s="14"/>
      <c r="E370" s="472"/>
      <c r="F370" s="15"/>
      <c r="G370" s="15"/>
      <c r="H370" s="471" t="str">
        <f t="shared" si="11"/>
        <v/>
      </c>
      <c r="I370" s="141"/>
      <c r="J370" s="254" t="str">
        <f t="shared" si="12"/>
        <v/>
      </c>
    </row>
    <row r="371" spans="1:10" ht="15" hidden="1" customHeight="1">
      <c r="A371" s="143">
        <v>370</v>
      </c>
      <c r="B371" s="44"/>
      <c r="C371" s="13"/>
      <c r="D371" s="14"/>
      <c r="E371" s="472"/>
      <c r="F371" s="15"/>
      <c r="G371" s="15"/>
      <c r="H371" s="471" t="str">
        <f t="shared" si="11"/>
        <v/>
      </c>
      <c r="I371" s="141"/>
      <c r="J371" s="254" t="str">
        <f t="shared" si="12"/>
        <v/>
      </c>
    </row>
    <row r="372" spans="1:10" ht="15" hidden="1" customHeight="1">
      <c r="A372" s="143">
        <v>371</v>
      </c>
      <c r="B372" s="44"/>
      <c r="C372" s="13"/>
      <c r="D372" s="14"/>
      <c r="E372" s="472"/>
      <c r="F372" s="15"/>
      <c r="G372" s="15"/>
      <c r="H372" s="471" t="str">
        <f t="shared" si="11"/>
        <v/>
      </c>
      <c r="I372" s="141"/>
      <c r="J372" s="254" t="str">
        <f t="shared" si="12"/>
        <v/>
      </c>
    </row>
    <row r="373" spans="1:10" ht="15" hidden="1" customHeight="1">
      <c r="A373" s="143">
        <v>372</v>
      </c>
      <c r="B373" s="44"/>
      <c r="C373" s="13"/>
      <c r="D373" s="14"/>
      <c r="E373" s="472"/>
      <c r="F373" s="15"/>
      <c r="G373" s="15"/>
      <c r="H373" s="471" t="str">
        <f t="shared" si="11"/>
        <v/>
      </c>
      <c r="I373" s="141"/>
      <c r="J373" s="254" t="str">
        <f t="shared" si="12"/>
        <v/>
      </c>
    </row>
    <row r="374" spans="1:10" ht="15" hidden="1" customHeight="1">
      <c r="A374" s="143">
        <v>373</v>
      </c>
      <c r="B374" s="44"/>
      <c r="C374" s="13"/>
      <c r="D374" s="14"/>
      <c r="E374" s="472"/>
      <c r="F374" s="15"/>
      <c r="G374" s="15"/>
      <c r="H374" s="471" t="str">
        <f t="shared" si="11"/>
        <v/>
      </c>
      <c r="I374" s="141"/>
      <c r="J374" s="254" t="str">
        <f t="shared" si="12"/>
        <v/>
      </c>
    </row>
    <row r="375" spans="1:10" ht="15" hidden="1" customHeight="1">
      <c r="A375" s="143">
        <v>374</v>
      </c>
      <c r="B375" s="44"/>
      <c r="C375" s="13"/>
      <c r="D375" s="14"/>
      <c r="E375" s="472"/>
      <c r="F375" s="15"/>
      <c r="G375" s="15"/>
      <c r="H375" s="471" t="str">
        <f t="shared" si="11"/>
        <v/>
      </c>
      <c r="I375" s="141"/>
      <c r="J375" s="254" t="str">
        <f t="shared" si="12"/>
        <v/>
      </c>
    </row>
    <row r="376" spans="1:10" ht="15" hidden="1" customHeight="1">
      <c r="A376" s="143">
        <v>375</v>
      </c>
      <c r="B376" s="44"/>
      <c r="C376" s="13"/>
      <c r="D376" s="14"/>
      <c r="E376" s="472"/>
      <c r="F376" s="15"/>
      <c r="G376" s="15"/>
      <c r="H376" s="471" t="str">
        <f t="shared" si="11"/>
        <v/>
      </c>
      <c r="I376" s="141"/>
      <c r="J376" s="254" t="str">
        <f t="shared" si="12"/>
        <v/>
      </c>
    </row>
    <row r="377" spans="1:10" ht="15" hidden="1" customHeight="1">
      <c r="A377" s="143">
        <v>376</v>
      </c>
      <c r="B377" s="44"/>
      <c r="C377" s="13"/>
      <c r="D377" s="14"/>
      <c r="E377" s="472"/>
      <c r="F377" s="15"/>
      <c r="G377" s="15"/>
      <c r="H377" s="471" t="str">
        <f t="shared" si="11"/>
        <v/>
      </c>
      <c r="I377" s="141"/>
      <c r="J377" s="254" t="str">
        <f t="shared" si="12"/>
        <v/>
      </c>
    </row>
    <row r="378" spans="1:10" ht="15" hidden="1" customHeight="1">
      <c r="A378" s="143">
        <v>377</v>
      </c>
      <c r="B378" s="44"/>
      <c r="C378" s="13"/>
      <c r="D378" s="14"/>
      <c r="E378" s="472"/>
      <c r="F378" s="15"/>
      <c r="G378" s="15"/>
      <c r="H378" s="471" t="str">
        <f t="shared" si="11"/>
        <v/>
      </c>
      <c r="I378" s="141"/>
      <c r="J378" s="254" t="str">
        <f t="shared" si="12"/>
        <v/>
      </c>
    </row>
    <row r="379" spans="1:10" ht="15" hidden="1" customHeight="1">
      <c r="A379" s="143">
        <v>378</v>
      </c>
      <c r="B379" s="44"/>
      <c r="C379" s="13"/>
      <c r="D379" s="14"/>
      <c r="E379" s="472"/>
      <c r="F379" s="15"/>
      <c r="G379" s="15"/>
      <c r="H379" s="471" t="str">
        <f t="shared" si="11"/>
        <v/>
      </c>
      <c r="I379" s="141"/>
      <c r="J379" s="254" t="str">
        <f t="shared" si="12"/>
        <v/>
      </c>
    </row>
    <row r="380" spans="1:10" ht="15" hidden="1" customHeight="1">
      <c r="A380" s="143">
        <v>379</v>
      </c>
      <c r="B380" s="44"/>
      <c r="C380" s="13"/>
      <c r="D380" s="14"/>
      <c r="E380" s="472"/>
      <c r="F380" s="15"/>
      <c r="G380" s="15"/>
      <c r="H380" s="471" t="str">
        <f t="shared" si="11"/>
        <v/>
      </c>
      <c r="I380" s="141"/>
      <c r="J380" s="254" t="str">
        <f t="shared" si="12"/>
        <v/>
      </c>
    </row>
    <row r="381" spans="1:10" ht="15" hidden="1" customHeight="1">
      <c r="A381" s="143">
        <v>380</v>
      </c>
      <c r="B381" s="44"/>
      <c r="C381" s="13"/>
      <c r="D381" s="14"/>
      <c r="E381" s="472"/>
      <c r="F381" s="15"/>
      <c r="G381" s="15"/>
      <c r="H381" s="471" t="str">
        <f t="shared" si="11"/>
        <v/>
      </c>
      <c r="I381" s="141"/>
      <c r="J381" s="254" t="str">
        <f t="shared" si="12"/>
        <v/>
      </c>
    </row>
    <row r="382" spans="1:10" ht="15" hidden="1" customHeight="1">
      <c r="A382" s="143">
        <v>381</v>
      </c>
      <c r="B382" s="44"/>
      <c r="C382" s="13"/>
      <c r="D382" s="14"/>
      <c r="E382" s="472"/>
      <c r="F382" s="15"/>
      <c r="G382" s="15"/>
      <c r="H382" s="471" t="str">
        <f t="shared" si="11"/>
        <v/>
      </c>
      <c r="I382" s="141"/>
      <c r="J382" s="254" t="str">
        <f t="shared" si="12"/>
        <v/>
      </c>
    </row>
    <row r="383" spans="1:10" ht="15" hidden="1" customHeight="1">
      <c r="A383" s="143">
        <v>382</v>
      </c>
      <c r="B383" s="44"/>
      <c r="C383" s="13"/>
      <c r="D383" s="14"/>
      <c r="E383" s="472"/>
      <c r="F383" s="15"/>
      <c r="G383" s="15"/>
      <c r="H383" s="471" t="str">
        <f t="shared" si="11"/>
        <v/>
      </c>
      <c r="I383" s="141"/>
      <c r="J383" s="254" t="str">
        <f t="shared" si="12"/>
        <v/>
      </c>
    </row>
    <row r="384" spans="1:10" ht="15" hidden="1" customHeight="1">
      <c r="A384" s="143">
        <v>383</v>
      </c>
      <c r="B384" s="44"/>
      <c r="C384" s="13"/>
      <c r="D384" s="14"/>
      <c r="E384" s="472"/>
      <c r="F384" s="15"/>
      <c r="G384" s="15"/>
      <c r="H384" s="471" t="str">
        <f t="shared" si="11"/>
        <v/>
      </c>
      <c r="I384" s="141"/>
      <c r="J384" s="254" t="str">
        <f t="shared" si="12"/>
        <v/>
      </c>
    </row>
    <row r="385" spans="1:10" ht="15" hidden="1" customHeight="1">
      <c r="A385" s="143">
        <v>384</v>
      </c>
      <c r="B385" s="44"/>
      <c r="C385" s="13"/>
      <c r="D385" s="14"/>
      <c r="E385" s="472"/>
      <c r="F385" s="15"/>
      <c r="G385" s="15"/>
      <c r="H385" s="471" t="str">
        <f t="shared" si="11"/>
        <v/>
      </c>
      <c r="I385" s="141"/>
      <c r="J385" s="254" t="str">
        <f t="shared" si="12"/>
        <v/>
      </c>
    </row>
    <row r="386" spans="1:10" ht="15" hidden="1" customHeight="1">
      <c r="A386" s="143">
        <v>385</v>
      </c>
      <c r="B386" s="44"/>
      <c r="C386" s="13"/>
      <c r="D386" s="14"/>
      <c r="E386" s="472"/>
      <c r="F386" s="15"/>
      <c r="G386" s="15"/>
      <c r="H386" s="471" t="str">
        <f t="shared" si="11"/>
        <v/>
      </c>
      <c r="I386" s="141"/>
      <c r="J386" s="254" t="str">
        <f t="shared" si="12"/>
        <v/>
      </c>
    </row>
    <row r="387" spans="1:10" ht="15" hidden="1" customHeight="1">
      <c r="A387" s="143">
        <v>386</v>
      </c>
      <c r="B387" s="44"/>
      <c r="C387" s="13"/>
      <c r="D387" s="14"/>
      <c r="E387" s="472"/>
      <c r="F387" s="15"/>
      <c r="G387" s="15"/>
      <c r="H387" s="471" t="str">
        <f t="shared" si="11"/>
        <v/>
      </c>
      <c r="I387" s="141"/>
      <c r="J387" s="254" t="str">
        <f t="shared" si="12"/>
        <v/>
      </c>
    </row>
    <row r="388" spans="1:10" ht="15" hidden="1" customHeight="1">
      <c r="A388" s="143">
        <v>387</v>
      </c>
      <c r="B388" s="44"/>
      <c r="C388" s="13"/>
      <c r="D388" s="14"/>
      <c r="E388" s="472"/>
      <c r="F388" s="15"/>
      <c r="G388" s="15"/>
      <c r="H388" s="471" t="str">
        <f t="shared" si="11"/>
        <v/>
      </c>
      <c r="I388" s="141"/>
      <c r="J388" s="254" t="str">
        <f t="shared" si="12"/>
        <v/>
      </c>
    </row>
    <row r="389" spans="1:10" ht="15" hidden="1" customHeight="1">
      <c r="A389" s="143">
        <v>388</v>
      </c>
      <c r="B389" s="44"/>
      <c r="C389" s="13"/>
      <c r="D389" s="14"/>
      <c r="E389" s="472"/>
      <c r="F389" s="15"/>
      <c r="G389" s="15"/>
      <c r="H389" s="471" t="str">
        <f t="shared" si="11"/>
        <v/>
      </c>
      <c r="I389" s="141"/>
      <c r="J389" s="254" t="str">
        <f t="shared" si="12"/>
        <v/>
      </c>
    </row>
    <row r="390" spans="1:10" ht="15" hidden="1" customHeight="1">
      <c r="A390" s="143">
        <v>389</v>
      </c>
      <c r="B390" s="44"/>
      <c r="C390" s="13"/>
      <c r="D390" s="14"/>
      <c r="E390" s="472"/>
      <c r="F390" s="15"/>
      <c r="G390" s="15"/>
      <c r="H390" s="471" t="str">
        <f t="shared" si="11"/>
        <v/>
      </c>
      <c r="I390" s="141"/>
      <c r="J390" s="254" t="str">
        <f t="shared" si="12"/>
        <v/>
      </c>
    </row>
    <row r="391" spans="1:10" ht="15" hidden="1" customHeight="1">
      <c r="A391" s="143">
        <v>390</v>
      </c>
      <c r="B391" s="44"/>
      <c r="C391" s="13"/>
      <c r="D391" s="14"/>
      <c r="E391" s="472"/>
      <c r="F391" s="15"/>
      <c r="G391" s="15"/>
      <c r="H391" s="471" t="str">
        <f t="shared" si="11"/>
        <v/>
      </c>
      <c r="I391" s="141"/>
      <c r="J391" s="254" t="str">
        <f t="shared" si="12"/>
        <v/>
      </c>
    </row>
    <row r="392" spans="1:10" ht="15" hidden="1" customHeight="1">
      <c r="A392" s="143">
        <v>391</v>
      </c>
      <c r="B392" s="44"/>
      <c r="C392" s="13"/>
      <c r="D392" s="14"/>
      <c r="E392" s="472"/>
      <c r="F392" s="15"/>
      <c r="G392" s="15"/>
      <c r="H392" s="471" t="str">
        <f t="shared" si="11"/>
        <v/>
      </c>
      <c r="I392" s="141"/>
      <c r="J392" s="254" t="str">
        <f t="shared" si="12"/>
        <v/>
      </c>
    </row>
    <row r="393" spans="1:10" ht="15" hidden="1" customHeight="1">
      <c r="A393" s="143">
        <v>392</v>
      </c>
      <c r="B393" s="44"/>
      <c r="C393" s="13"/>
      <c r="D393" s="14"/>
      <c r="E393" s="472"/>
      <c r="F393" s="15"/>
      <c r="G393" s="15"/>
      <c r="H393" s="471" t="str">
        <f t="shared" si="11"/>
        <v/>
      </c>
      <c r="I393" s="141"/>
      <c r="J393" s="254" t="str">
        <f t="shared" si="12"/>
        <v/>
      </c>
    </row>
    <row r="394" spans="1:10" ht="15" hidden="1" customHeight="1">
      <c r="A394" s="143">
        <v>393</v>
      </c>
      <c r="B394" s="44"/>
      <c r="C394" s="13"/>
      <c r="D394" s="14"/>
      <c r="E394" s="472"/>
      <c r="F394" s="15"/>
      <c r="G394" s="15"/>
      <c r="H394" s="471" t="str">
        <f t="shared" si="11"/>
        <v/>
      </c>
      <c r="I394" s="141"/>
      <c r="J394" s="254" t="str">
        <f t="shared" si="12"/>
        <v/>
      </c>
    </row>
    <row r="395" spans="1:10" ht="15" hidden="1" customHeight="1">
      <c r="A395" s="143">
        <v>394</v>
      </c>
      <c r="B395" s="44"/>
      <c r="C395" s="13"/>
      <c r="D395" s="14"/>
      <c r="E395" s="472"/>
      <c r="F395" s="15"/>
      <c r="G395" s="15"/>
      <c r="H395" s="471" t="str">
        <f t="shared" si="11"/>
        <v/>
      </c>
      <c r="I395" s="141"/>
      <c r="J395" s="254" t="str">
        <f t="shared" si="12"/>
        <v/>
      </c>
    </row>
    <row r="396" spans="1:10" ht="15" hidden="1" customHeight="1">
      <c r="A396" s="143">
        <v>395</v>
      </c>
      <c r="B396" s="44"/>
      <c r="C396" s="13"/>
      <c r="D396" s="14"/>
      <c r="E396" s="472"/>
      <c r="F396" s="15"/>
      <c r="G396" s="15"/>
      <c r="H396" s="471" t="str">
        <f t="shared" si="11"/>
        <v/>
      </c>
      <c r="I396" s="141"/>
      <c r="J396" s="254" t="str">
        <f t="shared" si="12"/>
        <v/>
      </c>
    </row>
    <row r="397" spans="1:10" ht="15" hidden="1" customHeight="1">
      <c r="A397" s="143">
        <v>396</v>
      </c>
      <c r="B397" s="44"/>
      <c r="C397" s="13"/>
      <c r="D397" s="14"/>
      <c r="E397" s="472"/>
      <c r="F397" s="15"/>
      <c r="G397" s="15"/>
      <c r="H397" s="471" t="str">
        <f t="shared" si="11"/>
        <v/>
      </c>
      <c r="I397" s="141"/>
      <c r="J397" s="254" t="str">
        <f t="shared" si="12"/>
        <v/>
      </c>
    </row>
    <row r="398" spans="1:10" ht="15" hidden="1" customHeight="1">
      <c r="A398" s="143">
        <v>397</v>
      </c>
      <c r="B398" s="44"/>
      <c r="C398" s="13"/>
      <c r="D398" s="14"/>
      <c r="E398" s="472"/>
      <c r="F398" s="15"/>
      <c r="G398" s="15"/>
      <c r="H398" s="471" t="str">
        <f t="shared" si="11"/>
        <v/>
      </c>
      <c r="I398" s="141"/>
      <c r="J398" s="254" t="str">
        <f t="shared" si="12"/>
        <v/>
      </c>
    </row>
    <row r="399" spans="1:10" ht="15" hidden="1" customHeight="1">
      <c r="A399" s="143">
        <v>398</v>
      </c>
      <c r="B399" s="44"/>
      <c r="C399" s="13"/>
      <c r="D399" s="14"/>
      <c r="E399" s="472"/>
      <c r="F399" s="15"/>
      <c r="G399" s="15"/>
      <c r="H399" s="471" t="str">
        <f t="shared" si="11"/>
        <v/>
      </c>
      <c r="I399" s="141"/>
      <c r="J399" s="254" t="str">
        <f t="shared" si="12"/>
        <v/>
      </c>
    </row>
    <row r="400" spans="1:10" ht="15" hidden="1" customHeight="1">
      <c r="A400" s="143">
        <v>399</v>
      </c>
      <c r="B400" s="44"/>
      <c r="C400" s="13"/>
      <c r="D400" s="14"/>
      <c r="E400" s="472"/>
      <c r="F400" s="15"/>
      <c r="G400" s="15"/>
      <c r="H400" s="471" t="str">
        <f t="shared" si="11"/>
        <v/>
      </c>
      <c r="I400" s="141"/>
      <c r="J400" s="254" t="str">
        <f t="shared" si="12"/>
        <v/>
      </c>
    </row>
    <row r="401" spans="1:10" ht="15" hidden="1" customHeight="1">
      <c r="A401" s="143">
        <v>400</v>
      </c>
      <c r="B401" s="44"/>
      <c r="C401" s="13"/>
      <c r="D401" s="14"/>
      <c r="E401" s="472"/>
      <c r="F401" s="15"/>
      <c r="G401" s="15"/>
      <c r="H401" s="471" t="str">
        <f t="shared" si="11"/>
        <v/>
      </c>
      <c r="I401" s="141"/>
      <c r="J401" s="254" t="str">
        <f t="shared" si="12"/>
        <v/>
      </c>
    </row>
    <row r="402" spans="1:10" ht="15" hidden="1" customHeight="1">
      <c r="A402" s="143">
        <v>401</v>
      </c>
      <c r="B402" s="44"/>
      <c r="C402" s="13"/>
      <c r="D402" s="14"/>
      <c r="E402" s="472"/>
      <c r="F402" s="15"/>
      <c r="G402" s="15"/>
      <c r="H402" s="471" t="str">
        <f t="shared" si="11"/>
        <v/>
      </c>
      <c r="I402" s="141"/>
      <c r="J402" s="254" t="str">
        <f t="shared" si="12"/>
        <v/>
      </c>
    </row>
    <row r="403" spans="1:10" ht="15" hidden="1" customHeight="1">
      <c r="A403" s="143">
        <v>402</v>
      </c>
      <c r="B403" s="44"/>
      <c r="C403" s="13"/>
      <c r="D403" s="14"/>
      <c r="E403" s="472"/>
      <c r="F403" s="15"/>
      <c r="G403" s="15"/>
      <c r="H403" s="471" t="str">
        <f t="shared" si="11"/>
        <v/>
      </c>
      <c r="I403" s="141"/>
      <c r="J403" s="254" t="str">
        <f t="shared" si="12"/>
        <v/>
      </c>
    </row>
    <row r="404" spans="1:10" ht="15" hidden="1" customHeight="1">
      <c r="A404" s="143">
        <v>403</v>
      </c>
      <c r="B404" s="44"/>
      <c r="C404" s="13"/>
      <c r="D404" s="14"/>
      <c r="E404" s="472"/>
      <c r="F404" s="15"/>
      <c r="G404" s="15"/>
      <c r="H404" s="471" t="str">
        <f t="shared" si="11"/>
        <v/>
      </c>
      <c r="I404" s="141"/>
      <c r="J404" s="254" t="str">
        <f t="shared" si="12"/>
        <v/>
      </c>
    </row>
    <row r="405" spans="1:10" ht="15" hidden="1" customHeight="1">
      <c r="A405" s="143">
        <v>404</v>
      </c>
      <c r="B405" s="44"/>
      <c r="C405" s="13"/>
      <c r="D405" s="14"/>
      <c r="E405" s="472"/>
      <c r="F405" s="15"/>
      <c r="G405" s="15"/>
      <c r="H405" s="471" t="str">
        <f t="shared" si="11"/>
        <v/>
      </c>
      <c r="I405" s="141"/>
      <c r="J405" s="254" t="str">
        <f t="shared" si="12"/>
        <v/>
      </c>
    </row>
    <row r="406" spans="1:10" ht="15" hidden="1" customHeight="1">
      <c r="A406" s="143">
        <v>405</v>
      </c>
      <c r="B406" s="44"/>
      <c r="C406" s="13"/>
      <c r="D406" s="14"/>
      <c r="E406" s="472"/>
      <c r="F406" s="15"/>
      <c r="G406" s="15"/>
      <c r="H406" s="471" t="str">
        <f t="shared" si="11"/>
        <v/>
      </c>
      <c r="I406" s="141"/>
      <c r="J406" s="254" t="str">
        <f t="shared" si="12"/>
        <v/>
      </c>
    </row>
    <row r="407" spans="1:10" ht="15" hidden="1" customHeight="1">
      <c r="A407" s="143">
        <v>406</v>
      </c>
      <c r="B407" s="44"/>
      <c r="C407" s="13"/>
      <c r="D407" s="14"/>
      <c r="E407" s="472"/>
      <c r="F407" s="15"/>
      <c r="G407" s="15"/>
      <c r="H407" s="471" t="str">
        <f t="shared" si="11"/>
        <v/>
      </c>
      <c r="I407" s="141"/>
      <c r="J407" s="254" t="str">
        <f t="shared" si="12"/>
        <v/>
      </c>
    </row>
    <row r="408" spans="1:10" ht="15" hidden="1" customHeight="1">
      <c r="A408" s="143">
        <v>407</v>
      </c>
      <c r="B408" s="44"/>
      <c r="C408" s="13"/>
      <c r="D408" s="14"/>
      <c r="E408" s="472"/>
      <c r="F408" s="15"/>
      <c r="G408" s="15"/>
      <c r="H408" s="471" t="str">
        <f t="shared" ref="H408:H471" si="13">IF(B408&lt;&gt;"",(D408*E408)/(1-F408-G408),"")</f>
        <v/>
      </c>
      <c r="I408" s="141"/>
      <c r="J408" s="254" t="str">
        <f t="shared" ref="J408:J471" si="14">IF(B408="","",IF(H408&lt;&gt;0,"x",IF(H408="","",IF(H408=0,""))))</f>
        <v/>
      </c>
    </row>
    <row r="409" spans="1:10" ht="15" hidden="1" customHeight="1">
      <c r="A409" s="143">
        <v>408</v>
      </c>
      <c r="B409" s="44"/>
      <c r="C409" s="13"/>
      <c r="D409" s="14"/>
      <c r="E409" s="472"/>
      <c r="F409" s="15"/>
      <c r="G409" s="15"/>
      <c r="H409" s="471" t="str">
        <f t="shared" si="13"/>
        <v/>
      </c>
      <c r="I409" s="141"/>
      <c r="J409" s="254" t="str">
        <f t="shared" si="14"/>
        <v/>
      </c>
    </row>
    <row r="410" spans="1:10" ht="15" hidden="1" customHeight="1">
      <c r="A410" s="143">
        <v>409</v>
      </c>
      <c r="B410" s="44"/>
      <c r="C410" s="13"/>
      <c r="D410" s="14"/>
      <c r="E410" s="472"/>
      <c r="F410" s="15"/>
      <c r="G410" s="15"/>
      <c r="H410" s="471" t="str">
        <f t="shared" si="13"/>
        <v/>
      </c>
      <c r="I410" s="141"/>
      <c r="J410" s="254" t="str">
        <f t="shared" si="14"/>
        <v/>
      </c>
    </row>
    <row r="411" spans="1:10" ht="15" hidden="1" customHeight="1">
      <c r="A411" s="143">
        <v>410</v>
      </c>
      <c r="B411" s="44"/>
      <c r="C411" s="13"/>
      <c r="D411" s="14"/>
      <c r="E411" s="472"/>
      <c r="F411" s="15"/>
      <c r="G411" s="15"/>
      <c r="H411" s="471" t="str">
        <f t="shared" si="13"/>
        <v/>
      </c>
      <c r="I411" s="141"/>
      <c r="J411" s="254" t="str">
        <f t="shared" si="14"/>
        <v/>
      </c>
    </row>
    <row r="412" spans="1:10" ht="15" hidden="1" customHeight="1">
      <c r="A412" s="143">
        <v>411</v>
      </c>
      <c r="B412" s="44"/>
      <c r="C412" s="13"/>
      <c r="D412" s="14"/>
      <c r="E412" s="472"/>
      <c r="F412" s="15"/>
      <c r="G412" s="15"/>
      <c r="H412" s="471" t="str">
        <f t="shared" si="13"/>
        <v/>
      </c>
      <c r="I412" s="141"/>
      <c r="J412" s="254" t="str">
        <f t="shared" si="14"/>
        <v/>
      </c>
    </row>
    <row r="413" spans="1:10" ht="15" hidden="1" customHeight="1">
      <c r="A413" s="143">
        <v>412</v>
      </c>
      <c r="B413" s="44"/>
      <c r="C413" s="13"/>
      <c r="D413" s="14"/>
      <c r="E413" s="472"/>
      <c r="F413" s="15"/>
      <c r="G413" s="15"/>
      <c r="H413" s="471" t="str">
        <f t="shared" si="13"/>
        <v/>
      </c>
      <c r="I413" s="141"/>
      <c r="J413" s="254" t="str">
        <f t="shared" si="14"/>
        <v/>
      </c>
    </row>
    <row r="414" spans="1:10" ht="15" hidden="1" customHeight="1">
      <c r="A414" s="143">
        <v>413</v>
      </c>
      <c r="B414" s="44"/>
      <c r="C414" s="13"/>
      <c r="D414" s="14"/>
      <c r="E414" s="472"/>
      <c r="F414" s="15"/>
      <c r="G414" s="15"/>
      <c r="H414" s="471" t="str">
        <f t="shared" si="13"/>
        <v/>
      </c>
      <c r="I414" s="141"/>
      <c r="J414" s="254" t="str">
        <f t="shared" si="14"/>
        <v/>
      </c>
    </row>
    <row r="415" spans="1:10" ht="15" hidden="1" customHeight="1">
      <c r="A415" s="143">
        <v>414</v>
      </c>
      <c r="B415" s="44"/>
      <c r="C415" s="13"/>
      <c r="D415" s="14"/>
      <c r="E415" s="472"/>
      <c r="F415" s="15"/>
      <c r="G415" s="15"/>
      <c r="H415" s="471" t="str">
        <f t="shared" si="13"/>
        <v/>
      </c>
      <c r="I415" s="141"/>
      <c r="J415" s="254" t="str">
        <f t="shared" si="14"/>
        <v/>
      </c>
    </row>
    <row r="416" spans="1:10" ht="15" hidden="1" customHeight="1">
      <c r="A416" s="143">
        <v>415</v>
      </c>
      <c r="B416" s="44"/>
      <c r="C416" s="13"/>
      <c r="D416" s="14"/>
      <c r="E416" s="472"/>
      <c r="F416" s="15"/>
      <c r="G416" s="15"/>
      <c r="H416" s="471" t="str">
        <f t="shared" si="13"/>
        <v/>
      </c>
      <c r="I416" s="141"/>
      <c r="J416" s="254" t="str">
        <f t="shared" si="14"/>
        <v/>
      </c>
    </row>
    <row r="417" spans="1:10" ht="15" hidden="1" customHeight="1">
      <c r="A417" s="143">
        <v>416</v>
      </c>
      <c r="B417" s="44"/>
      <c r="C417" s="13"/>
      <c r="D417" s="14"/>
      <c r="E417" s="472"/>
      <c r="F417" s="15"/>
      <c r="G417" s="15"/>
      <c r="H417" s="471" t="str">
        <f t="shared" si="13"/>
        <v/>
      </c>
      <c r="I417" s="141"/>
      <c r="J417" s="254" t="str">
        <f t="shared" si="14"/>
        <v/>
      </c>
    </row>
    <row r="418" spans="1:10" ht="15" hidden="1" customHeight="1">
      <c r="A418" s="143">
        <v>417</v>
      </c>
      <c r="B418" s="44"/>
      <c r="C418" s="13"/>
      <c r="D418" s="14"/>
      <c r="E418" s="472"/>
      <c r="F418" s="15"/>
      <c r="G418" s="15"/>
      <c r="H418" s="471" t="str">
        <f t="shared" si="13"/>
        <v/>
      </c>
      <c r="I418" s="141"/>
      <c r="J418" s="254" t="str">
        <f t="shared" si="14"/>
        <v/>
      </c>
    </row>
    <row r="419" spans="1:10" ht="15" hidden="1" customHeight="1">
      <c r="A419" s="143">
        <v>418</v>
      </c>
      <c r="B419" s="44"/>
      <c r="C419" s="13"/>
      <c r="D419" s="14"/>
      <c r="E419" s="472"/>
      <c r="F419" s="15"/>
      <c r="G419" s="15"/>
      <c r="H419" s="471" t="str">
        <f t="shared" si="13"/>
        <v/>
      </c>
      <c r="I419" s="141"/>
      <c r="J419" s="254" t="str">
        <f t="shared" si="14"/>
        <v/>
      </c>
    </row>
    <row r="420" spans="1:10" ht="15" hidden="1" customHeight="1">
      <c r="A420" s="143">
        <v>419</v>
      </c>
      <c r="B420" s="44"/>
      <c r="C420" s="13"/>
      <c r="D420" s="14"/>
      <c r="E420" s="472"/>
      <c r="F420" s="15"/>
      <c r="G420" s="15"/>
      <c r="H420" s="471" t="str">
        <f t="shared" si="13"/>
        <v/>
      </c>
      <c r="I420" s="141"/>
      <c r="J420" s="254" t="str">
        <f t="shared" si="14"/>
        <v/>
      </c>
    </row>
    <row r="421" spans="1:10" ht="15" hidden="1" customHeight="1">
      <c r="A421" s="143">
        <v>420</v>
      </c>
      <c r="B421" s="44"/>
      <c r="C421" s="13"/>
      <c r="D421" s="14"/>
      <c r="E421" s="472"/>
      <c r="F421" s="15"/>
      <c r="G421" s="15"/>
      <c r="H421" s="471" t="str">
        <f t="shared" si="13"/>
        <v/>
      </c>
      <c r="I421" s="141"/>
      <c r="J421" s="254" t="str">
        <f t="shared" si="14"/>
        <v/>
      </c>
    </row>
    <row r="422" spans="1:10" ht="15" hidden="1" customHeight="1">
      <c r="A422" s="143">
        <v>421</v>
      </c>
      <c r="B422" s="44"/>
      <c r="C422" s="13"/>
      <c r="D422" s="14"/>
      <c r="E422" s="472"/>
      <c r="F422" s="15"/>
      <c r="G422" s="15"/>
      <c r="H422" s="471" t="str">
        <f t="shared" si="13"/>
        <v/>
      </c>
      <c r="I422" s="141"/>
      <c r="J422" s="254" t="str">
        <f t="shared" si="14"/>
        <v/>
      </c>
    </row>
    <row r="423" spans="1:10" ht="15" hidden="1" customHeight="1">
      <c r="A423" s="143">
        <v>422</v>
      </c>
      <c r="B423" s="44"/>
      <c r="C423" s="13"/>
      <c r="D423" s="14"/>
      <c r="E423" s="472"/>
      <c r="F423" s="15"/>
      <c r="G423" s="15"/>
      <c r="H423" s="471" t="str">
        <f t="shared" si="13"/>
        <v/>
      </c>
      <c r="I423" s="141"/>
      <c r="J423" s="254" t="str">
        <f t="shared" si="14"/>
        <v/>
      </c>
    </row>
    <row r="424" spans="1:10" ht="15" hidden="1" customHeight="1">
      <c r="A424" s="143">
        <v>423</v>
      </c>
      <c r="B424" s="44"/>
      <c r="C424" s="13"/>
      <c r="D424" s="14"/>
      <c r="E424" s="472"/>
      <c r="F424" s="15"/>
      <c r="G424" s="15"/>
      <c r="H424" s="471" t="str">
        <f t="shared" si="13"/>
        <v/>
      </c>
      <c r="I424" s="141"/>
      <c r="J424" s="254" t="str">
        <f t="shared" si="14"/>
        <v/>
      </c>
    </row>
    <row r="425" spans="1:10" ht="15" hidden="1" customHeight="1">
      <c r="A425" s="143">
        <v>424</v>
      </c>
      <c r="B425" s="44"/>
      <c r="C425" s="13"/>
      <c r="D425" s="14"/>
      <c r="E425" s="472"/>
      <c r="F425" s="15"/>
      <c r="G425" s="15"/>
      <c r="H425" s="471" t="str">
        <f t="shared" si="13"/>
        <v/>
      </c>
      <c r="I425" s="141"/>
      <c r="J425" s="254" t="str">
        <f t="shared" si="14"/>
        <v/>
      </c>
    </row>
    <row r="426" spans="1:10" ht="15" hidden="1" customHeight="1">
      <c r="A426" s="143">
        <v>425</v>
      </c>
      <c r="B426" s="44"/>
      <c r="C426" s="13"/>
      <c r="D426" s="14"/>
      <c r="E426" s="472"/>
      <c r="F426" s="15"/>
      <c r="G426" s="15"/>
      <c r="H426" s="471" t="str">
        <f t="shared" si="13"/>
        <v/>
      </c>
      <c r="I426" s="141"/>
      <c r="J426" s="254" t="str">
        <f t="shared" si="14"/>
        <v/>
      </c>
    </row>
    <row r="427" spans="1:10" ht="15" hidden="1" customHeight="1">
      <c r="A427" s="143">
        <v>426</v>
      </c>
      <c r="B427" s="44"/>
      <c r="C427" s="13"/>
      <c r="D427" s="14"/>
      <c r="E427" s="472"/>
      <c r="F427" s="15"/>
      <c r="G427" s="15"/>
      <c r="H427" s="471" t="str">
        <f t="shared" si="13"/>
        <v/>
      </c>
      <c r="I427" s="141"/>
      <c r="J427" s="254" t="str">
        <f t="shared" si="14"/>
        <v/>
      </c>
    </row>
    <row r="428" spans="1:10" ht="15" hidden="1" customHeight="1">
      <c r="A428" s="143">
        <v>427</v>
      </c>
      <c r="B428" s="44"/>
      <c r="C428" s="13"/>
      <c r="D428" s="14"/>
      <c r="E428" s="472"/>
      <c r="F428" s="15"/>
      <c r="G428" s="15"/>
      <c r="H428" s="471" t="str">
        <f t="shared" si="13"/>
        <v/>
      </c>
      <c r="I428" s="141"/>
      <c r="J428" s="254" t="str">
        <f t="shared" si="14"/>
        <v/>
      </c>
    </row>
    <row r="429" spans="1:10" ht="15" hidden="1" customHeight="1">
      <c r="A429" s="143">
        <v>428</v>
      </c>
      <c r="B429" s="44"/>
      <c r="C429" s="13"/>
      <c r="D429" s="14"/>
      <c r="E429" s="472"/>
      <c r="F429" s="15"/>
      <c r="G429" s="15"/>
      <c r="H429" s="471" t="str">
        <f t="shared" si="13"/>
        <v/>
      </c>
      <c r="I429" s="141"/>
      <c r="J429" s="254" t="str">
        <f t="shared" si="14"/>
        <v/>
      </c>
    </row>
    <row r="430" spans="1:10" ht="15" hidden="1" customHeight="1">
      <c r="A430" s="143">
        <v>429</v>
      </c>
      <c r="B430" s="44"/>
      <c r="C430" s="13"/>
      <c r="D430" s="14"/>
      <c r="E430" s="472"/>
      <c r="F430" s="15"/>
      <c r="G430" s="15"/>
      <c r="H430" s="471" t="str">
        <f t="shared" si="13"/>
        <v/>
      </c>
      <c r="I430" s="141"/>
      <c r="J430" s="254" t="str">
        <f t="shared" si="14"/>
        <v/>
      </c>
    </row>
    <row r="431" spans="1:10" ht="15" hidden="1" customHeight="1">
      <c r="A431" s="143">
        <v>430</v>
      </c>
      <c r="B431" s="44"/>
      <c r="C431" s="13"/>
      <c r="D431" s="14"/>
      <c r="E431" s="472"/>
      <c r="F431" s="15"/>
      <c r="G431" s="15"/>
      <c r="H431" s="471" t="str">
        <f t="shared" si="13"/>
        <v/>
      </c>
      <c r="I431" s="141"/>
      <c r="J431" s="254" t="str">
        <f t="shared" si="14"/>
        <v/>
      </c>
    </row>
    <row r="432" spans="1:10" ht="15" hidden="1" customHeight="1">
      <c r="A432" s="143">
        <v>431</v>
      </c>
      <c r="B432" s="44"/>
      <c r="C432" s="13"/>
      <c r="D432" s="14"/>
      <c r="E432" s="472"/>
      <c r="F432" s="15"/>
      <c r="G432" s="15"/>
      <c r="H432" s="471" t="str">
        <f t="shared" si="13"/>
        <v/>
      </c>
      <c r="I432" s="141"/>
      <c r="J432" s="254" t="str">
        <f t="shared" si="14"/>
        <v/>
      </c>
    </row>
    <row r="433" spans="1:10" ht="15" hidden="1" customHeight="1">
      <c r="A433" s="143">
        <v>432</v>
      </c>
      <c r="B433" s="44"/>
      <c r="C433" s="13"/>
      <c r="D433" s="14"/>
      <c r="E433" s="472"/>
      <c r="F433" s="15"/>
      <c r="G433" s="15"/>
      <c r="H433" s="471" t="str">
        <f t="shared" si="13"/>
        <v/>
      </c>
      <c r="I433" s="141"/>
      <c r="J433" s="254" t="str">
        <f t="shared" si="14"/>
        <v/>
      </c>
    </row>
    <row r="434" spans="1:10" ht="15" hidden="1" customHeight="1">
      <c r="A434" s="143">
        <v>433</v>
      </c>
      <c r="B434" s="44"/>
      <c r="C434" s="13"/>
      <c r="D434" s="14"/>
      <c r="E434" s="472"/>
      <c r="F434" s="15"/>
      <c r="G434" s="15"/>
      <c r="H434" s="471" t="str">
        <f t="shared" si="13"/>
        <v/>
      </c>
      <c r="I434" s="141"/>
      <c r="J434" s="254" t="str">
        <f t="shared" si="14"/>
        <v/>
      </c>
    </row>
    <row r="435" spans="1:10" ht="15" hidden="1" customHeight="1">
      <c r="A435" s="143">
        <v>434</v>
      </c>
      <c r="B435" s="44"/>
      <c r="C435" s="13"/>
      <c r="D435" s="14"/>
      <c r="E435" s="472"/>
      <c r="F435" s="15"/>
      <c r="G435" s="15"/>
      <c r="H435" s="471" t="str">
        <f t="shared" si="13"/>
        <v/>
      </c>
      <c r="I435" s="141"/>
      <c r="J435" s="254" t="str">
        <f t="shared" si="14"/>
        <v/>
      </c>
    </row>
    <row r="436" spans="1:10" ht="15" hidden="1" customHeight="1">
      <c r="A436" s="143">
        <v>435</v>
      </c>
      <c r="B436" s="44"/>
      <c r="C436" s="13"/>
      <c r="D436" s="14"/>
      <c r="E436" s="472"/>
      <c r="F436" s="15"/>
      <c r="G436" s="15"/>
      <c r="H436" s="471" t="str">
        <f t="shared" si="13"/>
        <v/>
      </c>
      <c r="I436" s="141"/>
      <c r="J436" s="254" t="str">
        <f t="shared" si="14"/>
        <v/>
      </c>
    </row>
    <row r="437" spans="1:10" ht="15" hidden="1" customHeight="1">
      <c r="A437" s="143">
        <v>436</v>
      </c>
      <c r="B437" s="44"/>
      <c r="C437" s="13"/>
      <c r="D437" s="14"/>
      <c r="E437" s="472"/>
      <c r="F437" s="15"/>
      <c r="G437" s="15"/>
      <c r="H437" s="471" t="str">
        <f t="shared" si="13"/>
        <v/>
      </c>
      <c r="I437" s="141"/>
      <c r="J437" s="254" t="str">
        <f t="shared" si="14"/>
        <v/>
      </c>
    </row>
    <row r="438" spans="1:10" ht="15" hidden="1" customHeight="1">
      <c r="A438" s="143">
        <v>437</v>
      </c>
      <c r="B438" s="44"/>
      <c r="C438" s="13"/>
      <c r="D438" s="14"/>
      <c r="E438" s="472"/>
      <c r="F438" s="15"/>
      <c r="G438" s="15"/>
      <c r="H438" s="471" t="str">
        <f t="shared" si="13"/>
        <v/>
      </c>
      <c r="I438" s="141"/>
      <c r="J438" s="254" t="str">
        <f t="shared" si="14"/>
        <v/>
      </c>
    </row>
    <row r="439" spans="1:10" ht="15" hidden="1" customHeight="1">
      <c r="A439" s="143">
        <v>438</v>
      </c>
      <c r="B439" s="44"/>
      <c r="C439" s="13"/>
      <c r="D439" s="14"/>
      <c r="E439" s="472"/>
      <c r="F439" s="15"/>
      <c r="G439" s="15"/>
      <c r="H439" s="471" t="str">
        <f t="shared" si="13"/>
        <v/>
      </c>
      <c r="I439" s="141"/>
      <c r="J439" s="254" t="str">
        <f t="shared" si="14"/>
        <v/>
      </c>
    </row>
    <row r="440" spans="1:10" ht="15" hidden="1" customHeight="1">
      <c r="A440" s="143">
        <v>439</v>
      </c>
      <c r="B440" s="44"/>
      <c r="C440" s="13"/>
      <c r="D440" s="14"/>
      <c r="E440" s="472"/>
      <c r="F440" s="15"/>
      <c r="G440" s="15"/>
      <c r="H440" s="471" t="str">
        <f t="shared" si="13"/>
        <v/>
      </c>
      <c r="I440" s="141"/>
      <c r="J440" s="254" t="str">
        <f t="shared" si="14"/>
        <v/>
      </c>
    </row>
    <row r="441" spans="1:10" ht="15" hidden="1" customHeight="1">
      <c r="A441" s="143">
        <v>440</v>
      </c>
      <c r="B441" s="44"/>
      <c r="C441" s="13"/>
      <c r="D441" s="14"/>
      <c r="E441" s="472"/>
      <c r="F441" s="15"/>
      <c r="G441" s="15"/>
      <c r="H441" s="471" t="str">
        <f t="shared" si="13"/>
        <v/>
      </c>
      <c r="I441" s="141"/>
      <c r="J441" s="254" t="str">
        <f t="shared" si="14"/>
        <v/>
      </c>
    </row>
    <row r="442" spans="1:10" ht="15" hidden="1" customHeight="1">
      <c r="A442" s="143">
        <v>441</v>
      </c>
      <c r="B442" s="44"/>
      <c r="C442" s="13"/>
      <c r="D442" s="14"/>
      <c r="E442" s="472"/>
      <c r="F442" s="15"/>
      <c r="G442" s="15"/>
      <c r="H442" s="471" t="str">
        <f t="shared" si="13"/>
        <v/>
      </c>
      <c r="I442" s="141"/>
      <c r="J442" s="254" t="str">
        <f t="shared" si="14"/>
        <v/>
      </c>
    </row>
    <row r="443" spans="1:10" ht="15" hidden="1" customHeight="1">
      <c r="A443" s="143">
        <v>442</v>
      </c>
      <c r="B443" s="44"/>
      <c r="C443" s="13"/>
      <c r="D443" s="14"/>
      <c r="E443" s="472"/>
      <c r="F443" s="15"/>
      <c r="G443" s="15"/>
      <c r="H443" s="471" t="str">
        <f t="shared" si="13"/>
        <v/>
      </c>
      <c r="I443" s="141"/>
      <c r="J443" s="254" t="str">
        <f t="shared" si="14"/>
        <v/>
      </c>
    </row>
    <row r="444" spans="1:10" ht="15" hidden="1" customHeight="1">
      <c r="A444" s="143">
        <v>443</v>
      </c>
      <c r="B444" s="44"/>
      <c r="C444" s="13"/>
      <c r="D444" s="14"/>
      <c r="E444" s="472"/>
      <c r="F444" s="15"/>
      <c r="G444" s="15"/>
      <c r="H444" s="471" t="str">
        <f t="shared" si="13"/>
        <v/>
      </c>
      <c r="I444" s="141"/>
      <c r="J444" s="254" t="str">
        <f t="shared" si="14"/>
        <v/>
      </c>
    </row>
    <row r="445" spans="1:10" ht="15" hidden="1" customHeight="1">
      <c r="A445" s="143">
        <v>444</v>
      </c>
      <c r="B445" s="44"/>
      <c r="C445" s="13"/>
      <c r="D445" s="14"/>
      <c r="E445" s="472"/>
      <c r="F445" s="15"/>
      <c r="G445" s="15"/>
      <c r="H445" s="471" t="str">
        <f t="shared" si="13"/>
        <v/>
      </c>
      <c r="I445" s="141"/>
      <c r="J445" s="254" t="str">
        <f t="shared" si="14"/>
        <v/>
      </c>
    </row>
    <row r="446" spans="1:10" ht="15" hidden="1" customHeight="1">
      <c r="A446" s="143">
        <v>445</v>
      </c>
      <c r="B446" s="44"/>
      <c r="C446" s="13"/>
      <c r="D446" s="14"/>
      <c r="E446" s="472"/>
      <c r="F446" s="15"/>
      <c r="G446" s="15"/>
      <c r="H446" s="471" t="str">
        <f t="shared" si="13"/>
        <v/>
      </c>
      <c r="I446" s="141"/>
      <c r="J446" s="254" t="str">
        <f t="shared" si="14"/>
        <v/>
      </c>
    </row>
    <row r="447" spans="1:10" ht="15" hidden="1" customHeight="1">
      <c r="A447" s="143">
        <v>446</v>
      </c>
      <c r="B447" s="44"/>
      <c r="C447" s="13"/>
      <c r="D447" s="14"/>
      <c r="E447" s="472"/>
      <c r="F447" s="15"/>
      <c r="G447" s="15"/>
      <c r="H447" s="471" t="str">
        <f t="shared" si="13"/>
        <v/>
      </c>
      <c r="I447" s="141"/>
      <c r="J447" s="254" t="str">
        <f t="shared" si="14"/>
        <v/>
      </c>
    </row>
    <row r="448" spans="1:10" ht="15" hidden="1" customHeight="1">
      <c r="A448" s="143">
        <v>447</v>
      </c>
      <c r="B448" s="44"/>
      <c r="C448" s="13"/>
      <c r="D448" s="14"/>
      <c r="E448" s="472"/>
      <c r="F448" s="15"/>
      <c r="G448" s="15"/>
      <c r="H448" s="471" t="str">
        <f t="shared" si="13"/>
        <v/>
      </c>
      <c r="I448" s="141"/>
      <c r="J448" s="254" t="str">
        <f t="shared" si="14"/>
        <v/>
      </c>
    </row>
    <row r="449" spans="1:10" ht="15" hidden="1" customHeight="1">
      <c r="A449" s="143">
        <v>448</v>
      </c>
      <c r="B449" s="44"/>
      <c r="C449" s="13"/>
      <c r="D449" s="14"/>
      <c r="E449" s="472"/>
      <c r="F449" s="15"/>
      <c r="G449" s="15"/>
      <c r="H449" s="471" t="str">
        <f t="shared" si="13"/>
        <v/>
      </c>
      <c r="I449" s="141"/>
      <c r="J449" s="254" t="str">
        <f t="shared" si="14"/>
        <v/>
      </c>
    </row>
    <row r="450" spans="1:10" ht="15" hidden="1" customHeight="1">
      <c r="A450" s="143">
        <v>449</v>
      </c>
      <c r="B450" s="44"/>
      <c r="C450" s="13"/>
      <c r="D450" s="14"/>
      <c r="E450" s="472"/>
      <c r="F450" s="15"/>
      <c r="G450" s="15"/>
      <c r="H450" s="471" t="str">
        <f t="shared" si="13"/>
        <v/>
      </c>
      <c r="I450" s="141"/>
      <c r="J450" s="254" t="str">
        <f t="shared" si="14"/>
        <v/>
      </c>
    </row>
    <row r="451" spans="1:10" ht="15" hidden="1" customHeight="1">
      <c r="A451" s="143">
        <v>450</v>
      </c>
      <c r="B451" s="44"/>
      <c r="C451" s="13"/>
      <c r="D451" s="14"/>
      <c r="E451" s="472"/>
      <c r="F451" s="15"/>
      <c r="G451" s="15"/>
      <c r="H451" s="471" t="str">
        <f t="shared" si="13"/>
        <v/>
      </c>
      <c r="I451" s="141"/>
      <c r="J451" s="254" t="str">
        <f t="shared" si="14"/>
        <v/>
      </c>
    </row>
    <row r="452" spans="1:10" ht="15" hidden="1" customHeight="1">
      <c r="A452" s="143">
        <v>451</v>
      </c>
      <c r="B452" s="44"/>
      <c r="C452" s="13"/>
      <c r="D452" s="14"/>
      <c r="E452" s="472"/>
      <c r="F452" s="15"/>
      <c r="G452" s="15"/>
      <c r="H452" s="471" t="str">
        <f t="shared" si="13"/>
        <v/>
      </c>
      <c r="I452" s="141"/>
      <c r="J452" s="254" t="str">
        <f t="shared" si="14"/>
        <v/>
      </c>
    </row>
    <row r="453" spans="1:10" ht="15" hidden="1" customHeight="1">
      <c r="A453" s="143">
        <v>452</v>
      </c>
      <c r="B453" s="44"/>
      <c r="C453" s="13"/>
      <c r="D453" s="14"/>
      <c r="E453" s="472"/>
      <c r="F453" s="15"/>
      <c r="G453" s="15"/>
      <c r="H453" s="471" t="str">
        <f t="shared" si="13"/>
        <v/>
      </c>
      <c r="I453" s="141"/>
      <c r="J453" s="254" t="str">
        <f t="shared" si="14"/>
        <v/>
      </c>
    </row>
    <row r="454" spans="1:10" ht="15" hidden="1" customHeight="1">
      <c r="A454" s="143">
        <v>453</v>
      </c>
      <c r="B454" s="44"/>
      <c r="C454" s="13"/>
      <c r="D454" s="14"/>
      <c r="E454" s="472"/>
      <c r="F454" s="15"/>
      <c r="G454" s="15"/>
      <c r="H454" s="471" t="str">
        <f t="shared" si="13"/>
        <v/>
      </c>
      <c r="I454" s="141"/>
      <c r="J454" s="254" t="str">
        <f t="shared" si="14"/>
        <v/>
      </c>
    </row>
    <row r="455" spans="1:10" ht="15" hidden="1" customHeight="1">
      <c r="A455" s="143">
        <v>454</v>
      </c>
      <c r="B455" s="44"/>
      <c r="C455" s="13"/>
      <c r="D455" s="14"/>
      <c r="E455" s="472"/>
      <c r="F455" s="15"/>
      <c r="G455" s="15"/>
      <c r="H455" s="471" t="str">
        <f t="shared" si="13"/>
        <v/>
      </c>
      <c r="I455" s="141"/>
      <c r="J455" s="254" t="str">
        <f t="shared" si="14"/>
        <v/>
      </c>
    </row>
    <row r="456" spans="1:10" ht="15" hidden="1" customHeight="1">
      <c r="A456" s="143">
        <v>455</v>
      </c>
      <c r="B456" s="44"/>
      <c r="C456" s="13"/>
      <c r="D456" s="14"/>
      <c r="E456" s="472"/>
      <c r="F456" s="15"/>
      <c r="G456" s="15"/>
      <c r="H456" s="471" t="str">
        <f t="shared" si="13"/>
        <v/>
      </c>
      <c r="I456" s="141"/>
      <c r="J456" s="254" t="str">
        <f t="shared" si="14"/>
        <v/>
      </c>
    </row>
    <row r="457" spans="1:10" ht="15" hidden="1" customHeight="1">
      <c r="A457" s="143">
        <v>456</v>
      </c>
      <c r="B457" s="44"/>
      <c r="C457" s="13"/>
      <c r="D457" s="14"/>
      <c r="E457" s="472"/>
      <c r="F457" s="15"/>
      <c r="G457" s="15"/>
      <c r="H457" s="471" t="str">
        <f t="shared" si="13"/>
        <v/>
      </c>
      <c r="I457" s="141"/>
      <c r="J457" s="254" t="str">
        <f t="shared" si="14"/>
        <v/>
      </c>
    </row>
    <row r="458" spans="1:10" ht="15" hidden="1" customHeight="1">
      <c r="A458" s="143">
        <v>457</v>
      </c>
      <c r="B458" s="44"/>
      <c r="C458" s="13"/>
      <c r="D458" s="14"/>
      <c r="E458" s="472"/>
      <c r="F458" s="15"/>
      <c r="G458" s="15"/>
      <c r="H458" s="471" t="str">
        <f t="shared" si="13"/>
        <v/>
      </c>
      <c r="I458" s="141"/>
      <c r="J458" s="254" t="str">
        <f t="shared" si="14"/>
        <v/>
      </c>
    </row>
    <row r="459" spans="1:10" ht="15" hidden="1" customHeight="1">
      <c r="A459" s="143">
        <v>458</v>
      </c>
      <c r="B459" s="44"/>
      <c r="C459" s="13"/>
      <c r="D459" s="14"/>
      <c r="E459" s="472"/>
      <c r="F459" s="15"/>
      <c r="G459" s="15"/>
      <c r="H459" s="471" t="str">
        <f t="shared" si="13"/>
        <v/>
      </c>
      <c r="I459" s="141"/>
      <c r="J459" s="254" t="str">
        <f t="shared" si="14"/>
        <v/>
      </c>
    </row>
    <row r="460" spans="1:10" ht="15" hidden="1" customHeight="1">
      <c r="A460" s="143">
        <v>459</v>
      </c>
      <c r="B460" s="44"/>
      <c r="C460" s="13"/>
      <c r="D460" s="14"/>
      <c r="E460" s="472"/>
      <c r="F460" s="15"/>
      <c r="G460" s="15"/>
      <c r="H460" s="471" t="str">
        <f t="shared" si="13"/>
        <v/>
      </c>
      <c r="I460" s="141"/>
      <c r="J460" s="254" t="str">
        <f t="shared" si="14"/>
        <v/>
      </c>
    </row>
    <row r="461" spans="1:10" ht="15" hidden="1" customHeight="1">
      <c r="A461" s="143">
        <v>460</v>
      </c>
      <c r="B461" s="44"/>
      <c r="C461" s="13"/>
      <c r="D461" s="14"/>
      <c r="E461" s="472"/>
      <c r="F461" s="15"/>
      <c r="G461" s="15"/>
      <c r="H461" s="471" t="str">
        <f t="shared" si="13"/>
        <v/>
      </c>
      <c r="I461" s="141"/>
      <c r="J461" s="254" t="str">
        <f t="shared" si="14"/>
        <v/>
      </c>
    </row>
    <row r="462" spans="1:10" ht="15" hidden="1" customHeight="1">
      <c r="A462" s="143">
        <v>461</v>
      </c>
      <c r="B462" s="44"/>
      <c r="C462" s="13"/>
      <c r="D462" s="14"/>
      <c r="E462" s="472"/>
      <c r="F462" s="15"/>
      <c r="G462" s="15"/>
      <c r="H462" s="471" t="str">
        <f t="shared" si="13"/>
        <v/>
      </c>
      <c r="I462" s="141"/>
      <c r="J462" s="254" t="str">
        <f t="shared" si="14"/>
        <v/>
      </c>
    </row>
    <row r="463" spans="1:10" ht="15" hidden="1" customHeight="1">
      <c r="A463" s="143">
        <v>462</v>
      </c>
      <c r="B463" s="44"/>
      <c r="C463" s="13"/>
      <c r="D463" s="14"/>
      <c r="E463" s="472"/>
      <c r="F463" s="15"/>
      <c r="G463" s="15"/>
      <c r="H463" s="471" t="str">
        <f t="shared" si="13"/>
        <v/>
      </c>
      <c r="I463" s="141"/>
      <c r="J463" s="254" t="str">
        <f t="shared" si="14"/>
        <v/>
      </c>
    </row>
    <row r="464" spans="1:10" ht="15" hidden="1" customHeight="1">
      <c r="A464" s="143">
        <v>463</v>
      </c>
      <c r="B464" s="44"/>
      <c r="C464" s="13"/>
      <c r="D464" s="14"/>
      <c r="E464" s="472"/>
      <c r="F464" s="15"/>
      <c r="G464" s="15"/>
      <c r="H464" s="471" t="str">
        <f t="shared" si="13"/>
        <v/>
      </c>
      <c r="I464" s="141"/>
      <c r="J464" s="254" t="str">
        <f t="shared" si="14"/>
        <v/>
      </c>
    </row>
    <row r="465" spans="1:10" ht="15" hidden="1" customHeight="1">
      <c r="A465" s="143">
        <v>464</v>
      </c>
      <c r="B465" s="44"/>
      <c r="C465" s="13"/>
      <c r="D465" s="14"/>
      <c r="E465" s="472"/>
      <c r="F465" s="15"/>
      <c r="G465" s="15"/>
      <c r="H465" s="471" t="str">
        <f t="shared" si="13"/>
        <v/>
      </c>
      <c r="I465" s="141"/>
      <c r="J465" s="254" t="str">
        <f t="shared" si="14"/>
        <v/>
      </c>
    </row>
    <row r="466" spans="1:10" ht="15" hidden="1" customHeight="1">
      <c r="A466" s="143">
        <v>465</v>
      </c>
      <c r="B466" s="44"/>
      <c r="C466" s="13"/>
      <c r="D466" s="14"/>
      <c r="E466" s="472"/>
      <c r="F466" s="15"/>
      <c r="G466" s="15"/>
      <c r="H466" s="471" t="str">
        <f t="shared" si="13"/>
        <v/>
      </c>
      <c r="I466" s="141"/>
      <c r="J466" s="254" t="str">
        <f t="shared" si="14"/>
        <v/>
      </c>
    </row>
    <row r="467" spans="1:10" ht="15" hidden="1" customHeight="1">
      <c r="A467" s="143">
        <v>466</v>
      </c>
      <c r="B467" s="44"/>
      <c r="C467" s="13"/>
      <c r="D467" s="14"/>
      <c r="E467" s="472"/>
      <c r="F467" s="15"/>
      <c r="G467" s="15"/>
      <c r="H467" s="471" t="str">
        <f t="shared" si="13"/>
        <v/>
      </c>
      <c r="I467" s="141"/>
      <c r="J467" s="254" t="str">
        <f t="shared" si="14"/>
        <v/>
      </c>
    </row>
    <row r="468" spans="1:10" ht="15" hidden="1" customHeight="1">
      <c r="A468" s="143">
        <v>467</v>
      </c>
      <c r="B468" s="44"/>
      <c r="C468" s="13"/>
      <c r="D468" s="14"/>
      <c r="E468" s="472"/>
      <c r="F468" s="15"/>
      <c r="G468" s="15"/>
      <c r="H468" s="471" t="str">
        <f t="shared" si="13"/>
        <v/>
      </c>
      <c r="I468" s="141"/>
      <c r="J468" s="254" t="str">
        <f t="shared" si="14"/>
        <v/>
      </c>
    </row>
    <row r="469" spans="1:10" ht="15" hidden="1" customHeight="1">
      <c r="A469" s="143">
        <v>468</v>
      </c>
      <c r="B469" s="44"/>
      <c r="C469" s="13"/>
      <c r="D469" s="14"/>
      <c r="E469" s="472"/>
      <c r="F469" s="15"/>
      <c r="G469" s="15"/>
      <c r="H469" s="471" t="str">
        <f t="shared" si="13"/>
        <v/>
      </c>
      <c r="I469" s="141"/>
      <c r="J469" s="254" t="str">
        <f t="shared" si="14"/>
        <v/>
      </c>
    </row>
    <row r="470" spans="1:10" ht="15" hidden="1" customHeight="1">
      <c r="A470" s="143">
        <v>469</v>
      </c>
      <c r="B470" s="44"/>
      <c r="C470" s="13"/>
      <c r="D470" s="14"/>
      <c r="E470" s="472"/>
      <c r="F470" s="15"/>
      <c r="G470" s="15"/>
      <c r="H470" s="471" t="str">
        <f t="shared" si="13"/>
        <v/>
      </c>
      <c r="I470" s="141"/>
      <c r="J470" s="254" t="str">
        <f t="shared" si="14"/>
        <v/>
      </c>
    </row>
    <row r="471" spans="1:10" ht="15" hidden="1" customHeight="1">
      <c r="A471" s="143">
        <v>470</v>
      </c>
      <c r="B471" s="44"/>
      <c r="C471" s="13"/>
      <c r="D471" s="14"/>
      <c r="E471" s="472"/>
      <c r="F471" s="15"/>
      <c r="G471" s="15"/>
      <c r="H471" s="471" t="str">
        <f t="shared" si="13"/>
        <v/>
      </c>
      <c r="I471" s="141"/>
      <c r="J471" s="254" t="str">
        <f t="shared" si="14"/>
        <v/>
      </c>
    </row>
    <row r="472" spans="1:10" ht="15" hidden="1" customHeight="1">
      <c r="A472" s="143">
        <v>471</v>
      </c>
      <c r="B472" s="44"/>
      <c r="C472" s="13"/>
      <c r="D472" s="14"/>
      <c r="E472" s="472"/>
      <c r="F472" s="15"/>
      <c r="G472" s="15"/>
      <c r="H472" s="471" t="str">
        <f t="shared" ref="H472:H535" si="15">IF(B472&lt;&gt;"",(D472*E472)/(1-F472-G472),"")</f>
        <v/>
      </c>
      <c r="I472" s="141"/>
      <c r="J472" s="254" t="str">
        <f t="shared" ref="J472:J535" si="16">IF(B472="","",IF(H472&lt;&gt;0,"x",IF(H472="","",IF(H472=0,""))))</f>
        <v/>
      </c>
    </row>
    <row r="473" spans="1:10" ht="15" hidden="1" customHeight="1">
      <c r="A473" s="143">
        <v>472</v>
      </c>
      <c r="B473" s="44"/>
      <c r="C473" s="13"/>
      <c r="D473" s="14"/>
      <c r="E473" s="472"/>
      <c r="F473" s="15"/>
      <c r="G473" s="15"/>
      <c r="H473" s="471" t="str">
        <f t="shared" si="15"/>
        <v/>
      </c>
      <c r="I473" s="141"/>
      <c r="J473" s="254" t="str">
        <f t="shared" si="16"/>
        <v/>
      </c>
    </row>
    <row r="474" spans="1:10" ht="15" hidden="1" customHeight="1">
      <c r="A474" s="143">
        <v>473</v>
      </c>
      <c r="B474" s="44"/>
      <c r="C474" s="13"/>
      <c r="D474" s="14"/>
      <c r="E474" s="472"/>
      <c r="F474" s="15"/>
      <c r="G474" s="15"/>
      <c r="H474" s="471" t="str">
        <f t="shared" si="15"/>
        <v/>
      </c>
      <c r="I474" s="141"/>
      <c r="J474" s="254" t="str">
        <f t="shared" si="16"/>
        <v/>
      </c>
    </row>
    <row r="475" spans="1:10" ht="15" hidden="1" customHeight="1">
      <c r="A475" s="143">
        <v>474</v>
      </c>
      <c r="B475" s="44"/>
      <c r="C475" s="13"/>
      <c r="D475" s="14"/>
      <c r="E475" s="472"/>
      <c r="F475" s="15"/>
      <c r="G475" s="15"/>
      <c r="H475" s="471" t="str">
        <f t="shared" si="15"/>
        <v/>
      </c>
      <c r="I475" s="141"/>
      <c r="J475" s="254" t="str">
        <f t="shared" si="16"/>
        <v/>
      </c>
    </row>
    <row r="476" spans="1:10" ht="15" hidden="1" customHeight="1">
      <c r="A476" s="143">
        <v>475</v>
      </c>
      <c r="B476" s="44"/>
      <c r="C476" s="13"/>
      <c r="D476" s="14"/>
      <c r="E476" s="472"/>
      <c r="F476" s="15"/>
      <c r="G476" s="15"/>
      <c r="H476" s="471" t="str">
        <f t="shared" si="15"/>
        <v/>
      </c>
      <c r="I476" s="141"/>
      <c r="J476" s="254" t="str">
        <f t="shared" si="16"/>
        <v/>
      </c>
    </row>
    <row r="477" spans="1:10" ht="15" hidden="1" customHeight="1">
      <c r="A477" s="143">
        <v>476</v>
      </c>
      <c r="B477" s="44"/>
      <c r="C477" s="13"/>
      <c r="D477" s="14"/>
      <c r="E477" s="472"/>
      <c r="F477" s="15"/>
      <c r="G477" s="15"/>
      <c r="H477" s="471" t="str">
        <f t="shared" si="15"/>
        <v/>
      </c>
      <c r="I477" s="141"/>
      <c r="J477" s="254" t="str">
        <f t="shared" si="16"/>
        <v/>
      </c>
    </row>
    <row r="478" spans="1:10" ht="15" hidden="1" customHeight="1">
      <c r="A478" s="143">
        <v>477</v>
      </c>
      <c r="B478" s="44"/>
      <c r="C478" s="13"/>
      <c r="D478" s="14"/>
      <c r="E478" s="472"/>
      <c r="F478" s="15"/>
      <c r="G478" s="15"/>
      <c r="H478" s="471" t="str">
        <f t="shared" si="15"/>
        <v/>
      </c>
      <c r="I478" s="141"/>
      <c r="J478" s="254" t="str">
        <f t="shared" si="16"/>
        <v/>
      </c>
    </row>
    <row r="479" spans="1:10" ht="15" hidden="1" customHeight="1">
      <c r="A479" s="143">
        <v>478</v>
      </c>
      <c r="B479" s="44"/>
      <c r="C479" s="13"/>
      <c r="D479" s="14"/>
      <c r="E479" s="472"/>
      <c r="F479" s="15"/>
      <c r="G479" s="15"/>
      <c r="H479" s="471" t="str">
        <f t="shared" si="15"/>
        <v/>
      </c>
      <c r="I479" s="141"/>
      <c r="J479" s="254" t="str">
        <f t="shared" si="16"/>
        <v/>
      </c>
    </row>
    <row r="480" spans="1:10" ht="15" hidden="1" customHeight="1">
      <c r="A480" s="143">
        <v>479</v>
      </c>
      <c r="B480" s="44"/>
      <c r="C480" s="13"/>
      <c r="D480" s="14"/>
      <c r="E480" s="472"/>
      <c r="F480" s="15"/>
      <c r="G480" s="15"/>
      <c r="H480" s="471" t="str">
        <f t="shared" si="15"/>
        <v/>
      </c>
      <c r="I480" s="141"/>
      <c r="J480" s="254" t="str">
        <f t="shared" si="16"/>
        <v/>
      </c>
    </row>
    <row r="481" spans="1:10" ht="15" hidden="1" customHeight="1">
      <c r="A481" s="143">
        <v>480</v>
      </c>
      <c r="B481" s="44"/>
      <c r="C481" s="13"/>
      <c r="D481" s="14"/>
      <c r="E481" s="472"/>
      <c r="F481" s="15"/>
      <c r="G481" s="15"/>
      <c r="H481" s="471" t="str">
        <f t="shared" si="15"/>
        <v/>
      </c>
      <c r="I481" s="141"/>
      <c r="J481" s="254" t="str">
        <f t="shared" si="16"/>
        <v/>
      </c>
    </row>
    <row r="482" spans="1:10" ht="15" hidden="1" customHeight="1">
      <c r="A482" s="143">
        <v>481</v>
      </c>
      <c r="B482" s="44"/>
      <c r="C482" s="13"/>
      <c r="D482" s="14"/>
      <c r="E482" s="472"/>
      <c r="F482" s="15"/>
      <c r="G482" s="15"/>
      <c r="H482" s="471" t="str">
        <f t="shared" si="15"/>
        <v/>
      </c>
      <c r="I482" s="141"/>
      <c r="J482" s="254" t="str">
        <f t="shared" si="16"/>
        <v/>
      </c>
    </row>
    <row r="483" spans="1:10" ht="15" hidden="1" customHeight="1">
      <c r="A483" s="143">
        <v>482</v>
      </c>
      <c r="B483" s="44"/>
      <c r="C483" s="13"/>
      <c r="D483" s="14"/>
      <c r="E483" s="472"/>
      <c r="F483" s="15"/>
      <c r="G483" s="15"/>
      <c r="H483" s="471" t="str">
        <f t="shared" si="15"/>
        <v/>
      </c>
      <c r="I483" s="141"/>
      <c r="J483" s="254" t="str">
        <f t="shared" si="16"/>
        <v/>
      </c>
    </row>
    <row r="484" spans="1:10" ht="15" hidden="1" customHeight="1">
      <c r="A484" s="143">
        <v>483</v>
      </c>
      <c r="B484" s="44"/>
      <c r="C484" s="13"/>
      <c r="D484" s="14"/>
      <c r="E484" s="472"/>
      <c r="F484" s="15"/>
      <c r="G484" s="15"/>
      <c r="H484" s="471" t="str">
        <f t="shared" si="15"/>
        <v/>
      </c>
      <c r="I484" s="141"/>
      <c r="J484" s="254" t="str">
        <f t="shared" si="16"/>
        <v/>
      </c>
    </row>
    <row r="485" spans="1:10" ht="15" hidden="1" customHeight="1">
      <c r="A485" s="143">
        <v>484</v>
      </c>
      <c r="B485" s="44"/>
      <c r="C485" s="13"/>
      <c r="D485" s="14"/>
      <c r="E485" s="472"/>
      <c r="F485" s="15"/>
      <c r="G485" s="15"/>
      <c r="H485" s="471" t="str">
        <f t="shared" si="15"/>
        <v/>
      </c>
      <c r="I485" s="141"/>
      <c r="J485" s="254" t="str">
        <f t="shared" si="16"/>
        <v/>
      </c>
    </row>
    <row r="486" spans="1:10" ht="15" hidden="1" customHeight="1">
      <c r="A486" s="143">
        <v>485</v>
      </c>
      <c r="B486" s="44"/>
      <c r="C486" s="13"/>
      <c r="D486" s="14"/>
      <c r="E486" s="472"/>
      <c r="F486" s="15"/>
      <c r="G486" s="15"/>
      <c r="H486" s="471" t="str">
        <f t="shared" si="15"/>
        <v/>
      </c>
      <c r="I486" s="141"/>
      <c r="J486" s="254" t="str">
        <f t="shared" si="16"/>
        <v/>
      </c>
    </row>
    <row r="487" spans="1:10" ht="15" hidden="1" customHeight="1">
      <c r="A487" s="143">
        <v>486</v>
      </c>
      <c r="B487" s="44"/>
      <c r="C487" s="13"/>
      <c r="D487" s="14"/>
      <c r="E487" s="472"/>
      <c r="F487" s="15"/>
      <c r="G487" s="15"/>
      <c r="H487" s="471" t="str">
        <f t="shared" si="15"/>
        <v/>
      </c>
      <c r="I487" s="141"/>
      <c r="J487" s="254" t="str">
        <f t="shared" si="16"/>
        <v/>
      </c>
    </row>
    <row r="488" spans="1:10" ht="15" hidden="1" customHeight="1">
      <c r="A488" s="143">
        <v>487</v>
      </c>
      <c r="B488" s="44"/>
      <c r="C488" s="13"/>
      <c r="D488" s="14"/>
      <c r="E488" s="472"/>
      <c r="F488" s="15"/>
      <c r="G488" s="15"/>
      <c r="H488" s="471" t="str">
        <f t="shared" si="15"/>
        <v/>
      </c>
      <c r="I488" s="141"/>
      <c r="J488" s="254" t="str">
        <f t="shared" si="16"/>
        <v/>
      </c>
    </row>
    <row r="489" spans="1:10" ht="15" hidden="1" customHeight="1">
      <c r="A489" s="143">
        <v>488</v>
      </c>
      <c r="B489" s="44"/>
      <c r="C489" s="13"/>
      <c r="D489" s="14"/>
      <c r="E489" s="472"/>
      <c r="F489" s="15"/>
      <c r="G489" s="15"/>
      <c r="H489" s="471" t="str">
        <f t="shared" si="15"/>
        <v/>
      </c>
      <c r="I489" s="141"/>
      <c r="J489" s="254" t="str">
        <f t="shared" si="16"/>
        <v/>
      </c>
    </row>
    <row r="490" spans="1:10" ht="15" hidden="1" customHeight="1">
      <c r="A490" s="143">
        <v>489</v>
      </c>
      <c r="B490" s="44"/>
      <c r="C490" s="13"/>
      <c r="D490" s="14"/>
      <c r="E490" s="472"/>
      <c r="F490" s="15"/>
      <c r="G490" s="15"/>
      <c r="H490" s="471" t="str">
        <f t="shared" si="15"/>
        <v/>
      </c>
      <c r="I490" s="141"/>
      <c r="J490" s="254" t="str">
        <f t="shared" si="16"/>
        <v/>
      </c>
    </row>
    <row r="491" spans="1:10" ht="15" hidden="1" customHeight="1">
      <c r="A491" s="143">
        <v>490</v>
      </c>
      <c r="B491" s="44"/>
      <c r="C491" s="13"/>
      <c r="D491" s="14"/>
      <c r="E491" s="472"/>
      <c r="F491" s="15"/>
      <c r="G491" s="15"/>
      <c r="H491" s="471" t="str">
        <f t="shared" si="15"/>
        <v/>
      </c>
      <c r="I491" s="141"/>
      <c r="J491" s="254" t="str">
        <f t="shared" si="16"/>
        <v/>
      </c>
    </row>
    <row r="492" spans="1:10" ht="15" hidden="1" customHeight="1">
      <c r="A492" s="143">
        <v>491</v>
      </c>
      <c r="B492" s="44"/>
      <c r="C492" s="13"/>
      <c r="D492" s="14"/>
      <c r="E492" s="472"/>
      <c r="F492" s="15"/>
      <c r="G492" s="15"/>
      <c r="H492" s="471" t="str">
        <f t="shared" si="15"/>
        <v/>
      </c>
      <c r="I492" s="141"/>
      <c r="J492" s="254" t="str">
        <f t="shared" si="16"/>
        <v/>
      </c>
    </row>
    <row r="493" spans="1:10" ht="15" hidden="1" customHeight="1">
      <c r="A493" s="143">
        <v>492</v>
      </c>
      <c r="B493" s="44"/>
      <c r="C493" s="13"/>
      <c r="D493" s="14"/>
      <c r="E493" s="472"/>
      <c r="F493" s="15"/>
      <c r="G493" s="15"/>
      <c r="H493" s="471" t="str">
        <f t="shared" si="15"/>
        <v/>
      </c>
      <c r="I493" s="141"/>
      <c r="J493" s="254" t="str">
        <f t="shared" si="16"/>
        <v/>
      </c>
    </row>
    <row r="494" spans="1:10" ht="15" hidden="1" customHeight="1">
      <c r="A494" s="143">
        <v>493</v>
      </c>
      <c r="B494" s="44"/>
      <c r="C494" s="13"/>
      <c r="D494" s="14"/>
      <c r="E494" s="472"/>
      <c r="F494" s="15"/>
      <c r="G494" s="15"/>
      <c r="H494" s="471" t="str">
        <f t="shared" si="15"/>
        <v/>
      </c>
      <c r="I494" s="141"/>
      <c r="J494" s="254" t="str">
        <f t="shared" si="16"/>
        <v/>
      </c>
    </row>
    <row r="495" spans="1:10" ht="15" hidden="1" customHeight="1">
      <c r="A495" s="143">
        <v>494</v>
      </c>
      <c r="B495" s="44"/>
      <c r="C495" s="13"/>
      <c r="D495" s="14"/>
      <c r="E495" s="472"/>
      <c r="F495" s="15"/>
      <c r="G495" s="15"/>
      <c r="H495" s="471" t="str">
        <f t="shared" si="15"/>
        <v/>
      </c>
      <c r="I495" s="141"/>
      <c r="J495" s="254" t="str">
        <f t="shared" si="16"/>
        <v/>
      </c>
    </row>
    <row r="496" spans="1:10" ht="15" hidden="1" customHeight="1">
      <c r="A496" s="143">
        <v>495</v>
      </c>
      <c r="B496" s="44"/>
      <c r="C496" s="13"/>
      <c r="D496" s="14"/>
      <c r="E496" s="472"/>
      <c r="F496" s="15"/>
      <c r="G496" s="15"/>
      <c r="H496" s="471" t="str">
        <f t="shared" si="15"/>
        <v/>
      </c>
      <c r="I496" s="141"/>
      <c r="J496" s="254" t="str">
        <f t="shared" si="16"/>
        <v/>
      </c>
    </row>
    <row r="497" spans="1:10" ht="15" hidden="1" customHeight="1">
      <c r="A497" s="143">
        <v>496</v>
      </c>
      <c r="B497" s="44"/>
      <c r="C497" s="13"/>
      <c r="D497" s="14"/>
      <c r="E497" s="472"/>
      <c r="F497" s="15"/>
      <c r="G497" s="15"/>
      <c r="H497" s="471" t="str">
        <f t="shared" si="15"/>
        <v/>
      </c>
      <c r="I497" s="141"/>
      <c r="J497" s="254" t="str">
        <f t="shared" si="16"/>
        <v/>
      </c>
    </row>
    <row r="498" spans="1:10" ht="15" hidden="1" customHeight="1">
      <c r="A498" s="143">
        <v>497</v>
      </c>
      <c r="B498" s="44"/>
      <c r="C498" s="13"/>
      <c r="D498" s="14"/>
      <c r="E498" s="472"/>
      <c r="F498" s="15"/>
      <c r="G498" s="15"/>
      <c r="H498" s="471" t="str">
        <f t="shared" si="15"/>
        <v/>
      </c>
      <c r="I498" s="141"/>
      <c r="J498" s="254" t="str">
        <f t="shared" si="16"/>
        <v/>
      </c>
    </row>
    <row r="499" spans="1:10" ht="15" hidden="1" customHeight="1">
      <c r="A499" s="143">
        <v>498</v>
      </c>
      <c r="B499" s="44"/>
      <c r="C499" s="13"/>
      <c r="D499" s="14"/>
      <c r="E499" s="472"/>
      <c r="F499" s="15"/>
      <c r="G499" s="15"/>
      <c r="H499" s="471" t="str">
        <f t="shared" si="15"/>
        <v/>
      </c>
      <c r="I499" s="141"/>
      <c r="J499" s="254" t="str">
        <f t="shared" si="16"/>
        <v/>
      </c>
    </row>
    <row r="500" spans="1:10" ht="15" hidden="1" customHeight="1">
      <c r="A500" s="143">
        <v>499</v>
      </c>
      <c r="B500" s="44"/>
      <c r="C500" s="13"/>
      <c r="D500" s="14"/>
      <c r="E500" s="472"/>
      <c r="F500" s="15"/>
      <c r="G500" s="15"/>
      <c r="H500" s="471" t="str">
        <f t="shared" si="15"/>
        <v/>
      </c>
      <c r="I500" s="141"/>
      <c r="J500" s="254" t="str">
        <f t="shared" si="16"/>
        <v/>
      </c>
    </row>
    <row r="501" spans="1:10" ht="15" hidden="1" customHeight="1">
      <c r="A501" s="143">
        <v>500</v>
      </c>
      <c r="B501" s="44"/>
      <c r="C501" s="13"/>
      <c r="D501" s="14"/>
      <c r="E501" s="472"/>
      <c r="F501" s="15"/>
      <c r="G501" s="15"/>
      <c r="H501" s="471" t="str">
        <f t="shared" si="15"/>
        <v/>
      </c>
      <c r="I501" s="141"/>
      <c r="J501" s="254" t="str">
        <f t="shared" si="16"/>
        <v/>
      </c>
    </row>
    <row r="502" spans="1:10" ht="15" hidden="1" customHeight="1">
      <c r="A502" s="143">
        <v>501</v>
      </c>
      <c r="B502" s="44"/>
      <c r="C502" s="13"/>
      <c r="D502" s="14"/>
      <c r="E502" s="472"/>
      <c r="F502" s="15"/>
      <c r="G502" s="15"/>
      <c r="H502" s="471" t="str">
        <f t="shared" si="15"/>
        <v/>
      </c>
      <c r="I502" s="141"/>
      <c r="J502" s="254" t="str">
        <f t="shared" si="16"/>
        <v/>
      </c>
    </row>
    <row r="503" spans="1:10" ht="15" hidden="1" customHeight="1">
      <c r="A503" s="143">
        <v>502</v>
      </c>
      <c r="B503" s="44"/>
      <c r="C503" s="13"/>
      <c r="D503" s="14"/>
      <c r="E503" s="472"/>
      <c r="F503" s="15"/>
      <c r="G503" s="15"/>
      <c r="H503" s="471" t="str">
        <f t="shared" si="15"/>
        <v/>
      </c>
      <c r="I503" s="141"/>
      <c r="J503" s="254" t="str">
        <f t="shared" si="16"/>
        <v/>
      </c>
    </row>
    <row r="504" spans="1:10" ht="15" hidden="1" customHeight="1">
      <c r="A504" s="143">
        <v>503</v>
      </c>
      <c r="B504" s="44"/>
      <c r="C504" s="13"/>
      <c r="D504" s="14"/>
      <c r="E504" s="472"/>
      <c r="F504" s="15"/>
      <c r="G504" s="15"/>
      <c r="H504" s="471" t="str">
        <f t="shared" si="15"/>
        <v/>
      </c>
      <c r="I504" s="141"/>
      <c r="J504" s="254" t="str">
        <f t="shared" si="16"/>
        <v/>
      </c>
    </row>
    <row r="505" spans="1:10" ht="15" hidden="1" customHeight="1">
      <c r="A505" s="143">
        <v>504</v>
      </c>
      <c r="B505" s="44"/>
      <c r="C505" s="13"/>
      <c r="D505" s="14"/>
      <c r="E505" s="472"/>
      <c r="F505" s="15"/>
      <c r="G505" s="15"/>
      <c r="H505" s="471" t="str">
        <f t="shared" si="15"/>
        <v/>
      </c>
      <c r="I505" s="141"/>
      <c r="J505" s="254" t="str">
        <f t="shared" si="16"/>
        <v/>
      </c>
    </row>
    <row r="506" spans="1:10" ht="15" hidden="1" customHeight="1">
      <c r="A506" s="143">
        <v>505</v>
      </c>
      <c r="B506" s="44"/>
      <c r="C506" s="13"/>
      <c r="D506" s="14"/>
      <c r="E506" s="472"/>
      <c r="F506" s="15"/>
      <c r="G506" s="15"/>
      <c r="H506" s="471" t="str">
        <f t="shared" si="15"/>
        <v/>
      </c>
      <c r="I506" s="141"/>
      <c r="J506" s="254" t="str">
        <f t="shared" si="16"/>
        <v/>
      </c>
    </row>
    <row r="507" spans="1:10" ht="15" hidden="1" customHeight="1">
      <c r="A507" s="143">
        <v>506</v>
      </c>
      <c r="B507" s="44"/>
      <c r="C507" s="13"/>
      <c r="D507" s="14"/>
      <c r="E507" s="472"/>
      <c r="F507" s="15"/>
      <c r="G507" s="15"/>
      <c r="H507" s="471" t="str">
        <f t="shared" si="15"/>
        <v/>
      </c>
      <c r="I507" s="141"/>
      <c r="J507" s="254" t="str">
        <f t="shared" si="16"/>
        <v/>
      </c>
    </row>
    <row r="508" spans="1:10" ht="15" hidden="1" customHeight="1">
      <c r="A508" s="143">
        <v>507</v>
      </c>
      <c r="B508" s="44"/>
      <c r="C508" s="13"/>
      <c r="D508" s="14"/>
      <c r="E508" s="472"/>
      <c r="F508" s="15"/>
      <c r="G508" s="15"/>
      <c r="H508" s="471" t="str">
        <f t="shared" si="15"/>
        <v/>
      </c>
      <c r="I508" s="141"/>
      <c r="J508" s="254" t="str">
        <f t="shared" si="16"/>
        <v/>
      </c>
    </row>
    <row r="509" spans="1:10" ht="15" hidden="1" customHeight="1">
      <c r="A509" s="143">
        <v>508</v>
      </c>
      <c r="B509" s="44"/>
      <c r="C509" s="13"/>
      <c r="D509" s="14"/>
      <c r="E509" s="472"/>
      <c r="F509" s="15"/>
      <c r="G509" s="15"/>
      <c r="H509" s="471" t="str">
        <f t="shared" si="15"/>
        <v/>
      </c>
      <c r="I509" s="141"/>
      <c r="J509" s="254" t="str">
        <f t="shared" si="16"/>
        <v/>
      </c>
    </row>
    <row r="510" spans="1:10" ht="15" hidden="1" customHeight="1">
      <c r="A510" s="143">
        <v>509</v>
      </c>
      <c r="B510" s="44"/>
      <c r="C510" s="13"/>
      <c r="D510" s="14"/>
      <c r="E510" s="472"/>
      <c r="F510" s="15"/>
      <c r="G510" s="15"/>
      <c r="H510" s="471" t="str">
        <f t="shared" si="15"/>
        <v/>
      </c>
      <c r="I510" s="141"/>
      <c r="J510" s="254" t="str">
        <f t="shared" si="16"/>
        <v/>
      </c>
    </row>
    <row r="511" spans="1:10" ht="15" hidden="1" customHeight="1">
      <c r="A511" s="143">
        <v>510</v>
      </c>
      <c r="B511" s="44"/>
      <c r="C511" s="13"/>
      <c r="D511" s="14"/>
      <c r="E511" s="472"/>
      <c r="F511" s="15"/>
      <c r="G511" s="15"/>
      <c r="H511" s="471" t="str">
        <f t="shared" si="15"/>
        <v/>
      </c>
      <c r="I511" s="141"/>
      <c r="J511" s="254" t="str">
        <f t="shared" si="16"/>
        <v/>
      </c>
    </row>
    <row r="512" spans="1:10" ht="15" hidden="1" customHeight="1">
      <c r="A512" s="143">
        <v>511</v>
      </c>
      <c r="B512" s="44"/>
      <c r="C512" s="13"/>
      <c r="D512" s="14"/>
      <c r="E512" s="472"/>
      <c r="F512" s="15"/>
      <c r="G512" s="15"/>
      <c r="H512" s="471" t="str">
        <f t="shared" si="15"/>
        <v/>
      </c>
      <c r="I512" s="141"/>
      <c r="J512" s="254" t="str">
        <f t="shared" si="16"/>
        <v/>
      </c>
    </row>
    <row r="513" spans="1:10" ht="15" hidden="1" customHeight="1">
      <c r="A513" s="143">
        <v>512</v>
      </c>
      <c r="B513" s="44"/>
      <c r="C513" s="13"/>
      <c r="D513" s="14"/>
      <c r="E513" s="472"/>
      <c r="F513" s="15"/>
      <c r="G513" s="15"/>
      <c r="H513" s="471" t="str">
        <f t="shared" si="15"/>
        <v/>
      </c>
      <c r="I513" s="141"/>
      <c r="J513" s="254" t="str">
        <f t="shared" si="16"/>
        <v/>
      </c>
    </row>
    <row r="514" spans="1:10" ht="15" hidden="1" customHeight="1">
      <c r="A514" s="143">
        <v>513</v>
      </c>
      <c r="B514" s="44"/>
      <c r="C514" s="13"/>
      <c r="D514" s="14"/>
      <c r="E514" s="472"/>
      <c r="F514" s="15"/>
      <c r="G514" s="15"/>
      <c r="H514" s="471" t="str">
        <f t="shared" si="15"/>
        <v/>
      </c>
      <c r="I514" s="141"/>
      <c r="J514" s="254" t="str">
        <f t="shared" si="16"/>
        <v/>
      </c>
    </row>
    <row r="515" spans="1:10" ht="15" hidden="1" customHeight="1">
      <c r="A515" s="143">
        <v>514</v>
      </c>
      <c r="B515" s="44"/>
      <c r="C515" s="13"/>
      <c r="D515" s="14"/>
      <c r="E515" s="472"/>
      <c r="F515" s="15"/>
      <c r="G515" s="15"/>
      <c r="H515" s="471" t="str">
        <f t="shared" si="15"/>
        <v/>
      </c>
      <c r="I515" s="141"/>
      <c r="J515" s="254" t="str">
        <f t="shared" si="16"/>
        <v/>
      </c>
    </row>
    <row r="516" spans="1:10" ht="15" hidden="1" customHeight="1">
      <c r="A516" s="143">
        <v>515</v>
      </c>
      <c r="B516" s="44"/>
      <c r="C516" s="13"/>
      <c r="D516" s="14"/>
      <c r="E516" s="472"/>
      <c r="F516" s="15"/>
      <c r="G516" s="15"/>
      <c r="H516" s="471" t="str">
        <f t="shared" si="15"/>
        <v/>
      </c>
      <c r="I516" s="141"/>
      <c r="J516" s="254" t="str">
        <f t="shared" si="16"/>
        <v/>
      </c>
    </row>
    <row r="517" spans="1:10" ht="15" hidden="1" customHeight="1">
      <c r="A517" s="143">
        <v>516</v>
      </c>
      <c r="B517" s="44"/>
      <c r="C517" s="13"/>
      <c r="D517" s="14"/>
      <c r="E517" s="472"/>
      <c r="F517" s="15"/>
      <c r="G517" s="15"/>
      <c r="H517" s="471" t="str">
        <f t="shared" si="15"/>
        <v/>
      </c>
      <c r="I517" s="141"/>
      <c r="J517" s="254" t="str">
        <f t="shared" si="16"/>
        <v/>
      </c>
    </row>
    <row r="518" spans="1:10" ht="15" hidden="1" customHeight="1">
      <c r="A518" s="143">
        <v>517</v>
      </c>
      <c r="B518" s="44"/>
      <c r="C518" s="13"/>
      <c r="D518" s="14"/>
      <c r="E518" s="472"/>
      <c r="F518" s="15"/>
      <c r="G518" s="15"/>
      <c r="H518" s="471" t="str">
        <f t="shared" si="15"/>
        <v/>
      </c>
      <c r="I518" s="141"/>
      <c r="J518" s="254" t="str">
        <f t="shared" si="16"/>
        <v/>
      </c>
    </row>
    <row r="519" spans="1:10" ht="15" hidden="1" customHeight="1">
      <c r="A519" s="143">
        <v>518</v>
      </c>
      <c r="B519" s="44"/>
      <c r="C519" s="13"/>
      <c r="D519" s="14"/>
      <c r="E519" s="472"/>
      <c r="F519" s="15"/>
      <c r="G519" s="15"/>
      <c r="H519" s="471" t="str">
        <f t="shared" si="15"/>
        <v/>
      </c>
      <c r="I519" s="141"/>
      <c r="J519" s="254" t="str">
        <f t="shared" si="16"/>
        <v/>
      </c>
    </row>
    <row r="520" spans="1:10" ht="15" hidden="1" customHeight="1">
      <c r="A520" s="143">
        <v>519</v>
      </c>
      <c r="B520" s="44"/>
      <c r="C520" s="13"/>
      <c r="D520" s="14"/>
      <c r="E520" s="472"/>
      <c r="F520" s="15"/>
      <c r="G520" s="15"/>
      <c r="H520" s="471" t="str">
        <f t="shared" si="15"/>
        <v/>
      </c>
      <c r="I520" s="141"/>
      <c r="J520" s="254" t="str">
        <f t="shared" si="16"/>
        <v/>
      </c>
    </row>
    <row r="521" spans="1:10" ht="15" hidden="1" customHeight="1">
      <c r="A521" s="143">
        <v>520</v>
      </c>
      <c r="B521" s="44"/>
      <c r="C521" s="13"/>
      <c r="D521" s="14"/>
      <c r="E521" s="472"/>
      <c r="F521" s="15"/>
      <c r="G521" s="15"/>
      <c r="H521" s="471" t="str">
        <f t="shared" si="15"/>
        <v/>
      </c>
      <c r="I521" s="141"/>
      <c r="J521" s="254" t="str">
        <f t="shared" si="16"/>
        <v/>
      </c>
    </row>
    <row r="522" spans="1:10" ht="15" hidden="1" customHeight="1">
      <c r="A522" s="143">
        <v>521</v>
      </c>
      <c r="B522" s="44"/>
      <c r="C522" s="13"/>
      <c r="D522" s="14"/>
      <c r="E522" s="472"/>
      <c r="F522" s="15"/>
      <c r="G522" s="15"/>
      <c r="H522" s="471" t="str">
        <f t="shared" si="15"/>
        <v/>
      </c>
      <c r="I522" s="141"/>
      <c r="J522" s="254" t="str">
        <f t="shared" si="16"/>
        <v/>
      </c>
    </row>
    <row r="523" spans="1:10" ht="15" hidden="1" customHeight="1">
      <c r="A523" s="143">
        <v>522</v>
      </c>
      <c r="B523" s="44"/>
      <c r="C523" s="13"/>
      <c r="D523" s="14"/>
      <c r="E523" s="472"/>
      <c r="F523" s="15"/>
      <c r="G523" s="15"/>
      <c r="H523" s="471" t="str">
        <f t="shared" si="15"/>
        <v/>
      </c>
      <c r="I523" s="141"/>
      <c r="J523" s="254" t="str">
        <f t="shared" si="16"/>
        <v/>
      </c>
    </row>
    <row r="524" spans="1:10" ht="15" hidden="1" customHeight="1">
      <c r="A524" s="143">
        <v>523</v>
      </c>
      <c r="B524" s="44"/>
      <c r="C524" s="13"/>
      <c r="D524" s="14"/>
      <c r="E524" s="472"/>
      <c r="F524" s="15"/>
      <c r="G524" s="15"/>
      <c r="H524" s="471" t="str">
        <f t="shared" si="15"/>
        <v/>
      </c>
      <c r="I524" s="141"/>
      <c r="J524" s="254" t="str">
        <f t="shared" si="16"/>
        <v/>
      </c>
    </row>
    <row r="525" spans="1:10" ht="15" hidden="1" customHeight="1">
      <c r="A525" s="143">
        <v>524</v>
      </c>
      <c r="B525" s="44"/>
      <c r="C525" s="13"/>
      <c r="D525" s="14"/>
      <c r="E525" s="472"/>
      <c r="F525" s="15"/>
      <c r="G525" s="15"/>
      <c r="H525" s="471" t="str">
        <f t="shared" si="15"/>
        <v/>
      </c>
      <c r="I525" s="141"/>
      <c r="J525" s="254" t="str">
        <f t="shared" si="16"/>
        <v/>
      </c>
    </row>
    <row r="526" spans="1:10" ht="15" hidden="1" customHeight="1">
      <c r="A526" s="143">
        <v>525</v>
      </c>
      <c r="B526" s="44"/>
      <c r="C526" s="13"/>
      <c r="D526" s="14"/>
      <c r="E526" s="472"/>
      <c r="F526" s="15"/>
      <c r="G526" s="15"/>
      <c r="H526" s="471" t="str">
        <f t="shared" si="15"/>
        <v/>
      </c>
      <c r="I526" s="141"/>
      <c r="J526" s="254" t="str">
        <f t="shared" si="16"/>
        <v/>
      </c>
    </row>
    <row r="527" spans="1:10" ht="15" hidden="1" customHeight="1">
      <c r="A527" s="143">
        <v>526</v>
      </c>
      <c r="B527" s="44"/>
      <c r="C527" s="13"/>
      <c r="D527" s="14"/>
      <c r="E527" s="472"/>
      <c r="F527" s="15"/>
      <c r="G527" s="15"/>
      <c r="H527" s="471" t="str">
        <f t="shared" si="15"/>
        <v/>
      </c>
      <c r="I527" s="141"/>
      <c r="J527" s="254" t="str">
        <f t="shared" si="16"/>
        <v/>
      </c>
    </row>
    <row r="528" spans="1:10" ht="15" hidden="1" customHeight="1">
      <c r="A528" s="143">
        <v>527</v>
      </c>
      <c r="B528" s="44"/>
      <c r="C528" s="13"/>
      <c r="D528" s="14"/>
      <c r="E528" s="472"/>
      <c r="F528" s="15"/>
      <c r="G528" s="15"/>
      <c r="H528" s="471" t="str">
        <f t="shared" si="15"/>
        <v/>
      </c>
      <c r="I528" s="141"/>
      <c r="J528" s="254" t="str">
        <f t="shared" si="16"/>
        <v/>
      </c>
    </row>
    <row r="529" spans="1:10" ht="15" hidden="1" customHeight="1">
      <c r="A529" s="143">
        <v>528</v>
      </c>
      <c r="B529" s="44"/>
      <c r="C529" s="13"/>
      <c r="D529" s="14"/>
      <c r="E529" s="472"/>
      <c r="F529" s="15"/>
      <c r="G529" s="15"/>
      <c r="H529" s="471" t="str">
        <f t="shared" si="15"/>
        <v/>
      </c>
      <c r="I529" s="141"/>
      <c r="J529" s="254" t="str">
        <f t="shared" si="16"/>
        <v/>
      </c>
    </row>
    <row r="530" spans="1:10" ht="15" hidden="1" customHeight="1">
      <c r="A530" s="143">
        <v>529</v>
      </c>
      <c r="B530" s="44"/>
      <c r="C530" s="13"/>
      <c r="D530" s="14"/>
      <c r="E530" s="472"/>
      <c r="F530" s="15"/>
      <c r="G530" s="15"/>
      <c r="H530" s="471" t="str">
        <f t="shared" si="15"/>
        <v/>
      </c>
      <c r="I530" s="141"/>
      <c r="J530" s="254" t="str">
        <f t="shared" si="16"/>
        <v/>
      </c>
    </row>
    <row r="531" spans="1:10" ht="15" hidden="1" customHeight="1">
      <c r="A531" s="143">
        <v>530</v>
      </c>
      <c r="B531" s="44"/>
      <c r="C531" s="13"/>
      <c r="D531" s="14"/>
      <c r="E531" s="472"/>
      <c r="F531" s="15"/>
      <c r="G531" s="15"/>
      <c r="H531" s="471" t="str">
        <f t="shared" si="15"/>
        <v/>
      </c>
      <c r="I531" s="141"/>
      <c r="J531" s="254" t="str">
        <f t="shared" si="16"/>
        <v/>
      </c>
    </row>
    <row r="532" spans="1:10" ht="15" hidden="1" customHeight="1">
      <c r="A532" s="143">
        <v>531</v>
      </c>
      <c r="B532" s="44"/>
      <c r="C532" s="13"/>
      <c r="D532" s="14"/>
      <c r="E532" s="472"/>
      <c r="F532" s="15"/>
      <c r="G532" s="15"/>
      <c r="H532" s="471" t="str">
        <f t="shared" si="15"/>
        <v/>
      </c>
      <c r="I532" s="141"/>
      <c r="J532" s="254" t="str">
        <f t="shared" si="16"/>
        <v/>
      </c>
    </row>
    <row r="533" spans="1:10" ht="15" hidden="1" customHeight="1">
      <c r="A533" s="143">
        <v>532</v>
      </c>
      <c r="B533" s="44"/>
      <c r="C533" s="13"/>
      <c r="D533" s="14"/>
      <c r="E533" s="472"/>
      <c r="F533" s="15"/>
      <c r="G533" s="15"/>
      <c r="H533" s="471" t="str">
        <f t="shared" si="15"/>
        <v/>
      </c>
      <c r="I533" s="141"/>
      <c r="J533" s="254" t="str">
        <f t="shared" si="16"/>
        <v/>
      </c>
    </row>
    <row r="534" spans="1:10" ht="15" hidden="1" customHeight="1">
      <c r="A534" s="143">
        <v>533</v>
      </c>
      <c r="B534" s="44"/>
      <c r="C534" s="13"/>
      <c r="D534" s="14"/>
      <c r="E534" s="472"/>
      <c r="F534" s="15"/>
      <c r="G534" s="15"/>
      <c r="H534" s="471" t="str">
        <f t="shared" si="15"/>
        <v/>
      </c>
      <c r="I534" s="141"/>
      <c r="J534" s="254" t="str">
        <f t="shared" si="16"/>
        <v/>
      </c>
    </row>
    <row r="535" spans="1:10" ht="15" hidden="1" customHeight="1">
      <c r="A535" s="143">
        <v>534</v>
      </c>
      <c r="B535" s="44"/>
      <c r="C535" s="13"/>
      <c r="D535" s="14"/>
      <c r="E535" s="472"/>
      <c r="F535" s="15"/>
      <c r="G535" s="15"/>
      <c r="H535" s="471" t="str">
        <f t="shared" si="15"/>
        <v/>
      </c>
      <c r="I535" s="141"/>
      <c r="J535" s="254" t="str">
        <f t="shared" si="16"/>
        <v/>
      </c>
    </row>
    <row r="536" spans="1:10" ht="15" hidden="1" customHeight="1">
      <c r="A536" s="143">
        <v>535</v>
      </c>
      <c r="B536" s="44"/>
      <c r="C536" s="13"/>
      <c r="D536" s="14"/>
      <c r="E536" s="472"/>
      <c r="F536" s="15"/>
      <c r="G536" s="15"/>
      <c r="H536" s="471" t="str">
        <f t="shared" ref="H536:H599" si="17">IF(B536&lt;&gt;"",(D536*E536)/(1-F536-G536),"")</f>
        <v/>
      </c>
      <c r="I536" s="141"/>
      <c r="J536" s="254" t="str">
        <f t="shared" ref="J536:J599" si="18">IF(B536="","",IF(H536&lt;&gt;0,"x",IF(H536="","",IF(H536=0,""))))</f>
        <v/>
      </c>
    </row>
    <row r="537" spans="1:10" ht="15" hidden="1" customHeight="1">
      <c r="A537" s="143">
        <v>536</v>
      </c>
      <c r="B537" s="44"/>
      <c r="C537" s="13"/>
      <c r="D537" s="14"/>
      <c r="E537" s="472"/>
      <c r="F537" s="15"/>
      <c r="G537" s="15"/>
      <c r="H537" s="471" t="str">
        <f t="shared" si="17"/>
        <v/>
      </c>
      <c r="I537" s="141"/>
      <c r="J537" s="254" t="str">
        <f t="shared" si="18"/>
        <v/>
      </c>
    </row>
    <row r="538" spans="1:10" ht="15" hidden="1" customHeight="1">
      <c r="A538" s="143">
        <v>537</v>
      </c>
      <c r="B538" s="44"/>
      <c r="C538" s="13"/>
      <c r="D538" s="14"/>
      <c r="E538" s="472"/>
      <c r="F538" s="15"/>
      <c r="G538" s="15"/>
      <c r="H538" s="471" t="str">
        <f t="shared" si="17"/>
        <v/>
      </c>
      <c r="I538" s="141"/>
      <c r="J538" s="254" t="str">
        <f t="shared" si="18"/>
        <v/>
      </c>
    </row>
    <row r="539" spans="1:10" ht="15" hidden="1" customHeight="1">
      <c r="A539" s="143">
        <v>538</v>
      </c>
      <c r="B539" s="44"/>
      <c r="C539" s="13"/>
      <c r="D539" s="14"/>
      <c r="E539" s="472"/>
      <c r="F539" s="15"/>
      <c r="G539" s="15"/>
      <c r="H539" s="471" t="str">
        <f t="shared" si="17"/>
        <v/>
      </c>
      <c r="I539" s="141"/>
      <c r="J539" s="254" t="str">
        <f t="shared" si="18"/>
        <v/>
      </c>
    </row>
    <row r="540" spans="1:10" ht="15" hidden="1" customHeight="1">
      <c r="A540" s="143">
        <v>539</v>
      </c>
      <c r="B540" s="44"/>
      <c r="C540" s="13"/>
      <c r="D540" s="14"/>
      <c r="E540" s="472"/>
      <c r="F540" s="15"/>
      <c r="G540" s="15"/>
      <c r="H540" s="471" t="str">
        <f t="shared" si="17"/>
        <v/>
      </c>
      <c r="I540" s="141"/>
      <c r="J540" s="254" t="str">
        <f t="shared" si="18"/>
        <v/>
      </c>
    </row>
    <row r="541" spans="1:10" ht="15" hidden="1" customHeight="1">
      <c r="A541" s="143">
        <v>540</v>
      </c>
      <c r="B541" s="44"/>
      <c r="C541" s="13"/>
      <c r="D541" s="14"/>
      <c r="E541" s="472"/>
      <c r="F541" s="15"/>
      <c r="G541" s="15"/>
      <c r="H541" s="471" t="str">
        <f t="shared" si="17"/>
        <v/>
      </c>
      <c r="I541" s="141"/>
      <c r="J541" s="254" t="str">
        <f t="shared" si="18"/>
        <v/>
      </c>
    </row>
    <row r="542" spans="1:10" ht="15" hidden="1" customHeight="1">
      <c r="A542" s="143">
        <v>541</v>
      </c>
      <c r="B542" s="44"/>
      <c r="C542" s="13"/>
      <c r="D542" s="14"/>
      <c r="E542" s="472"/>
      <c r="F542" s="15"/>
      <c r="G542" s="15"/>
      <c r="H542" s="471" t="str">
        <f t="shared" si="17"/>
        <v/>
      </c>
      <c r="I542" s="141"/>
      <c r="J542" s="254" t="str">
        <f t="shared" si="18"/>
        <v/>
      </c>
    </row>
    <row r="543" spans="1:10" ht="15" hidden="1" customHeight="1">
      <c r="A543" s="143">
        <v>542</v>
      </c>
      <c r="B543" s="44"/>
      <c r="C543" s="13"/>
      <c r="D543" s="14"/>
      <c r="E543" s="472"/>
      <c r="F543" s="15"/>
      <c r="G543" s="15"/>
      <c r="H543" s="471" t="str">
        <f t="shared" si="17"/>
        <v/>
      </c>
      <c r="I543" s="141"/>
      <c r="J543" s="254" t="str">
        <f t="shared" si="18"/>
        <v/>
      </c>
    </row>
    <row r="544" spans="1:10" ht="15" hidden="1" customHeight="1">
      <c r="A544" s="143">
        <v>543</v>
      </c>
      <c r="B544" s="44"/>
      <c r="C544" s="13"/>
      <c r="D544" s="14"/>
      <c r="E544" s="472"/>
      <c r="F544" s="15"/>
      <c r="G544" s="15"/>
      <c r="H544" s="471" t="str">
        <f t="shared" si="17"/>
        <v/>
      </c>
      <c r="I544" s="141"/>
      <c r="J544" s="254" t="str">
        <f t="shared" si="18"/>
        <v/>
      </c>
    </row>
    <row r="545" spans="1:10" ht="15" hidden="1" customHeight="1">
      <c r="A545" s="143">
        <v>544</v>
      </c>
      <c r="B545" s="44"/>
      <c r="C545" s="13"/>
      <c r="D545" s="14"/>
      <c r="E545" s="472"/>
      <c r="F545" s="15"/>
      <c r="G545" s="15"/>
      <c r="H545" s="471" t="str">
        <f t="shared" si="17"/>
        <v/>
      </c>
      <c r="I545" s="141"/>
      <c r="J545" s="254" t="str">
        <f t="shared" si="18"/>
        <v/>
      </c>
    </row>
    <row r="546" spans="1:10" ht="15" hidden="1" customHeight="1">
      <c r="A546" s="143">
        <v>545</v>
      </c>
      <c r="B546" s="44"/>
      <c r="C546" s="13"/>
      <c r="D546" s="14"/>
      <c r="E546" s="472"/>
      <c r="F546" s="15"/>
      <c r="G546" s="15"/>
      <c r="H546" s="471" t="str">
        <f t="shared" si="17"/>
        <v/>
      </c>
      <c r="I546" s="141"/>
      <c r="J546" s="254" t="str">
        <f t="shared" si="18"/>
        <v/>
      </c>
    </row>
    <row r="547" spans="1:10" ht="15" hidden="1" customHeight="1">
      <c r="A547" s="143">
        <v>546</v>
      </c>
      <c r="B547" s="44"/>
      <c r="C547" s="13"/>
      <c r="D547" s="14"/>
      <c r="E547" s="472"/>
      <c r="F547" s="15"/>
      <c r="G547" s="15"/>
      <c r="H547" s="471" t="str">
        <f t="shared" si="17"/>
        <v/>
      </c>
      <c r="I547" s="141"/>
      <c r="J547" s="254" t="str">
        <f t="shared" si="18"/>
        <v/>
      </c>
    </row>
    <row r="548" spans="1:10" ht="15" hidden="1" customHeight="1">
      <c r="A548" s="143">
        <v>547</v>
      </c>
      <c r="B548" s="44"/>
      <c r="C548" s="13"/>
      <c r="D548" s="14"/>
      <c r="E548" s="472"/>
      <c r="F548" s="15"/>
      <c r="G548" s="15"/>
      <c r="H548" s="471" t="str">
        <f t="shared" si="17"/>
        <v/>
      </c>
      <c r="I548" s="141"/>
      <c r="J548" s="254" t="str">
        <f t="shared" si="18"/>
        <v/>
      </c>
    </row>
    <row r="549" spans="1:10" ht="15" hidden="1" customHeight="1">
      <c r="A549" s="143">
        <v>548</v>
      </c>
      <c r="B549" s="44"/>
      <c r="C549" s="13"/>
      <c r="D549" s="14"/>
      <c r="E549" s="472"/>
      <c r="F549" s="15"/>
      <c r="G549" s="15"/>
      <c r="H549" s="471" t="str">
        <f t="shared" si="17"/>
        <v/>
      </c>
      <c r="I549" s="141"/>
      <c r="J549" s="254" t="str">
        <f t="shared" si="18"/>
        <v/>
      </c>
    </row>
    <row r="550" spans="1:10" ht="15" hidden="1" customHeight="1">
      <c r="A550" s="143">
        <v>549</v>
      </c>
      <c r="B550" s="44"/>
      <c r="C550" s="13"/>
      <c r="D550" s="14"/>
      <c r="E550" s="472"/>
      <c r="F550" s="15"/>
      <c r="G550" s="15"/>
      <c r="H550" s="471" t="str">
        <f t="shared" si="17"/>
        <v/>
      </c>
      <c r="I550" s="141"/>
      <c r="J550" s="254" t="str">
        <f t="shared" si="18"/>
        <v/>
      </c>
    </row>
    <row r="551" spans="1:10" ht="15" hidden="1" customHeight="1">
      <c r="A551" s="143">
        <v>550</v>
      </c>
      <c r="B551" s="44"/>
      <c r="C551" s="13"/>
      <c r="D551" s="14"/>
      <c r="E551" s="472"/>
      <c r="F551" s="15"/>
      <c r="G551" s="15"/>
      <c r="H551" s="471" t="str">
        <f t="shared" si="17"/>
        <v/>
      </c>
      <c r="I551" s="141"/>
      <c r="J551" s="254" t="str">
        <f t="shared" si="18"/>
        <v/>
      </c>
    </row>
    <row r="552" spans="1:10" ht="15" hidden="1" customHeight="1">
      <c r="A552" s="143">
        <v>551</v>
      </c>
      <c r="B552" s="44"/>
      <c r="C552" s="13"/>
      <c r="D552" s="14"/>
      <c r="E552" s="472"/>
      <c r="F552" s="15"/>
      <c r="G552" s="15"/>
      <c r="H552" s="471" t="str">
        <f t="shared" si="17"/>
        <v/>
      </c>
      <c r="I552" s="141"/>
      <c r="J552" s="254" t="str">
        <f t="shared" si="18"/>
        <v/>
      </c>
    </row>
    <row r="553" spans="1:10" ht="15" hidden="1" customHeight="1">
      <c r="A553" s="143">
        <v>552</v>
      </c>
      <c r="B553" s="44"/>
      <c r="C553" s="13"/>
      <c r="D553" s="14"/>
      <c r="E553" s="472"/>
      <c r="F553" s="15"/>
      <c r="G553" s="15"/>
      <c r="H553" s="471" t="str">
        <f t="shared" si="17"/>
        <v/>
      </c>
      <c r="I553" s="141"/>
      <c r="J553" s="254" t="str">
        <f t="shared" si="18"/>
        <v/>
      </c>
    </row>
    <row r="554" spans="1:10" ht="15" hidden="1" customHeight="1">
      <c r="A554" s="143">
        <v>553</v>
      </c>
      <c r="B554" s="44"/>
      <c r="C554" s="13"/>
      <c r="D554" s="14"/>
      <c r="E554" s="472"/>
      <c r="F554" s="15"/>
      <c r="G554" s="15"/>
      <c r="H554" s="471" t="str">
        <f t="shared" si="17"/>
        <v/>
      </c>
      <c r="I554" s="141"/>
      <c r="J554" s="254" t="str">
        <f t="shared" si="18"/>
        <v/>
      </c>
    </row>
    <row r="555" spans="1:10" ht="15" hidden="1" customHeight="1">
      <c r="A555" s="143">
        <v>554</v>
      </c>
      <c r="B555" s="44"/>
      <c r="C555" s="13"/>
      <c r="D555" s="14"/>
      <c r="E555" s="472"/>
      <c r="F555" s="15"/>
      <c r="G555" s="15"/>
      <c r="H555" s="471" t="str">
        <f t="shared" si="17"/>
        <v/>
      </c>
      <c r="I555" s="141"/>
      <c r="J555" s="254" t="str">
        <f t="shared" si="18"/>
        <v/>
      </c>
    </row>
    <row r="556" spans="1:10" ht="15" hidden="1" customHeight="1">
      <c r="A556" s="143">
        <v>555</v>
      </c>
      <c r="B556" s="44"/>
      <c r="C556" s="13"/>
      <c r="D556" s="14"/>
      <c r="E556" s="472"/>
      <c r="F556" s="15"/>
      <c r="G556" s="15"/>
      <c r="H556" s="471" t="str">
        <f t="shared" si="17"/>
        <v/>
      </c>
      <c r="I556" s="141"/>
      <c r="J556" s="254" t="str">
        <f t="shared" si="18"/>
        <v/>
      </c>
    </row>
    <row r="557" spans="1:10" ht="15" hidden="1" customHeight="1">
      <c r="A557" s="143">
        <v>556</v>
      </c>
      <c r="B557" s="44"/>
      <c r="C557" s="13"/>
      <c r="D557" s="14"/>
      <c r="E557" s="472"/>
      <c r="F557" s="15"/>
      <c r="G557" s="15"/>
      <c r="H557" s="471" t="str">
        <f t="shared" si="17"/>
        <v/>
      </c>
      <c r="I557" s="141"/>
      <c r="J557" s="254" t="str">
        <f t="shared" si="18"/>
        <v/>
      </c>
    </row>
    <row r="558" spans="1:10" ht="15" hidden="1" customHeight="1">
      <c r="A558" s="143">
        <v>557</v>
      </c>
      <c r="B558" s="44"/>
      <c r="C558" s="13"/>
      <c r="D558" s="14"/>
      <c r="E558" s="472"/>
      <c r="F558" s="15"/>
      <c r="G558" s="15"/>
      <c r="H558" s="471" t="str">
        <f t="shared" si="17"/>
        <v/>
      </c>
      <c r="I558" s="141"/>
      <c r="J558" s="254" t="str">
        <f t="shared" si="18"/>
        <v/>
      </c>
    </row>
    <row r="559" spans="1:10" ht="15" hidden="1" customHeight="1">
      <c r="A559" s="143">
        <v>558</v>
      </c>
      <c r="B559" s="44"/>
      <c r="C559" s="13"/>
      <c r="D559" s="14"/>
      <c r="E559" s="472"/>
      <c r="F559" s="15"/>
      <c r="G559" s="15"/>
      <c r="H559" s="471" t="str">
        <f t="shared" si="17"/>
        <v/>
      </c>
      <c r="I559" s="141"/>
      <c r="J559" s="254" t="str">
        <f t="shared" si="18"/>
        <v/>
      </c>
    </row>
    <row r="560" spans="1:10" ht="15" hidden="1" customHeight="1">
      <c r="A560" s="143">
        <v>559</v>
      </c>
      <c r="B560" s="44"/>
      <c r="C560" s="13"/>
      <c r="D560" s="14"/>
      <c r="E560" s="472"/>
      <c r="F560" s="15"/>
      <c r="G560" s="15"/>
      <c r="H560" s="471" t="str">
        <f t="shared" si="17"/>
        <v/>
      </c>
      <c r="I560" s="141"/>
      <c r="J560" s="254" t="str">
        <f t="shared" si="18"/>
        <v/>
      </c>
    </row>
    <row r="561" spans="1:10" ht="15" hidden="1" customHeight="1">
      <c r="A561" s="143">
        <v>560</v>
      </c>
      <c r="B561" s="44"/>
      <c r="C561" s="13"/>
      <c r="D561" s="14"/>
      <c r="E561" s="472"/>
      <c r="F561" s="15"/>
      <c r="G561" s="15"/>
      <c r="H561" s="471" t="str">
        <f t="shared" si="17"/>
        <v/>
      </c>
      <c r="I561" s="141"/>
      <c r="J561" s="254" t="str">
        <f t="shared" si="18"/>
        <v/>
      </c>
    </row>
    <row r="562" spans="1:10" ht="15" hidden="1" customHeight="1">
      <c r="A562" s="143">
        <v>561</v>
      </c>
      <c r="B562" s="44"/>
      <c r="C562" s="13"/>
      <c r="D562" s="14"/>
      <c r="E562" s="472"/>
      <c r="F562" s="15"/>
      <c r="G562" s="15"/>
      <c r="H562" s="471" t="str">
        <f t="shared" si="17"/>
        <v/>
      </c>
      <c r="I562" s="141"/>
      <c r="J562" s="254" t="str">
        <f t="shared" si="18"/>
        <v/>
      </c>
    </row>
    <row r="563" spans="1:10" ht="15" hidden="1" customHeight="1">
      <c r="A563" s="143">
        <v>562</v>
      </c>
      <c r="B563" s="44"/>
      <c r="C563" s="13"/>
      <c r="D563" s="14"/>
      <c r="E563" s="472"/>
      <c r="F563" s="15"/>
      <c r="G563" s="15"/>
      <c r="H563" s="471" t="str">
        <f t="shared" si="17"/>
        <v/>
      </c>
      <c r="I563" s="141"/>
      <c r="J563" s="254" t="str">
        <f t="shared" si="18"/>
        <v/>
      </c>
    </row>
    <row r="564" spans="1:10" ht="15" hidden="1" customHeight="1">
      <c r="A564" s="143">
        <v>563</v>
      </c>
      <c r="B564" s="44"/>
      <c r="C564" s="13"/>
      <c r="D564" s="14"/>
      <c r="E564" s="472"/>
      <c r="F564" s="15"/>
      <c r="G564" s="15"/>
      <c r="H564" s="471" t="str">
        <f t="shared" si="17"/>
        <v/>
      </c>
      <c r="I564" s="141"/>
      <c r="J564" s="254" t="str">
        <f t="shared" si="18"/>
        <v/>
      </c>
    </row>
    <row r="565" spans="1:10" ht="15" hidden="1" customHeight="1">
      <c r="A565" s="143">
        <v>564</v>
      </c>
      <c r="B565" s="44"/>
      <c r="C565" s="13"/>
      <c r="D565" s="14"/>
      <c r="E565" s="472"/>
      <c r="F565" s="15"/>
      <c r="G565" s="15"/>
      <c r="H565" s="471" t="str">
        <f t="shared" si="17"/>
        <v/>
      </c>
      <c r="I565" s="141"/>
      <c r="J565" s="254" t="str">
        <f t="shared" si="18"/>
        <v/>
      </c>
    </row>
    <row r="566" spans="1:10" ht="15" hidden="1" customHeight="1">
      <c r="A566" s="143">
        <v>565</v>
      </c>
      <c r="B566" s="44"/>
      <c r="C566" s="13"/>
      <c r="D566" s="14"/>
      <c r="E566" s="472"/>
      <c r="F566" s="15"/>
      <c r="G566" s="15"/>
      <c r="H566" s="471" t="str">
        <f t="shared" si="17"/>
        <v/>
      </c>
      <c r="I566" s="141"/>
      <c r="J566" s="254" t="str">
        <f t="shared" si="18"/>
        <v/>
      </c>
    </row>
    <row r="567" spans="1:10" ht="15" hidden="1" customHeight="1">
      <c r="A567" s="143">
        <v>566</v>
      </c>
      <c r="B567" s="44"/>
      <c r="C567" s="13"/>
      <c r="D567" s="14"/>
      <c r="E567" s="472"/>
      <c r="F567" s="15"/>
      <c r="G567" s="15"/>
      <c r="H567" s="471" t="str">
        <f t="shared" si="17"/>
        <v/>
      </c>
      <c r="I567" s="141"/>
      <c r="J567" s="254" t="str">
        <f t="shared" si="18"/>
        <v/>
      </c>
    </row>
    <row r="568" spans="1:10" ht="15" hidden="1" customHeight="1">
      <c r="A568" s="143">
        <v>567</v>
      </c>
      <c r="B568" s="44"/>
      <c r="C568" s="13"/>
      <c r="D568" s="14"/>
      <c r="E568" s="472"/>
      <c r="F568" s="15"/>
      <c r="G568" s="15"/>
      <c r="H568" s="471" t="str">
        <f t="shared" si="17"/>
        <v/>
      </c>
      <c r="I568" s="141"/>
      <c r="J568" s="254" t="str">
        <f t="shared" si="18"/>
        <v/>
      </c>
    </row>
    <row r="569" spans="1:10" ht="15" hidden="1" customHeight="1">
      <c r="A569" s="143">
        <v>568</v>
      </c>
      <c r="B569" s="44"/>
      <c r="C569" s="13"/>
      <c r="D569" s="14"/>
      <c r="E569" s="472"/>
      <c r="F569" s="15"/>
      <c r="G569" s="15"/>
      <c r="H569" s="471" t="str">
        <f t="shared" si="17"/>
        <v/>
      </c>
      <c r="I569" s="141"/>
      <c r="J569" s="254" t="str">
        <f t="shared" si="18"/>
        <v/>
      </c>
    </row>
    <row r="570" spans="1:10" ht="15" hidden="1" customHeight="1">
      <c r="A570" s="143">
        <v>569</v>
      </c>
      <c r="B570" s="44"/>
      <c r="C570" s="13"/>
      <c r="D570" s="14"/>
      <c r="E570" s="472"/>
      <c r="F570" s="15"/>
      <c r="G570" s="15"/>
      <c r="H570" s="471" t="str">
        <f t="shared" si="17"/>
        <v/>
      </c>
      <c r="I570" s="141"/>
      <c r="J570" s="254" t="str">
        <f t="shared" si="18"/>
        <v/>
      </c>
    </row>
    <row r="571" spans="1:10" ht="15" hidden="1" customHeight="1">
      <c r="A571" s="143">
        <v>570</v>
      </c>
      <c r="B571" s="44"/>
      <c r="C571" s="13"/>
      <c r="D571" s="14"/>
      <c r="E571" s="472"/>
      <c r="F571" s="15"/>
      <c r="G571" s="15"/>
      <c r="H571" s="471" t="str">
        <f t="shared" si="17"/>
        <v/>
      </c>
      <c r="I571" s="141"/>
      <c r="J571" s="254" t="str">
        <f t="shared" si="18"/>
        <v/>
      </c>
    </row>
    <row r="572" spans="1:10" ht="15" hidden="1" customHeight="1">
      <c r="A572" s="143">
        <v>571</v>
      </c>
      <c r="B572" s="44"/>
      <c r="C572" s="13"/>
      <c r="D572" s="14"/>
      <c r="E572" s="472"/>
      <c r="F572" s="15"/>
      <c r="G572" s="15"/>
      <c r="H572" s="471" t="str">
        <f t="shared" si="17"/>
        <v/>
      </c>
      <c r="I572" s="141"/>
      <c r="J572" s="254" t="str">
        <f t="shared" si="18"/>
        <v/>
      </c>
    </row>
    <row r="573" spans="1:10" ht="15" hidden="1" customHeight="1">
      <c r="A573" s="143">
        <v>572</v>
      </c>
      <c r="B573" s="44"/>
      <c r="C573" s="13"/>
      <c r="D573" s="14"/>
      <c r="E573" s="472"/>
      <c r="F573" s="15"/>
      <c r="G573" s="15"/>
      <c r="H573" s="471" t="str">
        <f t="shared" si="17"/>
        <v/>
      </c>
      <c r="I573" s="141"/>
      <c r="J573" s="254" t="str">
        <f t="shared" si="18"/>
        <v/>
      </c>
    </row>
    <row r="574" spans="1:10" ht="15" hidden="1" customHeight="1">
      <c r="A574" s="143">
        <v>573</v>
      </c>
      <c r="B574" s="44"/>
      <c r="C574" s="13"/>
      <c r="D574" s="14"/>
      <c r="E574" s="472"/>
      <c r="F574" s="15"/>
      <c r="G574" s="15"/>
      <c r="H574" s="471" t="str">
        <f t="shared" si="17"/>
        <v/>
      </c>
      <c r="I574" s="141"/>
      <c r="J574" s="254" t="str">
        <f t="shared" si="18"/>
        <v/>
      </c>
    </row>
    <row r="575" spans="1:10" ht="15" hidden="1" customHeight="1">
      <c r="A575" s="143">
        <v>574</v>
      </c>
      <c r="B575" s="44"/>
      <c r="C575" s="13"/>
      <c r="D575" s="14"/>
      <c r="E575" s="472"/>
      <c r="F575" s="15"/>
      <c r="G575" s="15"/>
      <c r="H575" s="471" t="str">
        <f t="shared" si="17"/>
        <v/>
      </c>
      <c r="I575" s="141"/>
      <c r="J575" s="254" t="str">
        <f t="shared" si="18"/>
        <v/>
      </c>
    </row>
    <row r="576" spans="1:10" ht="15" hidden="1" customHeight="1">
      <c r="A576" s="143">
        <v>575</v>
      </c>
      <c r="B576" s="44"/>
      <c r="C576" s="13"/>
      <c r="D576" s="14"/>
      <c r="E576" s="472"/>
      <c r="F576" s="15"/>
      <c r="G576" s="15"/>
      <c r="H576" s="471" t="str">
        <f t="shared" si="17"/>
        <v/>
      </c>
      <c r="I576" s="141"/>
      <c r="J576" s="254" t="str">
        <f t="shared" si="18"/>
        <v/>
      </c>
    </row>
    <row r="577" spans="1:10" ht="15" hidden="1" customHeight="1">
      <c r="A577" s="143">
        <v>576</v>
      </c>
      <c r="B577" s="44"/>
      <c r="C577" s="13"/>
      <c r="D577" s="14"/>
      <c r="E577" s="472"/>
      <c r="F577" s="15"/>
      <c r="G577" s="15"/>
      <c r="H577" s="471" t="str">
        <f t="shared" si="17"/>
        <v/>
      </c>
      <c r="I577" s="141"/>
      <c r="J577" s="254" t="str">
        <f t="shared" si="18"/>
        <v/>
      </c>
    </row>
    <row r="578" spans="1:10" ht="15" hidden="1" customHeight="1">
      <c r="A578" s="143">
        <v>577</v>
      </c>
      <c r="B578" s="44"/>
      <c r="C578" s="13"/>
      <c r="D578" s="14"/>
      <c r="E578" s="472"/>
      <c r="F578" s="15"/>
      <c r="G578" s="15"/>
      <c r="H578" s="471" t="str">
        <f t="shared" si="17"/>
        <v/>
      </c>
      <c r="I578" s="141"/>
      <c r="J578" s="254" t="str">
        <f t="shared" si="18"/>
        <v/>
      </c>
    </row>
    <row r="579" spans="1:10" ht="15" hidden="1" customHeight="1">
      <c r="A579" s="143">
        <v>578</v>
      </c>
      <c r="B579" s="44"/>
      <c r="C579" s="13"/>
      <c r="D579" s="14"/>
      <c r="E579" s="472"/>
      <c r="F579" s="15"/>
      <c r="G579" s="15"/>
      <c r="H579" s="471" t="str">
        <f t="shared" si="17"/>
        <v/>
      </c>
      <c r="I579" s="141"/>
      <c r="J579" s="254" t="str">
        <f t="shared" si="18"/>
        <v/>
      </c>
    </row>
    <row r="580" spans="1:10" ht="15" hidden="1" customHeight="1">
      <c r="A580" s="143">
        <v>579</v>
      </c>
      <c r="B580" s="44"/>
      <c r="C580" s="13"/>
      <c r="D580" s="14"/>
      <c r="E580" s="472"/>
      <c r="F580" s="15"/>
      <c r="G580" s="15"/>
      <c r="H580" s="471" t="str">
        <f t="shared" si="17"/>
        <v/>
      </c>
      <c r="I580" s="141"/>
      <c r="J580" s="254" t="str">
        <f t="shared" si="18"/>
        <v/>
      </c>
    </row>
    <row r="581" spans="1:10" ht="15" hidden="1" customHeight="1">
      <c r="A581" s="143">
        <v>580</v>
      </c>
      <c r="B581" s="44"/>
      <c r="C581" s="13"/>
      <c r="D581" s="14"/>
      <c r="E581" s="472"/>
      <c r="F581" s="15"/>
      <c r="G581" s="15"/>
      <c r="H581" s="471" t="str">
        <f t="shared" si="17"/>
        <v/>
      </c>
      <c r="I581" s="141"/>
      <c r="J581" s="254" t="str">
        <f t="shared" si="18"/>
        <v/>
      </c>
    </row>
    <row r="582" spans="1:10" ht="15" hidden="1" customHeight="1">
      <c r="A582" s="143">
        <v>581</v>
      </c>
      <c r="B582" s="44"/>
      <c r="C582" s="13"/>
      <c r="D582" s="14"/>
      <c r="E582" s="472"/>
      <c r="F582" s="15"/>
      <c r="G582" s="15"/>
      <c r="H582" s="471" t="str">
        <f t="shared" si="17"/>
        <v/>
      </c>
      <c r="I582" s="141"/>
      <c r="J582" s="254" t="str">
        <f t="shared" si="18"/>
        <v/>
      </c>
    </row>
    <row r="583" spans="1:10" ht="15" hidden="1" customHeight="1">
      <c r="A583" s="143">
        <v>582</v>
      </c>
      <c r="B583" s="44"/>
      <c r="C583" s="13"/>
      <c r="D583" s="14"/>
      <c r="E583" s="472"/>
      <c r="F583" s="15"/>
      <c r="G583" s="15"/>
      <c r="H583" s="471" t="str">
        <f t="shared" si="17"/>
        <v/>
      </c>
      <c r="I583" s="141"/>
      <c r="J583" s="254" t="str">
        <f t="shared" si="18"/>
        <v/>
      </c>
    </row>
    <row r="584" spans="1:10" ht="15" hidden="1" customHeight="1">
      <c r="A584" s="143">
        <v>583</v>
      </c>
      <c r="B584" s="44"/>
      <c r="C584" s="13"/>
      <c r="D584" s="14"/>
      <c r="E584" s="472"/>
      <c r="F584" s="15"/>
      <c r="G584" s="15"/>
      <c r="H584" s="471" t="str">
        <f t="shared" si="17"/>
        <v/>
      </c>
      <c r="I584" s="141"/>
      <c r="J584" s="254" t="str">
        <f t="shared" si="18"/>
        <v/>
      </c>
    </row>
    <row r="585" spans="1:10" ht="15" hidden="1" customHeight="1">
      <c r="A585" s="143">
        <v>584</v>
      </c>
      <c r="B585" s="44"/>
      <c r="C585" s="13"/>
      <c r="D585" s="14"/>
      <c r="E585" s="472"/>
      <c r="F585" s="15"/>
      <c r="G585" s="15"/>
      <c r="H585" s="471" t="str">
        <f t="shared" si="17"/>
        <v/>
      </c>
      <c r="I585" s="141"/>
      <c r="J585" s="254" t="str">
        <f t="shared" si="18"/>
        <v/>
      </c>
    </row>
    <row r="586" spans="1:10" ht="15" hidden="1" customHeight="1">
      <c r="A586" s="143">
        <v>585</v>
      </c>
      <c r="B586" s="44"/>
      <c r="C586" s="13"/>
      <c r="D586" s="14"/>
      <c r="E586" s="472"/>
      <c r="F586" s="15"/>
      <c r="G586" s="15"/>
      <c r="H586" s="471" t="str">
        <f t="shared" si="17"/>
        <v/>
      </c>
      <c r="I586" s="141"/>
      <c r="J586" s="254" t="str">
        <f t="shared" si="18"/>
        <v/>
      </c>
    </row>
    <row r="587" spans="1:10" ht="15" hidden="1" customHeight="1">
      <c r="A587" s="143">
        <v>586</v>
      </c>
      <c r="B587" s="44"/>
      <c r="C587" s="13"/>
      <c r="D587" s="14"/>
      <c r="E587" s="472"/>
      <c r="F587" s="15"/>
      <c r="G587" s="15"/>
      <c r="H587" s="471" t="str">
        <f t="shared" si="17"/>
        <v/>
      </c>
      <c r="I587" s="141"/>
      <c r="J587" s="254" t="str">
        <f t="shared" si="18"/>
        <v/>
      </c>
    </row>
    <row r="588" spans="1:10" ht="15" hidden="1" customHeight="1">
      <c r="A588" s="143">
        <v>587</v>
      </c>
      <c r="B588" s="44"/>
      <c r="C588" s="13"/>
      <c r="D588" s="14"/>
      <c r="E588" s="472"/>
      <c r="F588" s="15"/>
      <c r="G588" s="15"/>
      <c r="H588" s="471" t="str">
        <f t="shared" si="17"/>
        <v/>
      </c>
      <c r="I588" s="141"/>
      <c r="J588" s="254" t="str">
        <f t="shared" si="18"/>
        <v/>
      </c>
    </row>
    <row r="589" spans="1:10" ht="15" hidden="1" customHeight="1">
      <c r="A589" s="143">
        <v>588</v>
      </c>
      <c r="B589" s="44"/>
      <c r="C589" s="13"/>
      <c r="D589" s="14"/>
      <c r="E589" s="472"/>
      <c r="F589" s="15"/>
      <c r="G589" s="15"/>
      <c r="H589" s="471" t="str">
        <f t="shared" si="17"/>
        <v/>
      </c>
      <c r="I589" s="141"/>
      <c r="J589" s="254" t="str">
        <f t="shared" si="18"/>
        <v/>
      </c>
    </row>
    <row r="590" spans="1:10" ht="15" hidden="1" customHeight="1">
      <c r="A590" s="143">
        <v>589</v>
      </c>
      <c r="B590" s="44"/>
      <c r="C590" s="13"/>
      <c r="D590" s="14"/>
      <c r="E590" s="472"/>
      <c r="F590" s="15"/>
      <c r="G590" s="15"/>
      <c r="H590" s="471" t="str">
        <f t="shared" si="17"/>
        <v/>
      </c>
      <c r="I590" s="141"/>
      <c r="J590" s="254" t="str">
        <f t="shared" si="18"/>
        <v/>
      </c>
    </row>
    <row r="591" spans="1:10" ht="15" hidden="1" customHeight="1">
      <c r="A591" s="143">
        <v>590</v>
      </c>
      <c r="B591" s="44"/>
      <c r="C591" s="13"/>
      <c r="D591" s="14"/>
      <c r="E591" s="472"/>
      <c r="F591" s="15"/>
      <c r="G591" s="15"/>
      <c r="H591" s="471" t="str">
        <f t="shared" si="17"/>
        <v/>
      </c>
      <c r="I591" s="141"/>
      <c r="J591" s="254" t="str">
        <f t="shared" si="18"/>
        <v/>
      </c>
    </row>
    <row r="592" spans="1:10" ht="15" hidden="1" customHeight="1">
      <c r="A592" s="143">
        <v>591</v>
      </c>
      <c r="B592" s="44"/>
      <c r="C592" s="13"/>
      <c r="D592" s="14"/>
      <c r="E592" s="472"/>
      <c r="F592" s="15"/>
      <c r="G592" s="15"/>
      <c r="H592" s="471" t="str">
        <f t="shared" si="17"/>
        <v/>
      </c>
      <c r="I592" s="141"/>
      <c r="J592" s="254" t="str">
        <f t="shared" si="18"/>
        <v/>
      </c>
    </row>
    <row r="593" spans="1:10" ht="15" hidden="1" customHeight="1">
      <c r="A593" s="143">
        <v>592</v>
      </c>
      <c r="B593" s="44"/>
      <c r="C593" s="13"/>
      <c r="D593" s="14"/>
      <c r="E593" s="472"/>
      <c r="F593" s="15"/>
      <c r="G593" s="15"/>
      <c r="H593" s="471" t="str">
        <f t="shared" si="17"/>
        <v/>
      </c>
      <c r="I593" s="141"/>
      <c r="J593" s="254" t="str">
        <f t="shared" si="18"/>
        <v/>
      </c>
    </row>
    <row r="594" spans="1:10" ht="15" hidden="1" customHeight="1">
      <c r="A594" s="143">
        <v>593</v>
      </c>
      <c r="B594" s="44"/>
      <c r="C594" s="13"/>
      <c r="D594" s="14"/>
      <c r="E594" s="472"/>
      <c r="F594" s="15"/>
      <c r="G594" s="15"/>
      <c r="H594" s="471" t="str">
        <f t="shared" si="17"/>
        <v/>
      </c>
      <c r="I594" s="141"/>
      <c r="J594" s="254" t="str">
        <f t="shared" si="18"/>
        <v/>
      </c>
    </row>
    <row r="595" spans="1:10" ht="15" hidden="1" customHeight="1">
      <c r="A595" s="143">
        <v>594</v>
      </c>
      <c r="B595" s="44"/>
      <c r="C595" s="13"/>
      <c r="D595" s="14"/>
      <c r="E595" s="472"/>
      <c r="F595" s="15"/>
      <c r="G595" s="15"/>
      <c r="H595" s="471" t="str">
        <f t="shared" si="17"/>
        <v/>
      </c>
      <c r="I595" s="141"/>
      <c r="J595" s="254" t="str">
        <f t="shared" si="18"/>
        <v/>
      </c>
    </row>
    <row r="596" spans="1:10" ht="15" hidden="1" customHeight="1">
      <c r="A596" s="143">
        <v>595</v>
      </c>
      <c r="B596" s="44"/>
      <c r="C596" s="13"/>
      <c r="D596" s="14"/>
      <c r="E596" s="472"/>
      <c r="F596" s="15"/>
      <c r="G596" s="15"/>
      <c r="H596" s="471" t="str">
        <f t="shared" si="17"/>
        <v/>
      </c>
      <c r="I596" s="141"/>
      <c r="J596" s="254" t="str">
        <f t="shared" si="18"/>
        <v/>
      </c>
    </row>
    <row r="597" spans="1:10" ht="15" hidden="1" customHeight="1">
      <c r="A597" s="143">
        <v>596</v>
      </c>
      <c r="B597" s="44"/>
      <c r="C597" s="13"/>
      <c r="D597" s="14"/>
      <c r="E597" s="472"/>
      <c r="F597" s="15"/>
      <c r="G597" s="15"/>
      <c r="H597" s="471" t="str">
        <f t="shared" si="17"/>
        <v/>
      </c>
      <c r="I597" s="141"/>
      <c r="J597" s="254" t="str">
        <f t="shared" si="18"/>
        <v/>
      </c>
    </row>
    <row r="598" spans="1:10" ht="15" hidden="1" customHeight="1">
      <c r="A598" s="143">
        <v>597</v>
      </c>
      <c r="B598" s="44"/>
      <c r="C598" s="13"/>
      <c r="D598" s="14"/>
      <c r="E598" s="472"/>
      <c r="F598" s="15"/>
      <c r="G598" s="15"/>
      <c r="H598" s="471" t="str">
        <f t="shared" si="17"/>
        <v/>
      </c>
      <c r="I598" s="141"/>
      <c r="J598" s="254" t="str">
        <f t="shared" si="18"/>
        <v/>
      </c>
    </row>
    <row r="599" spans="1:10" ht="15" hidden="1" customHeight="1">
      <c r="A599" s="143">
        <v>598</v>
      </c>
      <c r="B599" s="44"/>
      <c r="C599" s="13"/>
      <c r="D599" s="14"/>
      <c r="E599" s="472"/>
      <c r="F599" s="15"/>
      <c r="G599" s="15"/>
      <c r="H599" s="471" t="str">
        <f t="shared" si="17"/>
        <v/>
      </c>
      <c r="I599" s="141"/>
      <c r="J599" s="254" t="str">
        <f t="shared" si="18"/>
        <v/>
      </c>
    </row>
    <row r="600" spans="1:10" ht="15" hidden="1" customHeight="1">
      <c r="A600" s="143">
        <v>599</v>
      </c>
      <c r="B600" s="44"/>
      <c r="C600" s="13"/>
      <c r="D600" s="14"/>
      <c r="E600" s="472"/>
      <c r="F600" s="15"/>
      <c r="G600" s="15"/>
      <c r="H600" s="471" t="str">
        <f t="shared" ref="H600:H663" si="19">IF(B600&lt;&gt;"",(D600*E600)/(1-F600-G600),"")</f>
        <v/>
      </c>
      <c r="I600" s="141"/>
      <c r="J600" s="254" t="str">
        <f t="shared" ref="J600:J663" si="20">IF(B600="","",IF(H600&lt;&gt;0,"x",IF(H600="","",IF(H600=0,""))))</f>
        <v/>
      </c>
    </row>
    <row r="601" spans="1:10" ht="15" hidden="1" customHeight="1">
      <c r="A601" s="143">
        <v>600</v>
      </c>
      <c r="B601" s="44"/>
      <c r="C601" s="13"/>
      <c r="D601" s="14"/>
      <c r="E601" s="472"/>
      <c r="F601" s="15"/>
      <c r="G601" s="15"/>
      <c r="H601" s="471" t="str">
        <f t="shared" si="19"/>
        <v/>
      </c>
      <c r="I601" s="141"/>
      <c r="J601" s="254" t="str">
        <f t="shared" si="20"/>
        <v/>
      </c>
    </row>
    <row r="602" spans="1:10" ht="15" hidden="1" customHeight="1">
      <c r="A602" s="143">
        <v>601</v>
      </c>
      <c r="B602" s="44"/>
      <c r="C602" s="13"/>
      <c r="D602" s="14"/>
      <c r="E602" s="472"/>
      <c r="F602" s="15"/>
      <c r="G602" s="15"/>
      <c r="H602" s="471" t="str">
        <f t="shared" si="19"/>
        <v/>
      </c>
      <c r="I602" s="141"/>
      <c r="J602" s="254" t="str">
        <f t="shared" si="20"/>
        <v/>
      </c>
    </row>
    <row r="603" spans="1:10" ht="15" hidden="1" customHeight="1">
      <c r="A603" s="143">
        <v>602</v>
      </c>
      <c r="B603" s="44"/>
      <c r="C603" s="13"/>
      <c r="D603" s="14"/>
      <c r="E603" s="472"/>
      <c r="F603" s="15"/>
      <c r="G603" s="15"/>
      <c r="H603" s="471" t="str">
        <f t="shared" si="19"/>
        <v/>
      </c>
      <c r="I603" s="141"/>
      <c r="J603" s="254" t="str">
        <f t="shared" si="20"/>
        <v/>
      </c>
    </row>
    <row r="604" spans="1:10" ht="15" hidden="1" customHeight="1">
      <c r="A604" s="143">
        <v>603</v>
      </c>
      <c r="B604" s="44"/>
      <c r="C604" s="13"/>
      <c r="D604" s="14"/>
      <c r="E604" s="472"/>
      <c r="F604" s="15"/>
      <c r="G604" s="15"/>
      <c r="H604" s="471" t="str">
        <f t="shared" si="19"/>
        <v/>
      </c>
      <c r="I604" s="141"/>
      <c r="J604" s="254" t="str">
        <f t="shared" si="20"/>
        <v/>
      </c>
    </row>
    <row r="605" spans="1:10" ht="15" hidden="1" customHeight="1">
      <c r="A605" s="143">
        <v>604</v>
      </c>
      <c r="B605" s="44"/>
      <c r="C605" s="13"/>
      <c r="D605" s="14"/>
      <c r="E605" s="472"/>
      <c r="F605" s="15"/>
      <c r="G605" s="15"/>
      <c r="H605" s="471" t="str">
        <f t="shared" si="19"/>
        <v/>
      </c>
      <c r="I605" s="141"/>
      <c r="J605" s="254" t="str">
        <f t="shared" si="20"/>
        <v/>
      </c>
    </row>
    <row r="606" spans="1:10" ht="15" hidden="1" customHeight="1">
      <c r="A606" s="143">
        <v>605</v>
      </c>
      <c r="B606" s="44"/>
      <c r="C606" s="13"/>
      <c r="D606" s="14"/>
      <c r="E606" s="472"/>
      <c r="F606" s="15"/>
      <c r="G606" s="15"/>
      <c r="H606" s="471" t="str">
        <f t="shared" si="19"/>
        <v/>
      </c>
      <c r="I606" s="141"/>
      <c r="J606" s="254" t="str">
        <f t="shared" si="20"/>
        <v/>
      </c>
    </row>
    <row r="607" spans="1:10" ht="15" hidden="1" customHeight="1">
      <c r="A607" s="143">
        <v>606</v>
      </c>
      <c r="B607" s="44"/>
      <c r="C607" s="13"/>
      <c r="D607" s="14"/>
      <c r="E607" s="472"/>
      <c r="F607" s="15"/>
      <c r="G607" s="15"/>
      <c r="H607" s="471" t="str">
        <f t="shared" si="19"/>
        <v/>
      </c>
      <c r="I607" s="141"/>
      <c r="J607" s="254" t="str">
        <f t="shared" si="20"/>
        <v/>
      </c>
    </row>
    <row r="608" spans="1:10" ht="15" hidden="1" customHeight="1">
      <c r="A608" s="143">
        <v>607</v>
      </c>
      <c r="B608" s="44"/>
      <c r="C608" s="13"/>
      <c r="D608" s="14"/>
      <c r="E608" s="472"/>
      <c r="F608" s="15"/>
      <c r="G608" s="15"/>
      <c r="H608" s="471" t="str">
        <f t="shared" si="19"/>
        <v/>
      </c>
      <c r="I608" s="141"/>
      <c r="J608" s="254" t="str">
        <f t="shared" si="20"/>
        <v/>
      </c>
    </row>
    <row r="609" spans="1:10" ht="15" hidden="1" customHeight="1">
      <c r="A609" s="143">
        <v>608</v>
      </c>
      <c r="B609" s="44"/>
      <c r="C609" s="13"/>
      <c r="D609" s="14"/>
      <c r="E609" s="472"/>
      <c r="F609" s="15"/>
      <c r="G609" s="15"/>
      <c r="H609" s="471" t="str">
        <f t="shared" si="19"/>
        <v/>
      </c>
      <c r="I609" s="141"/>
      <c r="J609" s="254" t="str">
        <f t="shared" si="20"/>
        <v/>
      </c>
    </row>
    <row r="610" spans="1:10" ht="15" hidden="1" customHeight="1">
      <c r="A610" s="143">
        <v>609</v>
      </c>
      <c r="B610" s="44"/>
      <c r="C610" s="13"/>
      <c r="D610" s="14"/>
      <c r="E610" s="472"/>
      <c r="F610" s="15"/>
      <c r="G610" s="15"/>
      <c r="H610" s="471" t="str">
        <f t="shared" si="19"/>
        <v/>
      </c>
      <c r="I610" s="141"/>
      <c r="J610" s="254" t="str">
        <f t="shared" si="20"/>
        <v/>
      </c>
    </row>
    <row r="611" spans="1:10" ht="15" hidden="1" customHeight="1">
      <c r="A611" s="143">
        <v>610</v>
      </c>
      <c r="B611" s="44"/>
      <c r="C611" s="13"/>
      <c r="D611" s="14"/>
      <c r="E611" s="472"/>
      <c r="F611" s="15"/>
      <c r="G611" s="15"/>
      <c r="H611" s="471" t="str">
        <f t="shared" si="19"/>
        <v/>
      </c>
      <c r="I611" s="141"/>
      <c r="J611" s="254" t="str">
        <f t="shared" si="20"/>
        <v/>
      </c>
    </row>
    <row r="612" spans="1:10" ht="15" hidden="1" customHeight="1">
      <c r="A612" s="143">
        <v>611</v>
      </c>
      <c r="B612" s="44"/>
      <c r="C612" s="13"/>
      <c r="D612" s="14"/>
      <c r="E612" s="472"/>
      <c r="F612" s="15"/>
      <c r="G612" s="15"/>
      <c r="H612" s="471" t="str">
        <f t="shared" si="19"/>
        <v/>
      </c>
      <c r="I612" s="141"/>
      <c r="J612" s="254" t="str">
        <f t="shared" si="20"/>
        <v/>
      </c>
    </row>
    <row r="613" spans="1:10" ht="15" hidden="1" customHeight="1">
      <c r="A613" s="143">
        <v>612</v>
      </c>
      <c r="B613" s="44"/>
      <c r="C613" s="13"/>
      <c r="D613" s="14"/>
      <c r="E613" s="472"/>
      <c r="F613" s="15"/>
      <c r="G613" s="15"/>
      <c r="H613" s="471" t="str">
        <f t="shared" si="19"/>
        <v/>
      </c>
      <c r="I613" s="141"/>
      <c r="J613" s="254" t="str">
        <f t="shared" si="20"/>
        <v/>
      </c>
    </row>
    <row r="614" spans="1:10" ht="15" hidden="1" customHeight="1">
      <c r="A614" s="143">
        <v>613</v>
      </c>
      <c r="B614" s="44"/>
      <c r="C614" s="13"/>
      <c r="D614" s="14"/>
      <c r="E614" s="472"/>
      <c r="F614" s="15"/>
      <c r="G614" s="15"/>
      <c r="H614" s="471" t="str">
        <f t="shared" si="19"/>
        <v/>
      </c>
      <c r="I614" s="141"/>
      <c r="J614" s="254" t="str">
        <f t="shared" si="20"/>
        <v/>
      </c>
    </row>
    <row r="615" spans="1:10" ht="15" hidden="1" customHeight="1">
      <c r="A615" s="143">
        <v>614</v>
      </c>
      <c r="B615" s="44"/>
      <c r="C615" s="13"/>
      <c r="D615" s="14"/>
      <c r="E615" s="472"/>
      <c r="F615" s="15"/>
      <c r="G615" s="15"/>
      <c r="H615" s="471" t="str">
        <f t="shared" si="19"/>
        <v/>
      </c>
      <c r="I615" s="141"/>
      <c r="J615" s="254" t="str">
        <f t="shared" si="20"/>
        <v/>
      </c>
    </row>
    <row r="616" spans="1:10" ht="15" hidden="1" customHeight="1">
      <c r="A616" s="143">
        <v>615</v>
      </c>
      <c r="B616" s="44"/>
      <c r="C616" s="13"/>
      <c r="D616" s="14"/>
      <c r="E616" s="472"/>
      <c r="F616" s="15"/>
      <c r="G616" s="15"/>
      <c r="H616" s="471" t="str">
        <f t="shared" si="19"/>
        <v/>
      </c>
      <c r="I616" s="141"/>
      <c r="J616" s="254" t="str">
        <f t="shared" si="20"/>
        <v/>
      </c>
    </row>
    <row r="617" spans="1:10" ht="15" hidden="1" customHeight="1">
      <c r="A617" s="143">
        <v>616</v>
      </c>
      <c r="B617" s="44"/>
      <c r="C617" s="13"/>
      <c r="D617" s="14"/>
      <c r="E617" s="472"/>
      <c r="F617" s="15"/>
      <c r="G617" s="15"/>
      <c r="H617" s="471" t="str">
        <f t="shared" si="19"/>
        <v/>
      </c>
      <c r="I617" s="141"/>
      <c r="J617" s="254" t="str">
        <f t="shared" si="20"/>
        <v/>
      </c>
    </row>
    <row r="618" spans="1:10" ht="15" hidden="1" customHeight="1">
      <c r="A618" s="143">
        <v>617</v>
      </c>
      <c r="B618" s="44"/>
      <c r="C618" s="13"/>
      <c r="D618" s="14"/>
      <c r="E618" s="472"/>
      <c r="F618" s="15"/>
      <c r="G618" s="15"/>
      <c r="H618" s="471" t="str">
        <f t="shared" si="19"/>
        <v/>
      </c>
      <c r="I618" s="141"/>
      <c r="J618" s="254" t="str">
        <f t="shared" si="20"/>
        <v/>
      </c>
    </row>
    <row r="619" spans="1:10" ht="15" hidden="1" customHeight="1">
      <c r="A619" s="143">
        <v>618</v>
      </c>
      <c r="B619" s="44"/>
      <c r="C619" s="13"/>
      <c r="D619" s="14"/>
      <c r="E619" s="472"/>
      <c r="F619" s="15"/>
      <c r="G619" s="15"/>
      <c r="H619" s="471" t="str">
        <f t="shared" si="19"/>
        <v/>
      </c>
      <c r="I619" s="141"/>
      <c r="J619" s="254" t="str">
        <f t="shared" si="20"/>
        <v/>
      </c>
    </row>
    <row r="620" spans="1:10" ht="15" hidden="1" customHeight="1">
      <c r="A620" s="143">
        <v>619</v>
      </c>
      <c r="B620" s="44"/>
      <c r="C620" s="13"/>
      <c r="D620" s="14"/>
      <c r="E620" s="472"/>
      <c r="F620" s="15"/>
      <c r="G620" s="15"/>
      <c r="H620" s="471" t="str">
        <f t="shared" si="19"/>
        <v/>
      </c>
      <c r="I620" s="141"/>
      <c r="J620" s="254" t="str">
        <f t="shared" si="20"/>
        <v/>
      </c>
    </row>
    <row r="621" spans="1:10" ht="15" hidden="1" customHeight="1">
      <c r="A621" s="143">
        <v>620</v>
      </c>
      <c r="B621" s="44"/>
      <c r="C621" s="13"/>
      <c r="D621" s="14"/>
      <c r="E621" s="472"/>
      <c r="F621" s="15"/>
      <c r="G621" s="15"/>
      <c r="H621" s="471" t="str">
        <f t="shared" si="19"/>
        <v/>
      </c>
      <c r="I621" s="141"/>
      <c r="J621" s="254" t="str">
        <f t="shared" si="20"/>
        <v/>
      </c>
    </row>
    <row r="622" spans="1:10" ht="15" hidden="1" customHeight="1">
      <c r="A622" s="143">
        <v>621</v>
      </c>
      <c r="B622" s="44"/>
      <c r="C622" s="13"/>
      <c r="D622" s="14"/>
      <c r="E622" s="472"/>
      <c r="F622" s="15"/>
      <c r="G622" s="15"/>
      <c r="H622" s="471" t="str">
        <f t="shared" si="19"/>
        <v/>
      </c>
      <c r="I622" s="141"/>
      <c r="J622" s="254" t="str">
        <f t="shared" si="20"/>
        <v/>
      </c>
    </row>
    <row r="623" spans="1:10" ht="15" hidden="1" customHeight="1">
      <c r="A623" s="143">
        <v>622</v>
      </c>
      <c r="B623" s="44"/>
      <c r="C623" s="13"/>
      <c r="D623" s="14"/>
      <c r="E623" s="472"/>
      <c r="F623" s="15"/>
      <c r="G623" s="15"/>
      <c r="H623" s="471" t="str">
        <f t="shared" si="19"/>
        <v/>
      </c>
      <c r="I623" s="141"/>
      <c r="J623" s="254" t="str">
        <f t="shared" si="20"/>
        <v/>
      </c>
    </row>
    <row r="624" spans="1:10" ht="15" hidden="1" customHeight="1">
      <c r="A624" s="143">
        <v>623</v>
      </c>
      <c r="B624" s="44"/>
      <c r="C624" s="13"/>
      <c r="D624" s="14"/>
      <c r="E624" s="472"/>
      <c r="F624" s="15"/>
      <c r="G624" s="15"/>
      <c r="H624" s="471" t="str">
        <f t="shared" si="19"/>
        <v/>
      </c>
      <c r="I624" s="141"/>
      <c r="J624" s="254" t="str">
        <f t="shared" si="20"/>
        <v/>
      </c>
    </row>
    <row r="625" spans="1:10" ht="15" hidden="1" customHeight="1">
      <c r="A625" s="143">
        <v>624</v>
      </c>
      <c r="B625" s="44"/>
      <c r="C625" s="13"/>
      <c r="D625" s="14"/>
      <c r="E625" s="472"/>
      <c r="F625" s="15"/>
      <c r="G625" s="15"/>
      <c r="H625" s="471" t="str">
        <f t="shared" si="19"/>
        <v/>
      </c>
      <c r="I625" s="141"/>
      <c r="J625" s="254" t="str">
        <f t="shared" si="20"/>
        <v/>
      </c>
    </row>
    <row r="626" spans="1:10" ht="15" hidden="1" customHeight="1">
      <c r="A626" s="143">
        <v>625</v>
      </c>
      <c r="B626" s="44"/>
      <c r="C626" s="13"/>
      <c r="D626" s="14"/>
      <c r="E626" s="472"/>
      <c r="F626" s="15"/>
      <c r="G626" s="15"/>
      <c r="H626" s="471" t="str">
        <f t="shared" si="19"/>
        <v/>
      </c>
      <c r="I626" s="141"/>
      <c r="J626" s="254" t="str">
        <f t="shared" si="20"/>
        <v/>
      </c>
    </row>
    <row r="627" spans="1:10" ht="15" hidden="1" customHeight="1">
      <c r="A627" s="143">
        <v>626</v>
      </c>
      <c r="B627" s="44"/>
      <c r="C627" s="13"/>
      <c r="D627" s="14"/>
      <c r="E627" s="472"/>
      <c r="F627" s="15"/>
      <c r="G627" s="15"/>
      <c r="H627" s="471" t="str">
        <f t="shared" si="19"/>
        <v/>
      </c>
      <c r="I627" s="141"/>
      <c r="J627" s="254" t="str">
        <f t="shared" si="20"/>
        <v/>
      </c>
    </row>
    <row r="628" spans="1:10" ht="15" hidden="1" customHeight="1">
      <c r="A628" s="143">
        <v>627</v>
      </c>
      <c r="B628" s="44"/>
      <c r="C628" s="13"/>
      <c r="D628" s="14"/>
      <c r="E628" s="472"/>
      <c r="F628" s="15"/>
      <c r="G628" s="15"/>
      <c r="H628" s="471" t="str">
        <f t="shared" si="19"/>
        <v/>
      </c>
      <c r="I628" s="141"/>
      <c r="J628" s="254" t="str">
        <f t="shared" si="20"/>
        <v/>
      </c>
    </row>
    <row r="629" spans="1:10" ht="15" hidden="1" customHeight="1">
      <c r="A629" s="143">
        <v>628</v>
      </c>
      <c r="B629" s="44"/>
      <c r="C629" s="13"/>
      <c r="D629" s="14"/>
      <c r="E629" s="472"/>
      <c r="F629" s="15"/>
      <c r="G629" s="15"/>
      <c r="H629" s="471" t="str">
        <f t="shared" si="19"/>
        <v/>
      </c>
      <c r="I629" s="141"/>
      <c r="J629" s="254" t="str">
        <f t="shared" si="20"/>
        <v/>
      </c>
    </row>
    <row r="630" spans="1:10" ht="15" hidden="1" customHeight="1">
      <c r="A630" s="143">
        <v>629</v>
      </c>
      <c r="B630" s="44"/>
      <c r="C630" s="13"/>
      <c r="D630" s="14"/>
      <c r="E630" s="472"/>
      <c r="F630" s="15"/>
      <c r="G630" s="15"/>
      <c r="H630" s="471" t="str">
        <f t="shared" si="19"/>
        <v/>
      </c>
      <c r="I630" s="141"/>
      <c r="J630" s="254" t="str">
        <f t="shared" si="20"/>
        <v/>
      </c>
    </row>
    <row r="631" spans="1:10" ht="15" hidden="1" customHeight="1">
      <c r="A631" s="143">
        <v>630</v>
      </c>
      <c r="B631" s="44"/>
      <c r="C631" s="13"/>
      <c r="D631" s="14"/>
      <c r="E631" s="472"/>
      <c r="F631" s="15"/>
      <c r="G631" s="15"/>
      <c r="H631" s="471" t="str">
        <f t="shared" si="19"/>
        <v/>
      </c>
      <c r="I631" s="141"/>
      <c r="J631" s="254" t="str">
        <f t="shared" si="20"/>
        <v/>
      </c>
    </row>
    <row r="632" spans="1:10" ht="15" hidden="1" customHeight="1">
      <c r="A632" s="143">
        <v>631</v>
      </c>
      <c r="B632" s="44"/>
      <c r="C632" s="13"/>
      <c r="D632" s="14"/>
      <c r="E632" s="472"/>
      <c r="F632" s="15"/>
      <c r="G632" s="15"/>
      <c r="H632" s="471" t="str">
        <f t="shared" si="19"/>
        <v/>
      </c>
      <c r="I632" s="141"/>
      <c r="J632" s="254" t="str">
        <f t="shared" si="20"/>
        <v/>
      </c>
    </row>
    <row r="633" spans="1:10" ht="15" hidden="1" customHeight="1">
      <c r="A633" s="143">
        <v>632</v>
      </c>
      <c r="B633" s="44"/>
      <c r="C633" s="13"/>
      <c r="D633" s="14"/>
      <c r="E633" s="472"/>
      <c r="F633" s="15"/>
      <c r="G633" s="15"/>
      <c r="H633" s="471" t="str">
        <f t="shared" si="19"/>
        <v/>
      </c>
      <c r="I633" s="141"/>
      <c r="J633" s="254" t="str">
        <f t="shared" si="20"/>
        <v/>
      </c>
    </row>
    <row r="634" spans="1:10" ht="15" hidden="1" customHeight="1">
      <c r="A634" s="143">
        <v>633</v>
      </c>
      <c r="B634" s="44"/>
      <c r="C634" s="13"/>
      <c r="D634" s="14"/>
      <c r="E634" s="472"/>
      <c r="F634" s="15"/>
      <c r="G634" s="15"/>
      <c r="H634" s="471" t="str">
        <f t="shared" si="19"/>
        <v/>
      </c>
      <c r="I634" s="141"/>
      <c r="J634" s="254" t="str">
        <f t="shared" si="20"/>
        <v/>
      </c>
    </row>
    <row r="635" spans="1:10" ht="15" hidden="1" customHeight="1">
      <c r="A635" s="143">
        <v>634</v>
      </c>
      <c r="B635" s="44"/>
      <c r="C635" s="13"/>
      <c r="D635" s="14"/>
      <c r="E635" s="472"/>
      <c r="F635" s="15"/>
      <c r="G635" s="15"/>
      <c r="H635" s="471" t="str">
        <f t="shared" si="19"/>
        <v/>
      </c>
      <c r="I635" s="141"/>
      <c r="J635" s="254" t="str">
        <f t="shared" si="20"/>
        <v/>
      </c>
    </row>
    <row r="636" spans="1:10" ht="15" hidden="1" customHeight="1">
      <c r="A636" s="143">
        <v>635</v>
      </c>
      <c r="B636" s="44"/>
      <c r="C636" s="13"/>
      <c r="D636" s="14"/>
      <c r="E636" s="472"/>
      <c r="F636" s="15"/>
      <c r="G636" s="15"/>
      <c r="H636" s="471" t="str">
        <f t="shared" si="19"/>
        <v/>
      </c>
      <c r="I636" s="141"/>
      <c r="J636" s="254" t="str">
        <f t="shared" si="20"/>
        <v/>
      </c>
    </row>
    <row r="637" spans="1:10" ht="15" hidden="1" customHeight="1">
      <c r="A637" s="143">
        <v>636</v>
      </c>
      <c r="B637" s="44"/>
      <c r="C637" s="13"/>
      <c r="D637" s="14"/>
      <c r="E637" s="472"/>
      <c r="F637" s="15"/>
      <c r="G637" s="15"/>
      <c r="H637" s="471" t="str">
        <f t="shared" si="19"/>
        <v/>
      </c>
      <c r="I637" s="141"/>
      <c r="J637" s="254" t="str">
        <f t="shared" si="20"/>
        <v/>
      </c>
    </row>
    <row r="638" spans="1:10" ht="15" hidden="1" customHeight="1">
      <c r="A638" s="143">
        <v>637</v>
      </c>
      <c r="B638" s="44"/>
      <c r="C638" s="13"/>
      <c r="D638" s="14"/>
      <c r="E638" s="472"/>
      <c r="F638" s="15"/>
      <c r="G638" s="15"/>
      <c r="H638" s="471" t="str">
        <f t="shared" si="19"/>
        <v/>
      </c>
      <c r="I638" s="141"/>
      <c r="J638" s="254" t="str">
        <f t="shared" si="20"/>
        <v/>
      </c>
    </row>
    <row r="639" spans="1:10" ht="15" hidden="1" customHeight="1">
      <c r="A639" s="143">
        <v>638</v>
      </c>
      <c r="B639" s="44"/>
      <c r="C639" s="13"/>
      <c r="D639" s="14"/>
      <c r="E639" s="472"/>
      <c r="F639" s="15"/>
      <c r="G639" s="15"/>
      <c r="H639" s="471" t="str">
        <f t="shared" si="19"/>
        <v/>
      </c>
      <c r="I639" s="141"/>
      <c r="J639" s="254" t="str">
        <f t="shared" si="20"/>
        <v/>
      </c>
    </row>
    <row r="640" spans="1:10" ht="15" hidden="1" customHeight="1">
      <c r="A640" s="143">
        <v>639</v>
      </c>
      <c r="B640" s="44"/>
      <c r="C640" s="13"/>
      <c r="D640" s="14"/>
      <c r="E640" s="472"/>
      <c r="F640" s="15"/>
      <c r="G640" s="15"/>
      <c r="H640" s="471" t="str">
        <f t="shared" si="19"/>
        <v/>
      </c>
      <c r="I640" s="141"/>
      <c r="J640" s="254" t="str">
        <f t="shared" si="20"/>
        <v/>
      </c>
    </row>
    <row r="641" spans="1:10" ht="15" hidden="1" customHeight="1">
      <c r="A641" s="143">
        <v>640</v>
      </c>
      <c r="B641" s="44"/>
      <c r="C641" s="13"/>
      <c r="D641" s="14"/>
      <c r="E641" s="472"/>
      <c r="F641" s="15"/>
      <c r="G641" s="15"/>
      <c r="H641" s="471" t="str">
        <f t="shared" si="19"/>
        <v/>
      </c>
      <c r="I641" s="141"/>
      <c r="J641" s="254" t="str">
        <f t="shared" si="20"/>
        <v/>
      </c>
    </row>
    <row r="642" spans="1:10" ht="15" hidden="1" customHeight="1">
      <c r="A642" s="143">
        <v>641</v>
      </c>
      <c r="B642" s="44"/>
      <c r="C642" s="13"/>
      <c r="D642" s="14"/>
      <c r="E642" s="472"/>
      <c r="F642" s="15"/>
      <c r="G642" s="15"/>
      <c r="H642" s="471" t="str">
        <f t="shared" si="19"/>
        <v/>
      </c>
      <c r="I642" s="141"/>
      <c r="J642" s="254" t="str">
        <f t="shared" si="20"/>
        <v/>
      </c>
    </row>
    <row r="643" spans="1:10" ht="15" hidden="1" customHeight="1">
      <c r="A643" s="143">
        <v>642</v>
      </c>
      <c r="B643" s="44"/>
      <c r="C643" s="13"/>
      <c r="D643" s="14"/>
      <c r="E643" s="472"/>
      <c r="F643" s="15"/>
      <c r="G643" s="15"/>
      <c r="H643" s="471" t="str">
        <f t="shared" si="19"/>
        <v/>
      </c>
      <c r="I643" s="141"/>
      <c r="J643" s="254" t="str">
        <f t="shared" si="20"/>
        <v/>
      </c>
    </row>
    <row r="644" spans="1:10" ht="15" hidden="1" customHeight="1">
      <c r="A644" s="143">
        <v>643</v>
      </c>
      <c r="B644" s="44"/>
      <c r="C644" s="13"/>
      <c r="D644" s="14"/>
      <c r="E644" s="472"/>
      <c r="F644" s="15"/>
      <c r="G644" s="15"/>
      <c r="H644" s="471" t="str">
        <f t="shared" si="19"/>
        <v/>
      </c>
      <c r="I644" s="141"/>
      <c r="J644" s="254" t="str">
        <f t="shared" si="20"/>
        <v/>
      </c>
    </row>
    <row r="645" spans="1:10" ht="15" hidden="1" customHeight="1">
      <c r="A645" s="143">
        <v>644</v>
      </c>
      <c r="B645" s="44"/>
      <c r="C645" s="13"/>
      <c r="D645" s="14"/>
      <c r="E645" s="472"/>
      <c r="F645" s="15"/>
      <c r="G645" s="15"/>
      <c r="H645" s="471" t="str">
        <f t="shared" si="19"/>
        <v/>
      </c>
      <c r="I645" s="141"/>
      <c r="J645" s="254" t="str">
        <f t="shared" si="20"/>
        <v/>
      </c>
    </row>
    <row r="646" spans="1:10" ht="15" hidden="1" customHeight="1">
      <c r="A646" s="143">
        <v>645</v>
      </c>
      <c r="B646" s="44"/>
      <c r="C646" s="13"/>
      <c r="D646" s="14"/>
      <c r="E646" s="472"/>
      <c r="F646" s="15"/>
      <c r="G646" s="15"/>
      <c r="H646" s="471" t="str">
        <f t="shared" si="19"/>
        <v/>
      </c>
      <c r="I646" s="141"/>
      <c r="J646" s="254" t="str">
        <f t="shared" si="20"/>
        <v/>
      </c>
    </row>
    <row r="647" spans="1:10" ht="15" hidden="1" customHeight="1">
      <c r="A647" s="143">
        <v>646</v>
      </c>
      <c r="B647" s="44"/>
      <c r="C647" s="13"/>
      <c r="D647" s="14"/>
      <c r="E647" s="472"/>
      <c r="F647" s="15"/>
      <c r="G647" s="15"/>
      <c r="H647" s="471" t="str">
        <f t="shared" si="19"/>
        <v/>
      </c>
      <c r="I647" s="141"/>
      <c r="J647" s="254" t="str">
        <f t="shared" si="20"/>
        <v/>
      </c>
    </row>
    <row r="648" spans="1:10" ht="15" hidden="1" customHeight="1">
      <c r="A648" s="143">
        <v>647</v>
      </c>
      <c r="B648" s="44"/>
      <c r="C648" s="13"/>
      <c r="D648" s="14"/>
      <c r="E648" s="472"/>
      <c r="F648" s="15"/>
      <c r="G648" s="15"/>
      <c r="H648" s="471" t="str">
        <f t="shared" si="19"/>
        <v/>
      </c>
      <c r="I648" s="141"/>
      <c r="J648" s="254" t="str">
        <f t="shared" si="20"/>
        <v/>
      </c>
    </row>
    <row r="649" spans="1:10" ht="15" hidden="1" customHeight="1">
      <c r="A649" s="143">
        <v>648</v>
      </c>
      <c r="B649" s="44"/>
      <c r="C649" s="13"/>
      <c r="D649" s="14"/>
      <c r="E649" s="472"/>
      <c r="F649" s="15"/>
      <c r="G649" s="15"/>
      <c r="H649" s="471" t="str">
        <f t="shared" si="19"/>
        <v/>
      </c>
      <c r="I649" s="141"/>
      <c r="J649" s="254" t="str">
        <f t="shared" si="20"/>
        <v/>
      </c>
    </row>
    <row r="650" spans="1:10" ht="15" hidden="1" customHeight="1">
      <c r="A650" s="143">
        <v>649</v>
      </c>
      <c r="B650" s="44"/>
      <c r="C650" s="13"/>
      <c r="D650" s="14"/>
      <c r="E650" s="472"/>
      <c r="F650" s="15"/>
      <c r="G650" s="15"/>
      <c r="H650" s="471" t="str">
        <f t="shared" si="19"/>
        <v/>
      </c>
      <c r="I650" s="141"/>
      <c r="J650" s="254" t="str">
        <f t="shared" si="20"/>
        <v/>
      </c>
    </row>
    <row r="651" spans="1:10" ht="15" hidden="1" customHeight="1">
      <c r="A651" s="143">
        <v>650</v>
      </c>
      <c r="B651" s="44"/>
      <c r="C651" s="13"/>
      <c r="D651" s="14"/>
      <c r="E651" s="472"/>
      <c r="F651" s="15"/>
      <c r="G651" s="15"/>
      <c r="H651" s="471" t="str">
        <f t="shared" si="19"/>
        <v/>
      </c>
      <c r="I651" s="141"/>
      <c r="J651" s="254" t="str">
        <f t="shared" si="20"/>
        <v/>
      </c>
    </row>
    <row r="652" spans="1:10" ht="15" hidden="1" customHeight="1">
      <c r="A652" s="143">
        <v>651</v>
      </c>
      <c r="B652" s="44"/>
      <c r="C652" s="13"/>
      <c r="D652" s="14"/>
      <c r="E652" s="472"/>
      <c r="F652" s="15"/>
      <c r="G652" s="15"/>
      <c r="H652" s="471" t="str">
        <f t="shared" si="19"/>
        <v/>
      </c>
      <c r="I652" s="141"/>
      <c r="J652" s="254" t="str">
        <f t="shared" si="20"/>
        <v/>
      </c>
    </row>
    <row r="653" spans="1:10" ht="15" hidden="1" customHeight="1">
      <c r="A653" s="143">
        <v>652</v>
      </c>
      <c r="B653" s="44"/>
      <c r="C653" s="13"/>
      <c r="D653" s="14"/>
      <c r="E653" s="472"/>
      <c r="F653" s="15"/>
      <c r="G653" s="15"/>
      <c r="H653" s="471" t="str">
        <f t="shared" si="19"/>
        <v/>
      </c>
      <c r="I653" s="141"/>
      <c r="J653" s="254" t="str">
        <f t="shared" si="20"/>
        <v/>
      </c>
    </row>
    <row r="654" spans="1:10" ht="15" hidden="1" customHeight="1">
      <c r="A654" s="143">
        <v>653</v>
      </c>
      <c r="B654" s="44"/>
      <c r="C654" s="13"/>
      <c r="D654" s="14"/>
      <c r="E654" s="472"/>
      <c r="F654" s="15"/>
      <c r="G654" s="15"/>
      <c r="H654" s="471" t="str">
        <f t="shared" si="19"/>
        <v/>
      </c>
      <c r="I654" s="141"/>
      <c r="J654" s="254" t="str">
        <f t="shared" si="20"/>
        <v/>
      </c>
    </row>
    <row r="655" spans="1:10" ht="15" hidden="1" customHeight="1">
      <c r="A655" s="143">
        <v>654</v>
      </c>
      <c r="B655" s="44"/>
      <c r="C655" s="13"/>
      <c r="D655" s="14"/>
      <c r="E655" s="472"/>
      <c r="F655" s="15"/>
      <c r="G655" s="15"/>
      <c r="H655" s="471" t="str">
        <f t="shared" si="19"/>
        <v/>
      </c>
      <c r="I655" s="141"/>
      <c r="J655" s="254" t="str">
        <f t="shared" si="20"/>
        <v/>
      </c>
    </row>
    <row r="656" spans="1:10" ht="15" hidden="1" customHeight="1">
      <c r="A656" s="143">
        <v>655</v>
      </c>
      <c r="B656" s="44"/>
      <c r="C656" s="13"/>
      <c r="D656" s="14"/>
      <c r="E656" s="472"/>
      <c r="F656" s="15"/>
      <c r="G656" s="15"/>
      <c r="H656" s="471" t="str">
        <f t="shared" si="19"/>
        <v/>
      </c>
      <c r="I656" s="141"/>
      <c r="J656" s="254" t="str">
        <f t="shared" si="20"/>
        <v/>
      </c>
    </row>
    <row r="657" spans="1:10" ht="15" hidden="1" customHeight="1">
      <c r="A657" s="143">
        <v>656</v>
      </c>
      <c r="B657" s="44"/>
      <c r="C657" s="13"/>
      <c r="D657" s="14"/>
      <c r="E657" s="472"/>
      <c r="F657" s="15"/>
      <c r="G657" s="15"/>
      <c r="H657" s="471" t="str">
        <f t="shared" si="19"/>
        <v/>
      </c>
      <c r="I657" s="141"/>
      <c r="J657" s="254" t="str">
        <f t="shared" si="20"/>
        <v/>
      </c>
    </row>
    <row r="658" spans="1:10" ht="15" hidden="1" customHeight="1">
      <c r="A658" s="143">
        <v>657</v>
      </c>
      <c r="B658" s="44"/>
      <c r="C658" s="13"/>
      <c r="D658" s="14"/>
      <c r="E658" s="472"/>
      <c r="F658" s="15"/>
      <c r="G658" s="15"/>
      <c r="H658" s="471" t="str">
        <f t="shared" si="19"/>
        <v/>
      </c>
      <c r="I658" s="141"/>
      <c r="J658" s="254" t="str">
        <f t="shared" si="20"/>
        <v/>
      </c>
    </row>
    <row r="659" spans="1:10" ht="15" hidden="1" customHeight="1">
      <c r="A659" s="143">
        <v>658</v>
      </c>
      <c r="B659" s="44"/>
      <c r="C659" s="13"/>
      <c r="D659" s="14"/>
      <c r="E659" s="472"/>
      <c r="F659" s="15"/>
      <c r="G659" s="15"/>
      <c r="H659" s="471" t="str">
        <f t="shared" si="19"/>
        <v/>
      </c>
      <c r="I659" s="141"/>
      <c r="J659" s="254" t="str">
        <f t="shared" si="20"/>
        <v/>
      </c>
    </row>
    <row r="660" spans="1:10" ht="15" hidden="1" customHeight="1">
      <c r="A660" s="143">
        <v>659</v>
      </c>
      <c r="B660" s="44"/>
      <c r="C660" s="13"/>
      <c r="D660" s="14"/>
      <c r="E660" s="472"/>
      <c r="F660" s="15"/>
      <c r="G660" s="15"/>
      <c r="H660" s="471" t="str">
        <f t="shared" si="19"/>
        <v/>
      </c>
      <c r="I660" s="141"/>
      <c r="J660" s="254" t="str">
        <f t="shared" si="20"/>
        <v/>
      </c>
    </row>
    <row r="661" spans="1:10" ht="15" hidden="1" customHeight="1">
      <c r="A661" s="143">
        <v>660</v>
      </c>
      <c r="B661" s="44"/>
      <c r="C661" s="13"/>
      <c r="D661" s="14"/>
      <c r="E661" s="472"/>
      <c r="F661" s="15"/>
      <c r="G661" s="15"/>
      <c r="H661" s="471" t="str">
        <f t="shared" si="19"/>
        <v/>
      </c>
      <c r="I661" s="141"/>
      <c r="J661" s="254" t="str">
        <f t="shared" si="20"/>
        <v/>
      </c>
    </row>
    <row r="662" spans="1:10" ht="15" hidden="1" customHeight="1">
      <c r="A662" s="143">
        <v>661</v>
      </c>
      <c r="B662" s="44"/>
      <c r="C662" s="13"/>
      <c r="D662" s="14"/>
      <c r="E662" s="472"/>
      <c r="F662" s="15"/>
      <c r="G662" s="15"/>
      <c r="H662" s="471" t="str">
        <f t="shared" si="19"/>
        <v/>
      </c>
      <c r="I662" s="141"/>
      <c r="J662" s="254" t="str">
        <f t="shared" si="20"/>
        <v/>
      </c>
    </row>
    <row r="663" spans="1:10" ht="15" hidden="1" customHeight="1">
      <c r="A663" s="143">
        <v>662</v>
      </c>
      <c r="B663" s="44"/>
      <c r="C663" s="13"/>
      <c r="D663" s="14"/>
      <c r="E663" s="472"/>
      <c r="F663" s="15"/>
      <c r="G663" s="15"/>
      <c r="H663" s="471" t="str">
        <f t="shared" si="19"/>
        <v/>
      </c>
      <c r="I663" s="141"/>
      <c r="J663" s="254" t="str">
        <f t="shared" si="20"/>
        <v/>
      </c>
    </row>
    <row r="664" spans="1:10" ht="15" hidden="1" customHeight="1">
      <c r="A664" s="143">
        <v>663</v>
      </c>
      <c r="B664" s="44"/>
      <c r="C664" s="13"/>
      <c r="D664" s="14"/>
      <c r="E664" s="472"/>
      <c r="F664" s="15"/>
      <c r="G664" s="15"/>
      <c r="H664" s="471" t="str">
        <f t="shared" ref="H664:H679" si="21">IF(B664&lt;&gt;"",(D664*E664)/(1-F664-G664),"")</f>
        <v/>
      </c>
      <c r="I664" s="141"/>
      <c r="J664" s="254" t="str">
        <f t="shared" ref="J664:J679" si="22">IF(B664="","",IF(H664&lt;&gt;0,"x",IF(H664="","",IF(H664=0,""))))</f>
        <v/>
      </c>
    </row>
    <row r="665" spans="1:10" ht="15" hidden="1" customHeight="1">
      <c r="A665" s="143">
        <v>664</v>
      </c>
      <c r="B665" s="44"/>
      <c r="C665" s="13"/>
      <c r="D665" s="14"/>
      <c r="E665" s="472"/>
      <c r="F665" s="15"/>
      <c r="G665" s="15"/>
      <c r="H665" s="471" t="str">
        <f t="shared" si="21"/>
        <v/>
      </c>
      <c r="I665" s="141"/>
      <c r="J665" s="254" t="str">
        <f t="shared" si="22"/>
        <v/>
      </c>
    </row>
    <row r="666" spans="1:10" ht="15" hidden="1" customHeight="1">
      <c r="A666" s="143">
        <v>665</v>
      </c>
      <c r="B666" s="44"/>
      <c r="C666" s="13"/>
      <c r="D666" s="14"/>
      <c r="E666" s="472"/>
      <c r="F666" s="15"/>
      <c r="G666" s="15"/>
      <c r="H666" s="471" t="str">
        <f t="shared" si="21"/>
        <v/>
      </c>
      <c r="I666" s="141"/>
      <c r="J666" s="254" t="str">
        <f t="shared" si="22"/>
        <v/>
      </c>
    </row>
    <row r="667" spans="1:10" ht="15" hidden="1" customHeight="1">
      <c r="A667" s="143">
        <v>666</v>
      </c>
      <c r="B667" s="44"/>
      <c r="C667" s="13"/>
      <c r="D667" s="14"/>
      <c r="E667" s="472"/>
      <c r="F667" s="15"/>
      <c r="G667" s="15"/>
      <c r="H667" s="471" t="str">
        <f t="shared" si="21"/>
        <v/>
      </c>
      <c r="I667" s="141"/>
      <c r="J667" s="254" t="str">
        <f t="shared" si="22"/>
        <v/>
      </c>
    </row>
    <row r="668" spans="1:10" ht="15" hidden="1" customHeight="1">
      <c r="A668" s="143">
        <v>667</v>
      </c>
      <c r="B668" s="44"/>
      <c r="C668" s="13"/>
      <c r="D668" s="14"/>
      <c r="E668" s="472"/>
      <c r="F668" s="15"/>
      <c r="G668" s="15"/>
      <c r="H668" s="471" t="str">
        <f t="shared" si="21"/>
        <v/>
      </c>
      <c r="I668" s="141"/>
      <c r="J668" s="254" t="str">
        <f t="shared" si="22"/>
        <v/>
      </c>
    </row>
    <row r="669" spans="1:10" ht="15" hidden="1" customHeight="1">
      <c r="A669" s="143">
        <v>668</v>
      </c>
      <c r="B669" s="44"/>
      <c r="C669" s="13"/>
      <c r="D669" s="14"/>
      <c r="E669" s="472"/>
      <c r="F669" s="15"/>
      <c r="G669" s="15"/>
      <c r="H669" s="471" t="str">
        <f t="shared" si="21"/>
        <v/>
      </c>
      <c r="I669" s="141"/>
      <c r="J669" s="254" t="str">
        <f t="shared" si="22"/>
        <v/>
      </c>
    </row>
    <row r="670" spans="1:10" ht="15" hidden="1" customHeight="1">
      <c r="A670" s="143">
        <v>669</v>
      </c>
      <c r="B670" s="44"/>
      <c r="C670" s="13"/>
      <c r="D670" s="14"/>
      <c r="E670" s="472"/>
      <c r="F670" s="15"/>
      <c r="G670" s="15"/>
      <c r="H670" s="471" t="str">
        <f t="shared" si="21"/>
        <v/>
      </c>
      <c r="I670" s="141"/>
      <c r="J670" s="254" t="str">
        <f t="shared" si="22"/>
        <v/>
      </c>
    </row>
    <row r="671" spans="1:10" ht="15" hidden="1" customHeight="1">
      <c r="A671" s="143">
        <v>670</v>
      </c>
      <c r="B671" s="44"/>
      <c r="C671" s="13"/>
      <c r="D671" s="14"/>
      <c r="E671" s="472"/>
      <c r="F671" s="15"/>
      <c r="G671" s="15"/>
      <c r="H671" s="471" t="str">
        <f t="shared" si="21"/>
        <v/>
      </c>
      <c r="I671" s="141"/>
      <c r="J671" s="254" t="str">
        <f t="shared" si="22"/>
        <v/>
      </c>
    </row>
    <row r="672" spans="1:10" ht="15" hidden="1" customHeight="1">
      <c r="A672" s="143">
        <v>671</v>
      </c>
      <c r="B672" s="44"/>
      <c r="C672" s="13"/>
      <c r="D672" s="14"/>
      <c r="E672" s="472"/>
      <c r="F672" s="15"/>
      <c r="G672" s="15"/>
      <c r="H672" s="471" t="str">
        <f t="shared" si="21"/>
        <v/>
      </c>
      <c r="I672" s="141"/>
      <c r="J672" s="254" t="str">
        <f t="shared" si="22"/>
        <v/>
      </c>
    </row>
    <row r="673" spans="1:10" ht="15" hidden="1" customHeight="1">
      <c r="A673" s="143">
        <v>672</v>
      </c>
      <c r="B673" s="44"/>
      <c r="C673" s="13"/>
      <c r="D673" s="14"/>
      <c r="E673" s="472"/>
      <c r="F673" s="15"/>
      <c r="G673" s="15"/>
      <c r="H673" s="471" t="str">
        <f t="shared" si="21"/>
        <v/>
      </c>
      <c r="I673" s="141"/>
      <c r="J673" s="254" t="str">
        <f t="shared" si="22"/>
        <v/>
      </c>
    </row>
    <row r="674" spans="1:10" ht="15" hidden="1" customHeight="1">
      <c r="A674" s="143">
        <v>673</v>
      </c>
      <c r="B674" s="44"/>
      <c r="C674" s="13"/>
      <c r="D674" s="14"/>
      <c r="E674" s="472"/>
      <c r="F674" s="15"/>
      <c r="G674" s="15"/>
      <c r="H674" s="471" t="str">
        <f t="shared" si="21"/>
        <v/>
      </c>
      <c r="I674" s="141"/>
      <c r="J674" s="254" t="str">
        <f t="shared" si="22"/>
        <v/>
      </c>
    </row>
    <row r="675" spans="1:10" ht="15" hidden="1" customHeight="1">
      <c r="A675" s="143">
        <v>674</v>
      </c>
      <c r="B675" s="44"/>
      <c r="C675" s="13"/>
      <c r="D675" s="14"/>
      <c r="E675" s="472"/>
      <c r="F675" s="15"/>
      <c r="G675" s="15"/>
      <c r="H675" s="471" t="str">
        <f t="shared" si="21"/>
        <v/>
      </c>
      <c r="I675" s="141"/>
      <c r="J675" s="254" t="str">
        <f t="shared" si="22"/>
        <v/>
      </c>
    </row>
    <row r="676" spans="1:10" ht="15" hidden="1" customHeight="1">
      <c r="A676" s="143">
        <v>675</v>
      </c>
      <c r="B676" s="44"/>
      <c r="C676" s="13"/>
      <c r="D676" s="14"/>
      <c r="E676" s="472"/>
      <c r="F676" s="15"/>
      <c r="G676" s="15"/>
      <c r="H676" s="471" t="str">
        <f t="shared" si="21"/>
        <v/>
      </c>
      <c r="I676" s="141"/>
      <c r="J676" s="254" t="str">
        <f t="shared" si="22"/>
        <v/>
      </c>
    </row>
    <row r="677" spans="1:10" ht="15" hidden="1" customHeight="1">
      <c r="A677" s="143">
        <v>676</v>
      </c>
      <c r="B677" s="44"/>
      <c r="C677" s="13"/>
      <c r="D677" s="14"/>
      <c r="E677" s="472"/>
      <c r="F677" s="15"/>
      <c r="G677" s="15"/>
      <c r="H677" s="471" t="str">
        <f t="shared" si="21"/>
        <v/>
      </c>
      <c r="I677" s="141"/>
      <c r="J677" s="254" t="str">
        <f t="shared" si="22"/>
        <v/>
      </c>
    </row>
    <row r="678" spans="1:10" ht="15" hidden="1" customHeight="1">
      <c r="A678" s="143">
        <v>677</v>
      </c>
      <c r="B678" s="44"/>
      <c r="C678" s="13"/>
      <c r="D678" s="14"/>
      <c r="E678" s="472"/>
      <c r="F678" s="15"/>
      <c r="G678" s="15"/>
      <c r="H678" s="471" t="str">
        <f t="shared" si="21"/>
        <v/>
      </c>
      <c r="I678" s="141"/>
      <c r="J678" s="254" t="str">
        <f t="shared" si="22"/>
        <v/>
      </c>
    </row>
    <row r="679" spans="1:10" ht="15" hidden="1" customHeight="1">
      <c r="A679" s="143">
        <v>678</v>
      </c>
      <c r="B679" s="44"/>
      <c r="C679" s="13"/>
      <c r="D679" s="14"/>
      <c r="E679" s="472"/>
      <c r="F679" s="15"/>
      <c r="G679" s="15"/>
      <c r="H679" s="471" t="str">
        <f t="shared" si="21"/>
        <v/>
      </c>
      <c r="I679" s="141"/>
      <c r="J679" s="254" t="str">
        <f t="shared" si="22"/>
        <v/>
      </c>
    </row>
    <row r="680" spans="1:10" ht="6" hidden="1" customHeight="1">
      <c r="A680" s="144"/>
      <c r="H680" s="173"/>
      <c r="I680" s="141"/>
      <c r="J680" s="254" t="str">
        <f>IF(COUNTIF(J280:J679,"x")=0,"","x")</f>
        <v/>
      </c>
    </row>
    <row r="681" spans="1:10" ht="24.75" hidden="1" customHeight="1">
      <c r="A681" s="144"/>
      <c r="B681" s="610" t="s">
        <v>498</v>
      </c>
      <c r="C681" s="610"/>
      <c r="D681" s="610"/>
      <c r="E681" s="610"/>
      <c r="F681" s="610"/>
      <c r="G681" s="610"/>
      <c r="H681" s="480">
        <f>SUM(H683:H932)</f>
        <v>0</v>
      </c>
      <c r="I681" s="141"/>
      <c r="J681" s="254" t="str">
        <f>IF(COUNTIF(J683:J932,"x")=0,"","x")</f>
        <v/>
      </c>
    </row>
    <row r="682" spans="1:10" ht="15" hidden="1" customHeight="1">
      <c r="A682" s="144"/>
      <c r="B682" s="20" t="s">
        <v>2</v>
      </c>
      <c r="C682" s="20" t="s">
        <v>6</v>
      </c>
      <c r="D682" s="21" t="s">
        <v>5</v>
      </c>
      <c r="E682" s="22" t="s">
        <v>1</v>
      </c>
      <c r="F682" s="22" t="str">
        <f>F26</f>
        <v>RISCO %</v>
      </c>
      <c r="G682" s="22" t="str">
        <f>G26</f>
        <v>ADICIONAIS %</v>
      </c>
      <c r="H682" s="295" t="s">
        <v>4</v>
      </c>
      <c r="I682" s="141"/>
      <c r="J682" s="254" t="str">
        <f>IF(COUNTIF(J683:J932,"x")=0,"","x")</f>
        <v/>
      </c>
    </row>
    <row r="683" spans="1:10" ht="15" hidden="1" customHeight="1">
      <c r="A683" s="144">
        <v>1</v>
      </c>
      <c r="B683" s="45" t="s">
        <v>90</v>
      </c>
      <c r="C683" s="23"/>
      <c r="D683" s="14"/>
      <c r="E683" s="473"/>
      <c r="F683" s="15">
        <v>0</v>
      </c>
      <c r="G683" s="15">
        <v>0</v>
      </c>
      <c r="H683" s="474">
        <f t="shared" ref="H683:H746" si="23">IF(B683&lt;&gt;"",(D683*E683)/(1-F683-G683),"")</f>
        <v>0</v>
      </c>
      <c r="I683" s="141"/>
      <c r="J683" s="254" t="str">
        <f t="shared" ref="J683:J746" si="24">IF(B683="","",IF(H683&lt;&gt;0,"x",IF(H683="","",IF(H683=0,""))))</f>
        <v/>
      </c>
    </row>
    <row r="684" spans="1:10" ht="15" hidden="1" customHeight="1">
      <c r="A684" s="144">
        <v>2</v>
      </c>
      <c r="B684" s="45" t="s">
        <v>91</v>
      </c>
      <c r="C684" s="23"/>
      <c r="D684" s="14"/>
      <c r="E684" s="473"/>
      <c r="F684" s="15">
        <v>0</v>
      </c>
      <c r="G684" s="15">
        <v>0</v>
      </c>
      <c r="H684" s="474">
        <f t="shared" si="23"/>
        <v>0</v>
      </c>
      <c r="I684" s="141"/>
      <c r="J684" s="254" t="str">
        <f t="shared" si="24"/>
        <v/>
      </c>
    </row>
    <row r="685" spans="1:10" ht="15" hidden="1" customHeight="1">
      <c r="A685" s="144">
        <v>3</v>
      </c>
      <c r="B685" s="45" t="s">
        <v>92</v>
      </c>
      <c r="C685" s="23"/>
      <c r="D685" s="14"/>
      <c r="E685" s="473"/>
      <c r="F685" s="15">
        <v>0</v>
      </c>
      <c r="G685" s="15">
        <v>0</v>
      </c>
      <c r="H685" s="474">
        <f t="shared" si="23"/>
        <v>0</v>
      </c>
      <c r="I685" s="141"/>
      <c r="J685" s="254" t="str">
        <f t="shared" si="24"/>
        <v/>
      </c>
    </row>
    <row r="686" spans="1:10" ht="15" hidden="1" customHeight="1">
      <c r="A686" s="144">
        <v>4</v>
      </c>
      <c r="B686" s="45" t="s">
        <v>154</v>
      </c>
      <c r="C686" s="23"/>
      <c r="D686" s="14"/>
      <c r="E686" s="473"/>
      <c r="F686" s="15">
        <v>0</v>
      </c>
      <c r="G686" s="15">
        <v>0</v>
      </c>
      <c r="H686" s="474">
        <f t="shared" si="23"/>
        <v>0</v>
      </c>
      <c r="I686" s="141"/>
      <c r="J686" s="254" t="str">
        <f t="shared" si="24"/>
        <v/>
      </c>
    </row>
    <row r="687" spans="1:10" ht="15" hidden="1" customHeight="1">
      <c r="A687" s="144">
        <v>5</v>
      </c>
      <c r="B687" s="45"/>
      <c r="C687" s="23"/>
      <c r="D687" s="14"/>
      <c r="E687" s="473"/>
      <c r="F687" s="15"/>
      <c r="G687" s="15"/>
      <c r="H687" s="474" t="str">
        <f t="shared" si="23"/>
        <v/>
      </c>
      <c r="I687" s="141"/>
      <c r="J687" s="254" t="str">
        <f t="shared" si="24"/>
        <v/>
      </c>
    </row>
    <row r="688" spans="1:10" ht="15" hidden="1" customHeight="1">
      <c r="A688" s="144">
        <v>6</v>
      </c>
      <c r="B688" s="45" t="s">
        <v>93</v>
      </c>
      <c r="C688" s="23"/>
      <c r="D688" s="14"/>
      <c r="E688" s="473"/>
      <c r="F688" s="15">
        <v>0</v>
      </c>
      <c r="G688" s="15">
        <v>0</v>
      </c>
      <c r="H688" s="474">
        <f t="shared" si="23"/>
        <v>0</v>
      </c>
      <c r="I688" s="141"/>
      <c r="J688" s="254" t="str">
        <f t="shared" si="24"/>
        <v/>
      </c>
    </row>
    <row r="689" spans="1:10" ht="15" hidden="1" customHeight="1">
      <c r="A689" s="144">
        <v>7</v>
      </c>
      <c r="B689" s="45" t="s">
        <v>94</v>
      </c>
      <c r="C689" s="23"/>
      <c r="D689" s="14"/>
      <c r="E689" s="473"/>
      <c r="F689" s="15">
        <v>0</v>
      </c>
      <c r="G689" s="15">
        <v>0</v>
      </c>
      <c r="H689" s="474">
        <f t="shared" si="23"/>
        <v>0</v>
      </c>
      <c r="I689" s="141"/>
      <c r="J689" s="254" t="str">
        <f t="shared" si="24"/>
        <v/>
      </c>
    </row>
    <row r="690" spans="1:10" ht="15" hidden="1" customHeight="1">
      <c r="A690" s="144">
        <v>8</v>
      </c>
      <c r="B690" s="45" t="s">
        <v>95</v>
      </c>
      <c r="C690" s="23"/>
      <c r="D690" s="14"/>
      <c r="E690" s="473"/>
      <c r="F690" s="15">
        <v>0</v>
      </c>
      <c r="G690" s="15">
        <v>0</v>
      </c>
      <c r="H690" s="474">
        <f t="shared" si="23"/>
        <v>0</v>
      </c>
      <c r="I690" s="141"/>
      <c r="J690" s="254" t="str">
        <f t="shared" si="24"/>
        <v/>
      </c>
    </row>
    <row r="691" spans="1:10" ht="15" hidden="1" customHeight="1">
      <c r="A691" s="144">
        <v>9</v>
      </c>
      <c r="B691" s="45" t="s">
        <v>154</v>
      </c>
      <c r="C691" s="23"/>
      <c r="D691" s="14"/>
      <c r="E691" s="473"/>
      <c r="F691" s="15">
        <v>0</v>
      </c>
      <c r="G691" s="15">
        <v>0</v>
      </c>
      <c r="H691" s="474">
        <f t="shared" si="23"/>
        <v>0</v>
      </c>
      <c r="I691" s="141"/>
      <c r="J691" s="254" t="str">
        <f t="shared" si="24"/>
        <v/>
      </c>
    </row>
    <row r="692" spans="1:10" ht="15" hidden="1" customHeight="1">
      <c r="A692" s="144">
        <v>10</v>
      </c>
      <c r="B692" s="45"/>
      <c r="C692" s="23"/>
      <c r="D692" s="14"/>
      <c r="E692" s="473"/>
      <c r="F692" s="15"/>
      <c r="G692" s="15"/>
      <c r="H692" s="474" t="str">
        <f t="shared" si="23"/>
        <v/>
      </c>
      <c r="I692" s="141"/>
      <c r="J692" s="254" t="str">
        <f t="shared" si="24"/>
        <v/>
      </c>
    </row>
    <row r="693" spans="1:10" ht="15" hidden="1" customHeight="1">
      <c r="A693" s="144">
        <v>11</v>
      </c>
      <c r="B693" s="45" t="s">
        <v>96</v>
      </c>
      <c r="C693" s="23"/>
      <c r="D693" s="14"/>
      <c r="E693" s="473"/>
      <c r="F693" s="15">
        <v>0</v>
      </c>
      <c r="G693" s="15">
        <v>0</v>
      </c>
      <c r="H693" s="474">
        <f t="shared" si="23"/>
        <v>0</v>
      </c>
      <c r="I693" s="141"/>
      <c r="J693" s="254" t="str">
        <f t="shared" si="24"/>
        <v/>
      </c>
    </row>
    <row r="694" spans="1:10" ht="15" hidden="1" customHeight="1">
      <c r="A694" s="144">
        <v>12</v>
      </c>
      <c r="B694" s="45" t="s">
        <v>97</v>
      </c>
      <c r="C694" s="23"/>
      <c r="D694" s="14"/>
      <c r="E694" s="473"/>
      <c r="F694" s="15">
        <v>0</v>
      </c>
      <c r="G694" s="15">
        <v>0</v>
      </c>
      <c r="H694" s="474">
        <f t="shared" si="23"/>
        <v>0</v>
      </c>
      <c r="I694" s="141"/>
      <c r="J694" s="254" t="str">
        <f t="shared" si="24"/>
        <v/>
      </c>
    </row>
    <row r="695" spans="1:10" ht="15" hidden="1" customHeight="1">
      <c r="A695" s="144">
        <v>13</v>
      </c>
      <c r="B695" s="45" t="s">
        <v>98</v>
      </c>
      <c r="C695" s="23"/>
      <c r="D695" s="14"/>
      <c r="E695" s="473"/>
      <c r="F695" s="15">
        <v>0</v>
      </c>
      <c r="G695" s="15">
        <v>0</v>
      </c>
      <c r="H695" s="474">
        <f t="shared" si="23"/>
        <v>0</v>
      </c>
      <c r="I695" s="141"/>
      <c r="J695" s="254" t="str">
        <f t="shared" si="24"/>
        <v/>
      </c>
    </row>
    <row r="696" spans="1:10" ht="15" hidden="1" customHeight="1">
      <c r="A696" s="144">
        <v>14</v>
      </c>
      <c r="B696" s="45" t="s">
        <v>154</v>
      </c>
      <c r="C696" s="23"/>
      <c r="D696" s="14"/>
      <c r="E696" s="473"/>
      <c r="F696" s="15">
        <v>0</v>
      </c>
      <c r="G696" s="15">
        <v>0</v>
      </c>
      <c r="H696" s="474">
        <f t="shared" si="23"/>
        <v>0</v>
      </c>
      <c r="I696" s="141"/>
      <c r="J696" s="254" t="str">
        <f t="shared" si="24"/>
        <v/>
      </c>
    </row>
    <row r="697" spans="1:10" ht="15" hidden="1" customHeight="1">
      <c r="A697" s="144">
        <v>15</v>
      </c>
      <c r="B697" s="45"/>
      <c r="C697" s="23"/>
      <c r="D697" s="14"/>
      <c r="E697" s="473"/>
      <c r="F697" s="15"/>
      <c r="G697" s="15"/>
      <c r="H697" s="474" t="str">
        <f t="shared" si="23"/>
        <v/>
      </c>
      <c r="I697" s="141"/>
      <c r="J697" s="254" t="str">
        <f t="shared" si="24"/>
        <v/>
      </c>
    </row>
    <row r="698" spans="1:10" ht="15" hidden="1" customHeight="1">
      <c r="A698" s="144">
        <v>16</v>
      </c>
      <c r="B698" s="45"/>
      <c r="C698" s="23"/>
      <c r="D698" s="14"/>
      <c r="E698" s="473"/>
      <c r="F698" s="15"/>
      <c r="G698" s="15"/>
      <c r="H698" s="474" t="str">
        <f t="shared" si="23"/>
        <v/>
      </c>
      <c r="I698" s="141"/>
      <c r="J698" s="254" t="str">
        <f t="shared" si="24"/>
        <v/>
      </c>
    </row>
    <row r="699" spans="1:10" ht="15" hidden="1" customHeight="1">
      <c r="A699" s="144">
        <v>17</v>
      </c>
      <c r="B699" s="45"/>
      <c r="C699" s="23"/>
      <c r="D699" s="14"/>
      <c r="E699" s="473"/>
      <c r="F699" s="15"/>
      <c r="G699" s="15"/>
      <c r="H699" s="474" t="str">
        <f t="shared" si="23"/>
        <v/>
      </c>
      <c r="I699" s="141"/>
      <c r="J699" s="254" t="str">
        <f t="shared" si="24"/>
        <v/>
      </c>
    </row>
    <row r="700" spans="1:10" ht="15" hidden="1" customHeight="1">
      <c r="A700" s="144">
        <v>18</v>
      </c>
      <c r="B700" s="45"/>
      <c r="C700" s="23"/>
      <c r="D700" s="14"/>
      <c r="E700" s="473"/>
      <c r="F700" s="15"/>
      <c r="G700" s="15"/>
      <c r="H700" s="474" t="str">
        <f t="shared" si="23"/>
        <v/>
      </c>
      <c r="I700" s="141"/>
      <c r="J700" s="254" t="str">
        <f t="shared" si="24"/>
        <v/>
      </c>
    </row>
    <row r="701" spans="1:10" ht="15" hidden="1" customHeight="1">
      <c r="A701" s="144">
        <v>19</v>
      </c>
      <c r="B701" s="45"/>
      <c r="C701" s="23"/>
      <c r="D701" s="14"/>
      <c r="E701" s="473"/>
      <c r="F701" s="15"/>
      <c r="G701" s="15"/>
      <c r="H701" s="474" t="str">
        <f t="shared" si="23"/>
        <v/>
      </c>
      <c r="I701" s="141"/>
      <c r="J701" s="254" t="str">
        <f t="shared" si="24"/>
        <v/>
      </c>
    </row>
    <row r="702" spans="1:10" ht="15" hidden="1" customHeight="1">
      <c r="A702" s="144">
        <v>20</v>
      </c>
      <c r="B702" s="45"/>
      <c r="C702" s="23"/>
      <c r="D702" s="14"/>
      <c r="E702" s="473"/>
      <c r="F702" s="15"/>
      <c r="G702" s="15"/>
      <c r="H702" s="474" t="str">
        <f t="shared" si="23"/>
        <v/>
      </c>
      <c r="I702" s="141"/>
      <c r="J702" s="254" t="str">
        <f t="shared" si="24"/>
        <v/>
      </c>
    </row>
    <row r="703" spans="1:10" ht="15" hidden="1" customHeight="1">
      <c r="A703" s="144">
        <v>21</v>
      </c>
      <c r="B703" s="45"/>
      <c r="C703" s="23"/>
      <c r="D703" s="14"/>
      <c r="E703" s="473"/>
      <c r="F703" s="15"/>
      <c r="G703" s="15"/>
      <c r="H703" s="474" t="str">
        <f t="shared" si="23"/>
        <v/>
      </c>
      <c r="I703" s="141"/>
      <c r="J703" s="254" t="str">
        <f t="shared" si="24"/>
        <v/>
      </c>
    </row>
    <row r="704" spans="1:10" ht="15" hidden="1" customHeight="1">
      <c r="A704" s="144">
        <v>22</v>
      </c>
      <c r="B704" s="45"/>
      <c r="C704" s="23"/>
      <c r="D704" s="14"/>
      <c r="E704" s="473"/>
      <c r="F704" s="15"/>
      <c r="G704" s="15"/>
      <c r="H704" s="474" t="str">
        <f t="shared" si="23"/>
        <v/>
      </c>
      <c r="I704" s="141"/>
      <c r="J704" s="254" t="str">
        <f t="shared" si="24"/>
        <v/>
      </c>
    </row>
    <row r="705" spans="1:10" ht="15" hidden="1" customHeight="1">
      <c r="A705" s="144">
        <v>23</v>
      </c>
      <c r="B705" s="45"/>
      <c r="C705" s="23"/>
      <c r="D705" s="14"/>
      <c r="E705" s="473"/>
      <c r="F705" s="15"/>
      <c r="G705" s="15"/>
      <c r="H705" s="474" t="str">
        <f t="shared" si="23"/>
        <v/>
      </c>
      <c r="I705" s="141"/>
      <c r="J705" s="254" t="str">
        <f t="shared" si="24"/>
        <v/>
      </c>
    </row>
    <row r="706" spans="1:10" ht="15" hidden="1" customHeight="1">
      <c r="A706" s="144">
        <v>24</v>
      </c>
      <c r="B706" s="45"/>
      <c r="C706" s="23"/>
      <c r="D706" s="14"/>
      <c r="E706" s="473"/>
      <c r="F706" s="15"/>
      <c r="G706" s="15"/>
      <c r="H706" s="474" t="str">
        <f t="shared" si="23"/>
        <v/>
      </c>
      <c r="I706" s="141"/>
      <c r="J706" s="254" t="str">
        <f t="shared" si="24"/>
        <v/>
      </c>
    </row>
    <row r="707" spans="1:10" ht="15" hidden="1" customHeight="1">
      <c r="A707" s="144">
        <v>25</v>
      </c>
      <c r="B707" s="45"/>
      <c r="C707" s="23"/>
      <c r="D707" s="14"/>
      <c r="E707" s="473"/>
      <c r="F707" s="15"/>
      <c r="G707" s="15"/>
      <c r="H707" s="474" t="str">
        <f t="shared" si="23"/>
        <v/>
      </c>
      <c r="I707" s="141"/>
      <c r="J707" s="254" t="str">
        <f t="shared" si="24"/>
        <v/>
      </c>
    </row>
    <row r="708" spans="1:10" ht="15" hidden="1" customHeight="1">
      <c r="A708" s="144">
        <v>26</v>
      </c>
      <c r="B708" s="45"/>
      <c r="C708" s="23"/>
      <c r="D708" s="14"/>
      <c r="E708" s="473"/>
      <c r="F708" s="15"/>
      <c r="G708" s="15"/>
      <c r="H708" s="474" t="str">
        <f t="shared" si="23"/>
        <v/>
      </c>
      <c r="I708" s="141"/>
      <c r="J708" s="254" t="str">
        <f t="shared" si="24"/>
        <v/>
      </c>
    </row>
    <row r="709" spans="1:10" ht="15" hidden="1" customHeight="1">
      <c r="A709" s="144">
        <v>27</v>
      </c>
      <c r="B709" s="45"/>
      <c r="C709" s="23"/>
      <c r="D709" s="14"/>
      <c r="E709" s="473"/>
      <c r="F709" s="15"/>
      <c r="G709" s="15"/>
      <c r="H709" s="474" t="str">
        <f t="shared" si="23"/>
        <v/>
      </c>
      <c r="I709" s="141"/>
      <c r="J709" s="254" t="str">
        <f t="shared" si="24"/>
        <v/>
      </c>
    </row>
    <row r="710" spans="1:10" ht="15" hidden="1" customHeight="1">
      <c r="A710" s="144">
        <v>28</v>
      </c>
      <c r="B710" s="45"/>
      <c r="C710" s="23"/>
      <c r="D710" s="14"/>
      <c r="E710" s="473"/>
      <c r="F710" s="15"/>
      <c r="G710" s="15"/>
      <c r="H710" s="474" t="str">
        <f t="shared" si="23"/>
        <v/>
      </c>
      <c r="I710" s="141"/>
      <c r="J710" s="254" t="str">
        <f t="shared" si="24"/>
        <v/>
      </c>
    </row>
    <row r="711" spans="1:10" ht="15" hidden="1" customHeight="1">
      <c r="A711" s="144">
        <v>29</v>
      </c>
      <c r="B711" s="45"/>
      <c r="C711" s="23"/>
      <c r="D711" s="14"/>
      <c r="E711" s="473"/>
      <c r="F711" s="15"/>
      <c r="G711" s="15"/>
      <c r="H711" s="474" t="str">
        <f t="shared" si="23"/>
        <v/>
      </c>
      <c r="I711" s="141"/>
      <c r="J711" s="254" t="str">
        <f t="shared" si="24"/>
        <v/>
      </c>
    </row>
    <row r="712" spans="1:10" ht="15" hidden="1" customHeight="1">
      <c r="A712" s="144">
        <v>30</v>
      </c>
      <c r="B712" s="45"/>
      <c r="C712" s="23"/>
      <c r="D712" s="14"/>
      <c r="E712" s="473"/>
      <c r="F712" s="15"/>
      <c r="G712" s="15"/>
      <c r="H712" s="474" t="str">
        <f t="shared" si="23"/>
        <v/>
      </c>
      <c r="I712" s="141"/>
      <c r="J712" s="254" t="str">
        <f t="shared" si="24"/>
        <v/>
      </c>
    </row>
    <row r="713" spans="1:10" ht="15" hidden="1" customHeight="1">
      <c r="A713" s="144">
        <v>31</v>
      </c>
      <c r="B713" s="45"/>
      <c r="C713" s="23"/>
      <c r="D713" s="14"/>
      <c r="E713" s="473"/>
      <c r="F713" s="15"/>
      <c r="G713" s="15"/>
      <c r="H713" s="474" t="str">
        <f t="shared" si="23"/>
        <v/>
      </c>
      <c r="I713" s="141"/>
      <c r="J713" s="254" t="str">
        <f t="shared" si="24"/>
        <v/>
      </c>
    </row>
    <row r="714" spans="1:10" ht="15" hidden="1" customHeight="1">
      <c r="A714" s="144">
        <v>32</v>
      </c>
      <c r="B714" s="45"/>
      <c r="C714" s="23"/>
      <c r="D714" s="14"/>
      <c r="E714" s="473"/>
      <c r="F714" s="15"/>
      <c r="G714" s="15"/>
      <c r="H714" s="474" t="str">
        <f t="shared" si="23"/>
        <v/>
      </c>
      <c r="I714" s="141"/>
      <c r="J714" s="254" t="str">
        <f t="shared" si="24"/>
        <v/>
      </c>
    </row>
    <row r="715" spans="1:10" ht="15" hidden="1" customHeight="1">
      <c r="A715" s="144">
        <v>33</v>
      </c>
      <c r="B715" s="45"/>
      <c r="C715" s="23"/>
      <c r="D715" s="14"/>
      <c r="E715" s="473"/>
      <c r="F715" s="15"/>
      <c r="G715" s="15"/>
      <c r="H715" s="474" t="str">
        <f t="shared" si="23"/>
        <v/>
      </c>
      <c r="I715" s="141"/>
      <c r="J715" s="254" t="str">
        <f t="shared" si="24"/>
        <v/>
      </c>
    </row>
    <row r="716" spans="1:10" ht="15" hidden="1" customHeight="1">
      <c r="A716" s="144">
        <v>34</v>
      </c>
      <c r="B716" s="45"/>
      <c r="C716" s="23"/>
      <c r="D716" s="14"/>
      <c r="E716" s="473"/>
      <c r="F716" s="15"/>
      <c r="G716" s="15"/>
      <c r="H716" s="474" t="str">
        <f t="shared" si="23"/>
        <v/>
      </c>
      <c r="I716" s="141"/>
      <c r="J716" s="254" t="str">
        <f t="shared" si="24"/>
        <v/>
      </c>
    </row>
    <row r="717" spans="1:10" ht="15" hidden="1" customHeight="1">
      <c r="A717" s="144">
        <v>35</v>
      </c>
      <c r="B717" s="45"/>
      <c r="C717" s="23"/>
      <c r="D717" s="14"/>
      <c r="E717" s="473"/>
      <c r="F717" s="15"/>
      <c r="G717" s="15"/>
      <c r="H717" s="474" t="str">
        <f t="shared" si="23"/>
        <v/>
      </c>
      <c r="I717" s="141"/>
      <c r="J717" s="254" t="str">
        <f t="shared" si="24"/>
        <v/>
      </c>
    </row>
    <row r="718" spans="1:10" ht="15" hidden="1" customHeight="1">
      <c r="A718" s="144">
        <v>36</v>
      </c>
      <c r="B718" s="45"/>
      <c r="C718" s="23"/>
      <c r="D718" s="14"/>
      <c r="E718" s="473"/>
      <c r="F718" s="15"/>
      <c r="G718" s="15"/>
      <c r="H718" s="474" t="str">
        <f t="shared" si="23"/>
        <v/>
      </c>
      <c r="I718" s="141"/>
      <c r="J718" s="254" t="str">
        <f t="shared" si="24"/>
        <v/>
      </c>
    </row>
    <row r="719" spans="1:10" ht="15" hidden="1" customHeight="1">
      <c r="A719" s="144">
        <v>37</v>
      </c>
      <c r="B719" s="45"/>
      <c r="C719" s="23"/>
      <c r="D719" s="14"/>
      <c r="E719" s="473"/>
      <c r="F719" s="15"/>
      <c r="G719" s="15"/>
      <c r="H719" s="474" t="str">
        <f t="shared" si="23"/>
        <v/>
      </c>
      <c r="I719" s="141"/>
      <c r="J719" s="254" t="str">
        <f t="shared" si="24"/>
        <v/>
      </c>
    </row>
    <row r="720" spans="1:10" ht="15" hidden="1" customHeight="1">
      <c r="A720" s="144">
        <v>38</v>
      </c>
      <c r="B720" s="45"/>
      <c r="C720" s="23"/>
      <c r="D720" s="14"/>
      <c r="E720" s="473"/>
      <c r="F720" s="15"/>
      <c r="G720" s="15"/>
      <c r="H720" s="474" t="str">
        <f t="shared" si="23"/>
        <v/>
      </c>
      <c r="I720" s="141"/>
      <c r="J720" s="254" t="str">
        <f t="shared" si="24"/>
        <v/>
      </c>
    </row>
    <row r="721" spans="1:10" ht="15" hidden="1" customHeight="1">
      <c r="A721" s="144">
        <v>39</v>
      </c>
      <c r="B721" s="45"/>
      <c r="C721" s="23"/>
      <c r="D721" s="14"/>
      <c r="E721" s="473"/>
      <c r="F721" s="15"/>
      <c r="G721" s="15"/>
      <c r="H721" s="474" t="str">
        <f t="shared" si="23"/>
        <v/>
      </c>
      <c r="I721" s="141"/>
      <c r="J721" s="254" t="str">
        <f t="shared" si="24"/>
        <v/>
      </c>
    </row>
    <row r="722" spans="1:10" ht="15" hidden="1" customHeight="1">
      <c r="A722" s="144">
        <v>40</v>
      </c>
      <c r="B722" s="45"/>
      <c r="C722" s="23"/>
      <c r="D722" s="14"/>
      <c r="E722" s="473"/>
      <c r="F722" s="15"/>
      <c r="G722" s="15"/>
      <c r="H722" s="474" t="str">
        <f t="shared" si="23"/>
        <v/>
      </c>
      <c r="I722" s="141"/>
      <c r="J722" s="254" t="str">
        <f t="shared" si="24"/>
        <v/>
      </c>
    </row>
    <row r="723" spans="1:10" ht="15" hidden="1" customHeight="1">
      <c r="A723" s="144">
        <v>41</v>
      </c>
      <c r="B723" s="45"/>
      <c r="C723" s="23"/>
      <c r="D723" s="14"/>
      <c r="E723" s="473"/>
      <c r="F723" s="15"/>
      <c r="G723" s="15"/>
      <c r="H723" s="474" t="str">
        <f t="shared" si="23"/>
        <v/>
      </c>
      <c r="I723" s="141"/>
      <c r="J723" s="254" t="str">
        <f t="shared" si="24"/>
        <v/>
      </c>
    </row>
    <row r="724" spans="1:10" ht="15" hidden="1" customHeight="1">
      <c r="A724" s="144">
        <v>42</v>
      </c>
      <c r="B724" s="45"/>
      <c r="C724" s="23"/>
      <c r="D724" s="14"/>
      <c r="E724" s="473"/>
      <c r="F724" s="15"/>
      <c r="G724" s="15"/>
      <c r="H724" s="474" t="str">
        <f t="shared" si="23"/>
        <v/>
      </c>
      <c r="I724" s="141"/>
      <c r="J724" s="254" t="str">
        <f t="shared" si="24"/>
        <v/>
      </c>
    </row>
    <row r="725" spans="1:10" ht="15" hidden="1" customHeight="1">
      <c r="A725" s="144">
        <v>43</v>
      </c>
      <c r="B725" s="45"/>
      <c r="C725" s="23"/>
      <c r="D725" s="14"/>
      <c r="E725" s="473"/>
      <c r="F725" s="15"/>
      <c r="G725" s="15"/>
      <c r="H725" s="474" t="str">
        <f t="shared" si="23"/>
        <v/>
      </c>
      <c r="I725" s="141"/>
      <c r="J725" s="254" t="str">
        <f t="shared" si="24"/>
        <v/>
      </c>
    </row>
    <row r="726" spans="1:10" ht="15" hidden="1" customHeight="1">
      <c r="A726" s="144">
        <v>44</v>
      </c>
      <c r="B726" s="45"/>
      <c r="C726" s="23"/>
      <c r="D726" s="14"/>
      <c r="E726" s="473"/>
      <c r="F726" s="15"/>
      <c r="G726" s="15"/>
      <c r="H726" s="474" t="str">
        <f t="shared" si="23"/>
        <v/>
      </c>
      <c r="I726" s="141"/>
      <c r="J726" s="254" t="str">
        <f t="shared" si="24"/>
        <v/>
      </c>
    </row>
    <row r="727" spans="1:10" ht="15" hidden="1" customHeight="1">
      <c r="A727" s="144">
        <v>45</v>
      </c>
      <c r="B727" s="45"/>
      <c r="C727" s="23"/>
      <c r="D727" s="14"/>
      <c r="E727" s="473"/>
      <c r="F727" s="15"/>
      <c r="G727" s="15"/>
      <c r="H727" s="474" t="str">
        <f t="shared" si="23"/>
        <v/>
      </c>
      <c r="I727" s="141"/>
      <c r="J727" s="254" t="str">
        <f t="shared" si="24"/>
        <v/>
      </c>
    </row>
    <row r="728" spans="1:10" ht="15" hidden="1" customHeight="1">
      <c r="A728" s="144">
        <v>46</v>
      </c>
      <c r="B728" s="45"/>
      <c r="C728" s="23"/>
      <c r="D728" s="14"/>
      <c r="E728" s="473"/>
      <c r="F728" s="15"/>
      <c r="G728" s="15"/>
      <c r="H728" s="474" t="str">
        <f t="shared" si="23"/>
        <v/>
      </c>
      <c r="I728" s="141"/>
      <c r="J728" s="254" t="str">
        <f t="shared" si="24"/>
        <v/>
      </c>
    </row>
    <row r="729" spans="1:10" ht="15" hidden="1" customHeight="1">
      <c r="A729" s="144">
        <v>47</v>
      </c>
      <c r="B729" s="45"/>
      <c r="C729" s="23"/>
      <c r="D729" s="14"/>
      <c r="E729" s="473"/>
      <c r="F729" s="15"/>
      <c r="G729" s="15"/>
      <c r="H729" s="474" t="str">
        <f t="shared" si="23"/>
        <v/>
      </c>
      <c r="I729" s="141"/>
      <c r="J729" s="254" t="str">
        <f t="shared" si="24"/>
        <v/>
      </c>
    </row>
    <row r="730" spans="1:10" ht="15" hidden="1" customHeight="1">
      <c r="A730" s="144">
        <v>48</v>
      </c>
      <c r="B730" s="45"/>
      <c r="C730" s="23"/>
      <c r="D730" s="14"/>
      <c r="E730" s="473"/>
      <c r="F730" s="15"/>
      <c r="G730" s="15"/>
      <c r="H730" s="474" t="str">
        <f t="shared" si="23"/>
        <v/>
      </c>
      <c r="I730" s="141"/>
      <c r="J730" s="254" t="str">
        <f t="shared" si="24"/>
        <v/>
      </c>
    </row>
    <row r="731" spans="1:10" ht="15" hidden="1" customHeight="1">
      <c r="A731" s="144">
        <v>49</v>
      </c>
      <c r="B731" s="45"/>
      <c r="C731" s="23"/>
      <c r="D731" s="14"/>
      <c r="E731" s="473"/>
      <c r="F731" s="15"/>
      <c r="G731" s="15"/>
      <c r="H731" s="474" t="str">
        <f t="shared" si="23"/>
        <v/>
      </c>
      <c r="I731" s="141"/>
      <c r="J731" s="254" t="str">
        <f t="shared" si="24"/>
        <v/>
      </c>
    </row>
    <row r="732" spans="1:10" ht="15" hidden="1" customHeight="1">
      <c r="A732" s="144">
        <v>50</v>
      </c>
      <c r="B732" s="45"/>
      <c r="C732" s="23"/>
      <c r="D732" s="14"/>
      <c r="E732" s="473"/>
      <c r="F732" s="15"/>
      <c r="G732" s="15"/>
      <c r="H732" s="474" t="str">
        <f t="shared" si="23"/>
        <v/>
      </c>
      <c r="I732" s="141"/>
      <c r="J732" s="254" t="str">
        <f t="shared" si="24"/>
        <v/>
      </c>
    </row>
    <row r="733" spans="1:10" ht="15" hidden="1" customHeight="1">
      <c r="A733" s="144">
        <v>51</v>
      </c>
      <c r="B733" s="45"/>
      <c r="C733" s="23"/>
      <c r="D733" s="14"/>
      <c r="E733" s="473"/>
      <c r="F733" s="15"/>
      <c r="G733" s="15"/>
      <c r="H733" s="474" t="str">
        <f t="shared" si="23"/>
        <v/>
      </c>
      <c r="I733" s="141"/>
      <c r="J733" s="254" t="str">
        <f t="shared" si="24"/>
        <v/>
      </c>
    </row>
    <row r="734" spans="1:10" ht="15" hidden="1" customHeight="1">
      <c r="A734" s="144">
        <v>52</v>
      </c>
      <c r="B734" s="45"/>
      <c r="C734" s="23"/>
      <c r="D734" s="14"/>
      <c r="E734" s="473"/>
      <c r="F734" s="15"/>
      <c r="G734" s="15"/>
      <c r="H734" s="474" t="str">
        <f t="shared" si="23"/>
        <v/>
      </c>
      <c r="I734" s="141"/>
      <c r="J734" s="254" t="str">
        <f t="shared" si="24"/>
        <v/>
      </c>
    </row>
    <row r="735" spans="1:10" ht="15" hidden="1" customHeight="1">
      <c r="A735" s="144">
        <v>53</v>
      </c>
      <c r="B735" s="45"/>
      <c r="C735" s="23"/>
      <c r="D735" s="14"/>
      <c r="E735" s="473"/>
      <c r="F735" s="15"/>
      <c r="G735" s="15"/>
      <c r="H735" s="474" t="str">
        <f t="shared" si="23"/>
        <v/>
      </c>
      <c r="I735" s="141"/>
      <c r="J735" s="254" t="str">
        <f t="shared" si="24"/>
        <v/>
      </c>
    </row>
    <row r="736" spans="1:10" ht="15" hidden="1" customHeight="1">
      <c r="A736" s="144">
        <v>54</v>
      </c>
      <c r="B736" s="45"/>
      <c r="C736" s="23"/>
      <c r="D736" s="14"/>
      <c r="E736" s="473"/>
      <c r="F736" s="15"/>
      <c r="G736" s="15"/>
      <c r="H736" s="474" t="str">
        <f t="shared" si="23"/>
        <v/>
      </c>
      <c r="I736" s="141"/>
      <c r="J736" s="254" t="str">
        <f t="shared" si="24"/>
        <v/>
      </c>
    </row>
    <row r="737" spans="1:10" ht="15" hidden="1" customHeight="1">
      <c r="A737" s="144">
        <v>55</v>
      </c>
      <c r="B737" s="45"/>
      <c r="C737" s="23"/>
      <c r="D737" s="14"/>
      <c r="E737" s="473"/>
      <c r="F737" s="15"/>
      <c r="G737" s="15"/>
      <c r="H737" s="474" t="str">
        <f t="shared" si="23"/>
        <v/>
      </c>
      <c r="I737" s="141"/>
      <c r="J737" s="254" t="str">
        <f t="shared" si="24"/>
        <v/>
      </c>
    </row>
    <row r="738" spans="1:10" ht="15" hidden="1" customHeight="1">
      <c r="A738" s="144">
        <v>56</v>
      </c>
      <c r="B738" s="45"/>
      <c r="C738" s="23"/>
      <c r="D738" s="14"/>
      <c r="E738" s="473"/>
      <c r="F738" s="15"/>
      <c r="G738" s="15"/>
      <c r="H738" s="474" t="str">
        <f t="shared" si="23"/>
        <v/>
      </c>
      <c r="I738" s="141"/>
      <c r="J738" s="254" t="str">
        <f t="shared" si="24"/>
        <v/>
      </c>
    </row>
    <row r="739" spans="1:10" ht="15" hidden="1" customHeight="1">
      <c r="A739" s="144">
        <v>57</v>
      </c>
      <c r="B739" s="45"/>
      <c r="C739" s="23"/>
      <c r="D739" s="14"/>
      <c r="E739" s="473"/>
      <c r="F739" s="15"/>
      <c r="G739" s="15"/>
      <c r="H739" s="474" t="str">
        <f t="shared" si="23"/>
        <v/>
      </c>
      <c r="I739" s="141"/>
      <c r="J739" s="254" t="str">
        <f t="shared" si="24"/>
        <v/>
      </c>
    </row>
    <row r="740" spans="1:10" ht="15" hidden="1" customHeight="1">
      <c r="A740" s="144">
        <v>58</v>
      </c>
      <c r="B740" s="45"/>
      <c r="C740" s="23"/>
      <c r="D740" s="14"/>
      <c r="E740" s="473"/>
      <c r="F740" s="15"/>
      <c r="G740" s="15"/>
      <c r="H740" s="474" t="str">
        <f t="shared" si="23"/>
        <v/>
      </c>
      <c r="I740" s="141"/>
      <c r="J740" s="254" t="str">
        <f t="shared" si="24"/>
        <v/>
      </c>
    </row>
    <row r="741" spans="1:10" ht="15" hidden="1" customHeight="1">
      <c r="A741" s="144">
        <v>59</v>
      </c>
      <c r="B741" s="45"/>
      <c r="C741" s="23"/>
      <c r="D741" s="14"/>
      <c r="E741" s="473"/>
      <c r="F741" s="15"/>
      <c r="G741" s="15"/>
      <c r="H741" s="474" t="str">
        <f t="shared" si="23"/>
        <v/>
      </c>
      <c r="I741" s="141"/>
      <c r="J741" s="254" t="str">
        <f t="shared" si="24"/>
        <v/>
      </c>
    </row>
    <row r="742" spans="1:10" ht="15" hidden="1" customHeight="1">
      <c r="A742" s="144">
        <v>60</v>
      </c>
      <c r="B742" s="45"/>
      <c r="C742" s="23"/>
      <c r="D742" s="14"/>
      <c r="E742" s="473"/>
      <c r="F742" s="15"/>
      <c r="G742" s="15"/>
      <c r="H742" s="474" t="str">
        <f t="shared" si="23"/>
        <v/>
      </c>
      <c r="I742" s="141"/>
      <c r="J742" s="254" t="str">
        <f t="shared" si="24"/>
        <v/>
      </c>
    </row>
    <row r="743" spans="1:10" ht="15" hidden="1" customHeight="1">
      <c r="A743" s="144">
        <v>61</v>
      </c>
      <c r="B743" s="45"/>
      <c r="C743" s="23"/>
      <c r="D743" s="14"/>
      <c r="E743" s="473"/>
      <c r="F743" s="15"/>
      <c r="G743" s="15"/>
      <c r="H743" s="474" t="str">
        <f t="shared" si="23"/>
        <v/>
      </c>
      <c r="I743" s="141"/>
      <c r="J743" s="254" t="str">
        <f t="shared" si="24"/>
        <v/>
      </c>
    </row>
    <row r="744" spans="1:10" ht="15" hidden="1" customHeight="1">
      <c r="A744" s="144">
        <v>62</v>
      </c>
      <c r="B744" s="45"/>
      <c r="C744" s="23"/>
      <c r="D744" s="14"/>
      <c r="E744" s="473"/>
      <c r="F744" s="15"/>
      <c r="G744" s="15"/>
      <c r="H744" s="474" t="str">
        <f t="shared" si="23"/>
        <v/>
      </c>
      <c r="I744" s="141"/>
      <c r="J744" s="254" t="str">
        <f t="shared" si="24"/>
        <v/>
      </c>
    </row>
    <row r="745" spans="1:10" ht="15" hidden="1" customHeight="1">
      <c r="A745" s="144">
        <v>63</v>
      </c>
      <c r="B745" s="45"/>
      <c r="C745" s="23"/>
      <c r="D745" s="14"/>
      <c r="E745" s="473"/>
      <c r="F745" s="15"/>
      <c r="G745" s="15"/>
      <c r="H745" s="474" t="str">
        <f t="shared" si="23"/>
        <v/>
      </c>
      <c r="I745" s="141"/>
      <c r="J745" s="254" t="str">
        <f t="shared" si="24"/>
        <v/>
      </c>
    </row>
    <row r="746" spans="1:10" ht="15" hidden="1" customHeight="1">
      <c r="A746" s="144">
        <v>64</v>
      </c>
      <c r="B746" s="45"/>
      <c r="C746" s="23"/>
      <c r="D746" s="14"/>
      <c r="E746" s="473"/>
      <c r="F746" s="15"/>
      <c r="G746" s="15"/>
      <c r="H746" s="474" t="str">
        <f t="shared" si="23"/>
        <v/>
      </c>
      <c r="I746" s="141"/>
      <c r="J746" s="254" t="str">
        <f t="shared" si="24"/>
        <v/>
      </c>
    </row>
    <row r="747" spans="1:10" ht="15" hidden="1" customHeight="1">
      <c r="A747" s="144">
        <v>65</v>
      </c>
      <c r="B747" s="45"/>
      <c r="C747" s="23"/>
      <c r="D747" s="14"/>
      <c r="E747" s="473"/>
      <c r="F747" s="15"/>
      <c r="G747" s="15"/>
      <c r="H747" s="474" t="str">
        <f t="shared" ref="H747:H810" si="25">IF(B747&lt;&gt;"",(D747*E747)/(1-F747-G747),"")</f>
        <v/>
      </c>
      <c r="I747" s="141"/>
      <c r="J747" s="254" t="str">
        <f t="shared" ref="J747:J810" si="26">IF(B747="","",IF(H747&lt;&gt;0,"x",IF(H747="","",IF(H747=0,""))))</f>
        <v/>
      </c>
    </row>
    <row r="748" spans="1:10" ht="15" hidden="1" customHeight="1">
      <c r="A748" s="144">
        <v>66</v>
      </c>
      <c r="B748" s="45"/>
      <c r="C748" s="23"/>
      <c r="D748" s="14"/>
      <c r="E748" s="473"/>
      <c r="F748" s="15"/>
      <c r="G748" s="15"/>
      <c r="H748" s="474" t="str">
        <f t="shared" si="25"/>
        <v/>
      </c>
      <c r="I748" s="141"/>
      <c r="J748" s="254" t="str">
        <f t="shared" si="26"/>
        <v/>
      </c>
    </row>
    <row r="749" spans="1:10" ht="15" hidden="1" customHeight="1">
      <c r="A749" s="144">
        <v>67</v>
      </c>
      <c r="B749" s="45"/>
      <c r="C749" s="23"/>
      <c r="D749" s="14"/>
      <c r="E749" s="473"/>
      <c r="F749" s="15"/>
      <c r="G749" s="15"/>
      <c r="H749" s="474" t="str">
        <f t="shared" si="25"/>
        <v/>
      </c>
      <c r="I749" s="141"/>
      <c r="J749" s="254" t="str">
        <f t="shared" si="26"/>
        <v/>
      </c>
    </row>
    <row r="750" spans="1:10" ht="15" hidden="1" customHeight="1">
      <c r="A750" s="144">
        <v>68</v>
      </c>
      <c r="B750" s="45"/>
      <c r="C750" s="23"/>
      <c r="D750" s="14"/>
      <c r="E750" s="473"/>
      <c r="F750" s="15"/>
      <c r="G750" s="15"/>
      <c r="H750" s="474" t="str">
        <f t="shared" si="25"/>
        <v/>
      </c>
      <c r="I750" s="141"/>
      <c r="J750" s="254" t="str">
        <f t="shared" si="26"/>
        <v/>
      </c>
    </row>
    <row r="751" spans="1:10" ht="15" hidden="1" customHeight="1">
      <c r="A751" s="144">
        <v>69</v>
      </c>
      <c r="B751" s="45"/>
      <c r="C751" s="23"/>
      <c r="D751" s="14"/>
      <c r="E751" s="473"/>
      <c r="F751" s="15"/>
      <c r="G751" s="15"/>
      <c r="H751" s="474" t="str">
        <f t="shared" si="25"/>
        <v/>
      </c>
      <c r="I751" s="141"/>
      <c r="J751" s="254" t="str">
        <f t="shared" si="26"/>
        <v/>
      </c>
    </row>
    <row r="752" spans="1:10" ht="15" hidden="1" customHeight="1">
      <c r="A752" s="144">
        <v>70</v>
      </c>
      <c r="B752" s="45"/>
      <c r="C752" s="23"/>
      <c r="D752" s="14"/>
      <c r="E752" s="473"/>
      <c r="F752" s="15"/>
      <c r="G752" s="15"/>
      <c r="H752" s="474" t="str">
        <f t="shared" si="25"/>
        <v/>
      </c>
      <c r="I752" s="141"/>
      <c r="J752" s="254" t="str">
        <f t="shared" si="26"/>
        <v/>
      </c>
    </row>
    <row r="753" spans="1:10" ht="15" hidden="1" customHeight="1">
      <c r="A753" s="144">
        <v>71</v>
      </c>
      <c r="B753" s="45"/>
      <c r="C753" s="23"/>
      <c r="D753" s="14"/>
      <c r="E753" s="473"/>
      <c r="F753" s="15"/>
      <c r="G753" s="15"/>
      <c r="H753" s="474" t="str">
        <f t="shared" si="25"/>
        <v/>
      </c>
      <c r="I753" s="141"/>
      <c r="J753" s="254" t="str">
        <f t="shared" si="26"/>
        <v/>
      </c>
    </row>
    <row r="754" spans="1:10" ht="15" hidden="1" customHeight="1">
      <c r="A754" s="144">
        <v>72</v>
      </c>
      <c r="B754" s="45"/>
      <c r="C754" s="23"/>
      <c r="D754" s="14"/>
      <c r="E754" s="473"/>
      <c r="F754" s="15"/>
      <c r="G754" s="15"/>
      <c r="H754" s="474" t="str">
        <f t="shared" si="25"/>
        <v/>
      </c>
      <c r="I754" s="141"/>
      <c r="J754" s="254" t="str">
        <f t="shared" si="26"/>
        <v/>
      </c>
    </row>
    <row r="755" spans="1:10" ht="15" hidden="1" customHeight="1">
      <c r="A755" s="144">
        <v>73</v>
      </c>
      <c r="B755" s="45"/>
      <c r="C755" s="23"/>
      <c r="D755" s="14"/>
      <c r="E755" s="473"/>
      <c r="F755" s="15"/>
      <c r="G755" s="15"/>
      <c r="H755" s="474" t="str">
        <f t="shared" si="25"/>
        <v/>
      </c>
      <c r="I755" s="141"/>
      <c r="J755" s="254" t="str">
        <f t="shared" si="26"/>
        <v/>
      </c>
    </row>
    <row r="756" spans="1:10" ht="15" hidden="1" customHeight="1">
      <c r="A756" s="144">
        <v>74</v>
      </c>
      <c r="B756" s="45"/>
      <c r="C756" s="23"/>
      <c r="D756" s="14"/>
      <c r="E756" s="473"/>
      <c r="F756" s="15"/>
      <c r="G756" s="15"/>
      <c r="H756" s="474" t="str">
        <f t="shared" si="25"/>
        <v/>
      </c>
      <c r="I756" s="141"/>
      <c r="J756" s="254" t="str">
        <f t="shared" si="26"/>
        <v/>
      </c>
    </row>
    <row r="757" spans="1:10" ht="15" hidden="1" customHeight="1">
      <c r="A757" s="144">
        <v>75</v>
      </c>
      <c r="B757" s="45"/>
      <c r="C757" s="23"/>
      <c r="D757" s="14"/>
      <c r="E757" s="473"/>
      <c r="F757" s="15"/>
      <c r="G757" s="15"/>
      <c r="H757" s="474" t="str">
        <f t="shared" si="25"/>
        <v/>
      </c>
      <c r="I757" s="141"/>
      <c r="J757" s="254" t="str">
        <f t="shared" si="26"/>
        <v/>
      </c>
    </row>
    <row r="758" spans="1:10" ht="15" hidden="1" customHeight="1">
      <c r="A758" s="144">
        <v>76</v>
      </c>
      <c r="B758" s="45"/>
      <c r="C758" s="23"/>
      <c r="D758" s="14"/>
      <c r="E758" s="473"/>
      <c r="F758" s="15"/>
      <c r="G758" s="15"/>
      <c r="H758" s="474" t="str">
        <f t="shared" si="25"/>
        <v/>
      </c>
      <c r="I758" s="141"/>
      <c r="J758" s="254" t="str">
        <f t="shared" si="26"/>
        <v/>
      </c>
    </row>
    <row r="759" spans="1:10" ht="15" hidden="1" customHeight="1">
      <c r="A759" s="144">
        <v>77</v>
      </c>
      <c r="B759" s="45"/>
      <c r="C759" s="23"/>
      <c r="D759" s="14"/>
      <c r="E759" s="473"/>
      <c r="F759" s="15"/>
      <c r="G759" s="15"/>
      <c r="H759" s="474" t="str">
        <f t="shared" si="25"/>
        <v/>
      </c>
      <c r="I759" s="141"/>
      <c r="J759" s="254" t="str">
        <f t="shared" si="26"/>
        <v/>
      </c>
    </row>
    <row r="760" spans="1:10" ht="15" hidden="1" customHeight="1">
      <c r="A760" s="144">
        <v>78</v>
      </c>
      <c r="B760" s="45"/>
      <c r="C760" s="23"/>
      <c r="D760" s="14"/>
      <c r="E760" s="473"/>
      <c r="F760" s="15"/>
      <c r="G760" s="15"/>
      <c r="H760" s="474" t="str">
        <f t="shared" si="25"/>
        <v/>
      </c>
      <c r="I760" s="141"/>
      <c r="J760" s="254" t="str">
        <f t="shared" si="26"/>
        <v/>
      </c>
    </row>
    <row r="761" spans="1:10" ht="15" hidden="1" customHeight="1">
      <c r="A761" s="144">
        <v>79</v>
      </c>
      <c r="B761" s="45"/>
      <c r="C761" s="23"/>
      <c r="D761" s="14"/>
      <c r="E761" s="473"/>
      <c r="F761" s="15"/>
      <c r="G761" s="15"/>
      <c r="H761" s="474" t="str">
        <f t="shared" si="25"/>
        <v/>
      </c>
      <c r="I761" s="141"/>
      <c r="J761" s="254" t="str">
        <f t="shared" si="26"/>
        <v/>
      </c>
    </row>
    <row r="762" spans="1:10" ht="15" hidden="1" customHeight="1">
      <c r="A762" s="144">
        <v>80</v>
      </c>
      <c r="B762" s="45"/>
      <c r="C762" s="23"/>
      <c r="D762" s="14"/>
      <c r="E762" s="473"/>
      <c r="F762" s="15"/>
      <c r="G762" s="15"/>
      <c r="H762" s="474" t="str">
        <f t="shared" si="25"/>
        <v/>
      </c>
      <c r="I762" s="141"/>
      <c r="J762" s="254" t="str">
        <f t="shared" si="26"/>
        <v/>
      </c>
    </row>
    <row r="763" spans="1:10" ht="15" hidden="1" customHeight="1">
      <c r="A763" s="144">
        <v>81</v>
      </c>
      <c r="B763" s="45"/>
      <c r="C763" s="23"/>
      <c r="D763" s="14"/>
      <c r="E763" s="473"/>
      <c r="F763" s="15"/>
      <c r="G763" s="15"/>
      <c r="H763" s="474" t="str">
        <f t="shared" si="25"/>
        <v/>
      </c>
      <c r="I763" s="141"/>
      <c r="J763" s="254" t="str">
        <f t="shared" si="26"/>
        <v/>
      </c>
    </row>
    <row r="764" spans="1:10" ht="15" hidden="1" customHeight="1">
      <c r="A764" s="144">
        <v>82</v>
      </c>
      <c r="B764" s="45"/>
      <c r="C764" s="23"/>
      <c r="D764" s="14"/>
      <c r="E764" s="473"/>
      <c r="F764" s="15"/>
      <c r="G764" s="15"/>
      <c r="H764" s="474" t="str">
        <f t="shared" si="25"/>
        <v/>
      </c>
      <c r="I764" s="141"/>
      <c r="J764" s="254" t="str">
        <f t="shared" si="26"/>
        <v/>
      </c>
    </row>
    <row r="765" spans="1:10" ht="15" hidden="1" customHeight="1">
      <c r="A765" s="144">
        <v>83</v>
      </c>
      <c r="B765" s="45"/>
      <c r="C765" s="23"/>
      <c r="D765" s="14"/>
      <c r="E765" s="473"/>
      <c r="F765" s="15"/>
      <c r="G765" s="15"/>
      <c r="H765" s="474" t="str">
        <f t="shared" si="25"/>
        <v/>
      </c>
      <c r="I765" s="141"/>
      <c r="J765" s="254" t="str">
        <f t="shared" si="26"/>
        <v/>
      </c>
    </row>
    <row r="766" spans="1:10" ht="15" hidden="1" customHeight="1">
      <c r="A766" s="144">
        <v>84</v>
      </c>
      <c r="B766" s="45"/>
      <c r="C766" s="23"/>
      <c r="D766" s="14"/>
      <c r="E766" s="473"/>
      <c r="F766" s="15"/>
      <c r="G766" s="15"/>
      <c r="H766" s="474" t="str">
        <f t="shared" si="25"/>
        <v/>
      </c>
      <c r="I766" s="141"/>
      <c r="J766" s="254" t="str">
        <f t="shared" si="26"/>
        <v/>
      </c>
    </row>
    <row r="767" spans="1:10" ht="15" hidden="1" customHeight="1">
      <c r="A767" s="144">
        <v>85</v>
      </c>
      <c r="B767" s="45"/>
      <c r="C767" s="23"/>
      <c r="D767" s="14"/>
      <c r="E767" s="473"/>
      <c r="F767" s="15"/>
      <c r="G767" s="15"/>
      <c r="H767" s="474" t="str">
        <f t="shared" si="25"/>
        <v/>
      </c>
      <c r="I767" s="141"/>
      <c r="J767" s="254" t="str">
        <f t="shared" si="26"/>
        <v/>
      </c>
    </row>
    <row r="768" spans="1:10" ht="15" hidden="1" customHeight="1">
      <c r="A768" s="144">
        <v>86</v>
      </c>
      <c r="B768" s="45"/>
      <c r="C768" s="23"/>
      <c r="D768" s="14"/>
      <c r="E768" s="473"/>
      <c r="F768" s="15"/>
      <c r="G768" s="15"/>
      <c r="H768" s="474" t="str">
        <f t="shared" si="25"/>
        <v/>
      </c>
      <c r="I768" s="141"/>
      <c r="J768" s="254" t="str">
        <f t="shared" si="26"/>
        <v/>
      </c>
    </row>
    <row r="769" spans="1:10" ht="15" hidden="1" customHeight="1">
      <c r="A769" s="144">
        <v>87</v>
      </c>
      <c r="B769" s="45"/>
      <c r="C769" s="23"/>
      <c r="D769" s="14"/>
      <c r="E769" s="473"/>
      <c r="F769" s="15"/>
      <c r="G769" s="15"/>
      <c r="H769" s="474" t="str">
        <f t="shared" si="25"/>
        <v/>
      </c>
      <c r="I769" s="141"/>
      <c r="J769" s="254" t="str">
        <f t="shared" si="26"/>
        <v/>
      </c>
    </row>
    <row r="770" spans="1:10" ht="15" hidden="1" customHeight="1">
      <c r="A770" s="144">
        <v>88</v>
      </c>
      <c r="B770" s="45"/>
      <c r="C770" s="23"/>
      <c r="D770" s="14"/>
      <c r="E770" s="473"/>
      <c r="F770" s="15"/>
      <c r="G770" s="15"/>
      <c r="H770" s="474" t="str">
        <f t="shared" si="25"/>
        <v/>
      </c>
      <c r="I770" s="141"/>
      <c r="J770" s="254" t="str">
        <f t="shared" si="26"/>
        <v/>
      </c>
    </row>
    <row r="771" spans="1:10" ht="15" hidden="1" customHeight="1">
      <c r="A771" s="144">
        <v>89</v>
      </c>
      <c r="B771" s="45"/>
      <c r="C771" s="23"/>
      <c r="D771" s="14"/>
      <c r="E771" s="473"/>
      <c r="F771" s="15"/>
      <c r="G771" s="15"/>
      <c r="H771" s="474" t="str">
        <f t="shared" si="25"/>
        <v/>
      </c>
      <c r="I771" s="141"/>
      <c r="J771" s="254" t="str">
        <f t="shared" si="26"/>
        <v/>
      </c>
    </row>
    <row r="772" spans="1:10" ht="15" hidden="1" customHeight="1">
      <c r="A772" s="144">
        <v>90</v>
      </c>
      <c r="B772" s="45"/>
      <c r="C772" s="23"/>
      <c r="D772" s="14"/>
      <c r="E772" s="473"/>
      <c r="F772" s="15"/>
      <c r="G772" s="15"/>
      <c r="H772" s="474" t="str">
        <f t="shared" si="25"/>
        <v/>
      </c>
      <c r="I772" s="141"/>
      <c r="J772" s="254" t="str">
        <f t="shared" si="26"/>
        <v/>
      </c>
    </row>
    <row r="773" spans="1:10" ht="15" hidden="1" customHeight="1">
      <c r="A773" s="144">
        <v>91</v>
      </c>
      <c r="B773" s="45"/>
      <c r="C773" s="23"/>
      <c r="D773" s="14"/>
      <c r="E773" s="473"/>
      <c r="F773" s="15"/>
      <c r="G773" s="15"/>
      <c r="H773" s="474" t="str">
        <f t="shared" si="25"/>
        <v/>
      </c>
      <c r="I773" s="141"/>
      <c r="J773" s="254" t="str">
        <f t="shared" si="26"/>
        <v/>
      </c>
    </row>
    <row r="774" spans="1:10" ht="15" hidden="1" customHeight="1">
      <c r="A774" s="144">
        <v>92</v>
      </c>
      <c r="B774" s="45"/>
      <c r="C774" s="23"/>
      <c r="D774" s="14"/>
      <c r="E774" s="473"/>
      <c r="F774" s="15"/>
      <c r="G774" s="15"/>
      <c r="H774" s="474" t="str">
        <f t="shared" si="25"/>
        <v/>
      </c>
      <c r="I774" s="141"/>
      <c r="J774" s="254" t="str">
        <f t="shared" si="26"/>
        <v/>
      </c>
    </row>
    <row r="775" spans="1:10" ht="15" hidden="1" customHeight="1">
      <c r="A775" s="144">
        <v>93</v>
      </c>
      <c r="B775" s="45"/>
      <c r="C775" s="23"/>
      <c r="D775" s="14"/>
      <c r="E775" s="473"/>
      <c r="F775" s="15"/>
      <c r="G775" s="15"/>
      <c r="H775" s="474" t="str">
        <f t="shared" si="25"/>
        <v/>
      </c>
      <c r="I775" s="141"/>
      <c r="J775" s="254" t="str">
        <f t="shared" si="26"/>
        <v/>
      </c>
    </row>
    <row r="776" spans="1:10" ht="15" hidden="1" customHeight="1">
      <c r="A776" s="144">
        <v>94</v>
      </c>
      <c r="B776" s="45"/>
      <c r="C776" s="23"/>
      <c r="D776" s="14"/>
      <c r="E776" s="473"/>
      <c r="F776" s="15"/>
      <c r="G776" s="15"/>
      <c r="H776" s="474" t="str">
        <f t="shared" si="25"/>
        <v/>
      </c>
      <c r="I776" s="141"/>
      <c r="J776" s="254" t="str">
        <f t="shared" si="26"/>
        <v/>
      </c>
    </row>
    <row r="777" spans="1:10" ht="15" hidden="1" customHeight="1">
      <c r="A777" s="144">
        <v>95</v>
      </c>
      <c r="B777" s="45"/>
      <c r="C777" s="23"/>
      <c r="D777" s="14"/>
      <c r="E777" s="473"/>
      <c r="F777" s="15"/>
      <c r="G777" s="15"/>
      <c r="H777" s="474" t="str">
        <f t="shared" si="25"/>
        <v/>
      </c>
      <c r="I777" s="141"/>
      <c r="J777" s="254" t="str">
        <f t="shared" si="26"/>
        <v/>
      </c>
    </row>
    <row r="778" spans="1:10" ht="15" hidden="1" customHeight="1">
      <c r="A778" s="144">
        <v>96</v>
      </c>
      <c r="B778" s="45"/>
      <c r="C778" s="23"/>
      <c r="D778" s="14"/>
      <c r="E778" s="473"/>
      <c r="F778" s="15"/>
      <c r="G778" s="15"/>
      <c r="H778" s="474" t="str">
        <f t="shared" si="25"/>
        <v/>
      </c>
      <c r="I778" s="141"/>
      <c r="J778" s="254" t="str">
        <f t="shared" si="26"/>
        <v/>
      </c>
    </row>
    <row r="779" spans="1:10" ht="15" hidden="1" customHeight="1">
      <c r="A779" s="144">
        <v>97</v>
      </c>
      <c r="B779" s="45"/>
      <c r="C779" s="23"/>
      <c r="D779" s="14"/>
      <c r="E779" s="473"/>
      <c r="F779" s="15"/>
      <c r="G779" s="15"/>
      <c r="H779" s="474" t="str">
        <f t="shared" si="25"/>
        <v/>
      </c>
      <c r="I779" s="141"/>
      <c r="J779" s="254" t="str">
        <f t="shared" si="26"/>
        <v/>
      </c>
    </row>
    <row r="780" spans="1:10" ht="15" hidden="1" customHeight="1">
      <c r="A780" s="144">
        <v>98</v>
      </c>
      <c r="B780" s="45"/>
      <c r="C780" s="23"/>
      <c r="D780" s="14"/>
      <c r="E780" s="473"/>
      <c r="F780" s="15"/>
      <c r="G780" s="15"/>
      <c r="H780" s="474" t="str">
        <f t="shared" si="25"/>
        <v/>
      </c>
      <c r="I780" s="141"/>
      <c r="J780" s="254" t="str">
        <f t="shared" si="26"/>
        <v/>
      </c>
    </row>
    <row r="781" spans="1:10" ht="15" hidden="1" customHeight="1">
      <c r="A781" s="144">
        <v>99</v>
      </c>
      <c r="B781" s="45"/>
      <c r="C781" s="23"/>
      <c r="D781" s="14"/>
      <c r="E781" s="473"/>
      <c r="F781" s="15"/>
      <c r="G781" s="15"/>
      <c r="H781" s="474" t="str">
        <f t="shared" si="25"/>
        <v/>
      </c>
      <c r="I781" s="141"/>
      <c r="J781" s="254" t="str">
        <f t="shared" si="26"/>
        <v/>
      </c>
    </row>
    <row r="782" spans="1:10" ht="15" hidden="1" customHeight="1">
      <c r="A782" s="144">
        <v>100</v>
      </c>
      <c r="B782" s="45"/>
      <c r="C782" s="23"/>
      <c r="D782" s="14"/>
      <c r="E782" s="473"/>
      <c r="F782" s="15"/>
      <c r="G782" s="15"/>
      <c r="H782" s="474" t="str">
        <f t="shared" si="25"/>
        <v/>
      </c>
      <c r="I782" s="141"/>
      <c r="J782" s="254" t="str">
        <f t="shared" si="26"/>
        <v/>
      </c>
    </row>
    <row r="783" spans="1:10" ht="15" hidden="1" customHeight="1">
      <c r="A783" s="144">
        <v>101</v>
      </c>
      <c r="B783" s="45"/>
      <c r="C783" s="23"/>
      <c r="D783" s="14"/>
      <c r="E783" s="473"/>
      <c r="F783" s="15"/>
      <c r="G783" s="15"/>
      <c r="H783" s="474" t="str">
        <f t="shared" si="25"/>
        <v/>
      </c>
      <c r="I783" s="141"/>
      <c r="J783" s="254" t="str">
        <f t="shared" si="26"/>
        <v/>
      </c>
    </row>
    <row r="784" spans="1:10" ht="15" hidden="1" customHeight="1">
      <c r="A784" s="144">
        <v>102</v>
      </c>
      <c r="B784" s="45"/>
      <c r="C784" s="23"/>
      <c r="D784" s="14"/>
      <c r="E784" s="473"/>
      <c r="F784" s="15"/>
      <c r="G784" s="15"/>
      <c r="H784" s="474" t="str">
        <f t="shared" si="25"/>
        <v/>
      </c>
      <c r="I784" s="141"/>
      <c r="J784" s="254" t="str">
        <f t="shared" si="26"/>
        <v/>
      </c>
    </row>
    <row r="785" spans="1:10" ht="15" hidden="1" customHeight="1">
      <c r="A785" s="144">
        <v>103</v>
      </c>
      <c r="B785" s="45"/>
      <c r="C785" s="23"/>
      <c r="D785" s="14"/>
      <c r="E785" s="473"/>
      <c r="F785" s="15"/>
      <c r="G785" s="15"/>
      <c r="H785" s="474" t="str">
        <f t="shared" si="25"/>
        <v/>
      </c>
      <c r="I785" s="141"/>
      <c r="J785" s="254" t="str">
        <f t="shared" si="26"/>
        <v/>
      </c>
    </row>
    <row r="786" spans="1:10" ht="15" hidden="1" customHeight="1">
      <c r="A786" s="144">
        <v>104</v>
      </c>
      <c r="B786" s="45"/>
      <c r="C786" s="23"/>
      <c r="D786" s="14"/>
      <c r="E786" s="473"/>
      <c r="F786" s="15"/>
      <c r="G786" s="15"/>
      <c r="H786" s="474" t="str">
        <f t="shared" si="25"/>
        <v/>
      </c>
      <c r="I786" s="141"/>
      <c r="J786" s="254" t="str">
        <f t="shared" si="26"/>
        <v/>
      </c>
    </row>
    <row r="787" spans="1:10" ht="15" hidden="1" customHeight="1">
      <c r="A787" s="144">
        <v>105</v>
      </c>
      <c r="B787" s="45"/>
      <c r="C787" s="23"/>
      <c r="D787" s="14"/>
      <c r="E787" s="473"/>
      <c r="F787" s="15"/>
      <c r="G787" s="15"/>
      <c r="H787" s="474" t="str">
        <f t="shared" si="25"/>
        <v/>
      </c>
      <c r="I787" s="141"/>
      <c r="J787" s="254" t="str">
        <f t="shared" si="26"/>
        <v/>
      </c>
    </row>
    <row r="788" spans="1:10" ht="15" hidden="1" customHeight="1">
      <c r="A788" s="144">
        <v>106</v>
      </c>
      <c r="B788" s="45"/>
      <c r="C788" s="23"/>
      <c r="D788" s="14"/>
      <c r="E788" s="473"/>
      <c r="F788" s="15"/>
      <c r="G788" s="15"/>
      <c r="H788" s="474" t="str">
        <f t="shared" si="25"/>
        <v/>
      </c>
      <c r="I788" s="141"/>
      <c r="J788" s="254" t="str">
        <f t="shared" si="26"/>
        <v/>
      </c>
    </row>
    <row r="789" spans="1:10" ht="15" hidden="1" customHeight="1">
      <c r="A789" s="144">
        <v>107</v>
      </c>
      <c r="B789" s="45"/>
      <c r="C789" s="23"/>
      <c r="D789" s="14"/>
      <c r="E789" s="473"/>
      <c r="F789" s="15"/>
      <c r="G789" s="15"/>
      <c r="H789" s="474" t="str">
        <f t="shared" si="25"/>
        <v/>
      </c>
      <c r="I789" s="141"/>
      <c r="J789" s="254" t="str">
        <f t="shared" si="26"/>
        <v/>
      </c>
    </row>
    <row r="790" spans="1:10" ht="15" hidden="1" customHeight="1">
      <c r="A790" s="144">
        <v>108</v>
      </c>
      <c r="B790" s="45"/>
      <c r="C790" s="23"/>
      <c r="D790" s="14"/>
      <c r="E790" s="473"/>
      <c r="F790" s="15"/>
      <c r="G790" s="15"/>
      <c r="H790" s="474" t="str">
        <f t="shared" si="25"/>
        <v/>
      </c>
      <c r="I790" s="141"/>
      <c r="J790" s="254" t="str">
        <f t="shared" si="26"/>
        <v/>
      </c>
    </row>
    <row r="791" spans="1:10" ht="15" hidden="1" customHeight="1">
      <c r="A791" s="144">
        <v>109</v>
      </c>
      <c r="B791" s="45"/>
      <c r="C791" s="23"/>
      <c r="D791" s="14"/>
      <c r="E791" s="473"/>
      <c r="F791" s="15"/>
      <c r="G791" s="15"/>
      <c r="H791" s="474" t="str">
        <f t="shared" si="25"/>
        <v/>
      </c>
      <c r="I791" s="141"/>
      <c r="J791" s="254" t="str">
        <f t="shared" si="26"/>
        <v/>
      </c>
    </row>
    <row r="792" spans="1:10" ht="15" hidden="1" customHeight="1">
      <c r="A792" s="144">
        <v>110</v>
      </c>
      <c r="B792" s="45"/>
      <c r="C792" s="23"/>
      <c r="D792" s="14"/>
      <c r="E792" s="473"/>
      <c r="F792" s="15"/>
      <c r="G792" s="15"/>
      <c r="H792" s="474" t="str">
        <f t="shared" si="25"/>
        <v/>
      </c>
      <c r="I792" s="141"/>
      <c r="J792" s="254" t="str">
        <f t="shared" si="26"/>
        <v/>
      </c>
    </row>
    <row r="793" spans="1:10" ht="15" hidden="1" customHeight="1">
      <c r="A793" s="144">
        <v>111</v>
      </c>
      <c r="B793" s="45"/>
      <c r="C793" s="23"/>
      <c r="D793" s="14"/>
      <c r="E793" s="473"/>
      <c r="F793" s="15"/>
      <c r="G793" s="15"/>
      <c r="H793" s="474" t="str">
        <f t="shared" si="25"/>
        <v/>
      </c>
      <c r="I793" s="141"/>
      <c r="J793" s="254" t="str">
        <f t="shared" si="26"/>
        <v/>
      </c>
    </row>
    <row r="794" spans="1:10" ht="15" hidden="1" customHeight="1">
      <c r="A794" s="144">
        <v>112</v>
      </c>
      <c r="B794" s="45"/>
      <c r="C794" s="23"/>
      <c r="D794" s="14"/>
      <c r="E794" s="473"/>
      <c r="F794" s="15"/>
      <c r="G794" s="15"/>
      <c r="H794" s="474" t="str">
        <f t="shared" si="25"/>
        <v/>
      </c>
      <c r="I794" s="141"/>
      <c r="J794" s="254" t="str">
        <f t="shared" si="26"/>
        <v/>
      </c>
    </row>
    <row r="795" spans="1:10" ht="15" hidden="1" customHeight="1">
      <c r="A795" s="144">
        <v>113</v>
      </c>
      <c r="B795" s="45"/>
      <c r="C795" s="23"/>
      <c r="D795" s="14"/>
      <c r="E795" s="473"/>
      <c r="F795" s="15"/>
      <c r="G795" s="15"/>
      <c r="H795" s="474" t="str">
        <f t="shared" si="25"/>
        <v/>
      </c>
      <c r="I795" s="141"/>
      <c r="J795" s="254" t="str">
        <f t="shared" si="26"/>
        <v/>
      </c>
    </row>
    <row r="796" spans="1:10" ht="15" hidden="1" customHeight="1">
      <c r="A796" s="144">
        <v>114</v>
      </c>
      <c r="B796" s="45"/>
      <c r="C796" s="23"/>
      <c r="D796" s="14"/>
      <c r="E796" s="473"/>
      <c r="F796" s="15"/>
      <c r="G796" s="15"/>
      <c r="H796" s="474" t="str">
        <f t="shared" si="25"/>
        <v/>
      </c>
      <c r="I796" s="141"/>
      <c r="J796" s="254" t="str">
        <f t="shared" si="26"/>
        <v/>
      </c>
    </row>
    <row r="797" spans="1:10" ht="15" hidden="1" customHeight="1">
      <c r="A797" s="144">
        <v>115</v>
      </c>
      <c r="B797" s="45"/>
      <c r="C797" s="23"/>
      <c r="D797" s="14"/>
      <c r="E797" s="473"/>
      <c r="F797" s="15"/>
      <c r="G797" s="15"/>
      <c r="H797" s="474" t="str">
        <f t="shared" si="25"/>
        <v/>
      </c>
      <c r="I797" s="141"/>
      <c r="J797" s="254" t="str">
        <f t="shared" si="26"/>
        <v/>
      </c>
    </row>
    <row r="798" spans="1:10" ht="15" hidden="1" customHeight="1">
      <c r="A798" s="144">
        <v>116</v>
      </c>
      <c r="B798" s="45"/>
      <c r="C798" s="23"/>
      <c r="D798" s="14"/>
      <c r="E798" s="473"/>
      <c r="F798" s="15"/>
      <c r="G798" s="15"/>
      <c r="H798" s="474" t="str">
        <f t="shared" si="25"/>
        <v/>
      </c>
      <c r="I798" s="141"/>
      <c r="J798" s="254" t="str">
        <f t="shared" si="26"/>
        <v/>
      </c>
    </row>
    <row r="799" spans="1:10" ht="15" hidden="1" customHeight="1">
      <c r="A799" s="144">
        <v>117</v>
      </c>
      <c r="B799" s="45"/>
      <c r="C799" s="23"/>
      <c r="D799" s="14"/>
      <c r="E799" s="473"/>
      <c r="F799" s="15"/>
      <c r="G799" s="15"/>
      <c r="H799" s="474" t="str">
        <f t="shared" si="25"/>
        <v/>
      </c>
      <c r="I799" s="141"/>
      <c r="J799" s="254" t="str">
        <f t="shared" si="26"/>
        <v/>
      </c>
    </row>
    <row r="800" spans="1:10" ht="15" hidden="1" customHeight="1">
      <c r="A800" s="144">
        <v>118</v>
      </c>
      <c r="B800" s="45"/>
      <c r="C800" s="23"/>
      <c r="D800" s="14"/>
      <c r="E800" s="473"/>
      <c r="F800" s="15"/>
      <c r="G800" s="15"/>
      <c r="H800" s="474" t="str">
        <f t="shared" si="25"/>
        <v/>
      </c>
      <c r="I800" s="141"/>
      <c r="J800" s="254" t="str">
        <f t="shared" si="26"/>
        <v/>
      </c>
    </row>
    <row r="801" spans="1:10" ht="15" hidden="1" customHeight="1">
      <c r="A801" s="144">
        <v>119</v>
      </c>
      <c r="B801" s="45"/>
      <c r="C801" s="23"/>
      <c r="D801" s="14"/>
      <c r="E801" s="473"/>
      <c r="F801" s="15"/>
      <c r="G801" s="15"/>
      <c r="H801" s="474" t="str">
        <f t="shared" si="25"/>
        <v/>
      </c>
      <c r="I801" s="141"/>
      <c r="J801" s="254" t="str">
        <f t="shared" si="26"/>
        <v/>
      </c>
    </row>
    <row r="802" spans="1:10" ht="15" hidden="1" customHeight="1">
      <c r="A802" s="144">
        <v>120</v>
      </c>
      <c r="B802" s="45"/>
      <c r="C802" s="23"/>
      <c r="D802" s="14"/>
      <c r="E802" s="473"/>
      <c r="F802" s="15"/>
      <c r="G802" s="15"/>
      <c r="H802" s="474" t="str">
        <f t="shared" si="25"/>
        <v/>
      </c>
      <c r="I802" s="141"/>
      <c r="J802" s="254" t="str">
        <f t="shared" si="26"/>
        <v/>
      </c>
    </row>
    <row r="803" spans="1:10" ht="15" hidden="1" customHeight="1">
      <c r="A803" s="144">
        <v>121</v>
      </c>
      <c r="B803" s="45"/>
      <c r="C803" s="23"/>
      <c r="D803" s="14"/>
      <c r="E803" s="473"/>
      <c r="F803" s="15"/>
      <c r="G803" s="15"/>
      <c r="H803" s="474" t="str">
        <f t="shared" si="25"/>
        <v/>
      </c>
      <c r="I803" s="141"/>
      <c r="J803" s="254" t="str">
        <f t="shared" si="26"/>
        <v/>
      </c>
    </row>
    <row r="804" spans="1:10" ht="15" hidden="1" customHeight="1">
      <c r="A804" s="144">
        <v>122</v>
      </c>
      <c r="B804" s="45"/>
      <c r="C804" s="23"/>
      <c r="D804" s="14"/>
      <c r="E804" s="473"/>
      <c r="F804" s="15"/>
      <c r="G804" s="15"/>
      <c r="H804" s="474" t="str">
        <f t="shared" si="25"/>
        <v/>
      </c>
      <c r="I804" s="141"/>
      <c r="J804" s="254" t="str">
        <f t="shared" si="26"/>
        <v/>
      </c>
    </row>
    <row r="805" spans="1:10" ht="15" hidden="1" customHeight="1">
      <c r="A805" s="144">
        <v>123</v>
      </c>
      <c r="B805" s="45"/>
      <c r="C805" s="23"/>
      <c r="D805" s="14"/>
      <c r="E805" s="473"/>
      <c r="F805" s="15"/>
      <c r="G805" s="15"/>
      <c r="H805" s="474" t="str">
        <f t="shared" si="25"/>
        <v/>
      </c>
      <c r="I805" s="141"/>
      <c r="J805" s="254" t="str">
        <f t="shared" si="26"/>
        <v/>
      </c>
    </row>
    <row r="806" spans="1:10" ht="15" hidden="1" customHeight="1">
      <c r="A806" s="144">
        <v>124</v>
      </c>
      <c r="B806" s="45"/>
      <c r="C806" s="23"/>
      <c r="D806" s="14"/>
      <c r="E806" s="473"/>
      <c r="F806" s="15"/>
      <c r="G806" s="15"/>
      <c r="H806" s="474" t="str">
        <f t="shared" si="25"/>
        <v/>
      </c>
      <c r="I806" s="141"/>
      <c r="J806" s="254" t="str">
        <f t="shared" si="26"/>
        <v/>
      </c>
    </row>
    <row r="807" spans="1:10" ht="15" hidden="1" customHeight="1">
      <c r="A807" s="144">
        <v>125</v>
      </c>
      <c r="B807" s="45"/>
      <c r="C807" s="23"/>
      <c r="D807" s="14"/>
      <c r="E807" s="473"/>
      <c r="F807" s="15"/>
      <c r="G807" s="15"/>
      <c r="H807" s="474" t="str">
        <f t="shared" si="25"/>
        <v/>
      </c>
      <c r="I807" s="141"/>
      <c r="J807" s="254" t="str">
        <f t="shared" si="26"/>
        <v/>
      </c>
    </row>
    <row r="808" spans="1:10" ht="15" hidden="1" customHeight="1">
      <c r="A808" s="144">
        <v>126</v>
      </c>
      <c r="B808" s="45"/>
      <c r="C808" s="23"/>
      <c r="D808" s="14"/>
      <c r="E808" s="473"/>
      <c r="F808" s="15"/>
      <c r="G808" s="15"/>
      <c r="H808" s="474" t="str">
        <f t="shared" si="25"/>
        <v/>
      </c>
      <c r="I808" s="141"/>
      <c r="J808" s="254" t="str">
        <f t="shared" si="26"/>
        <v/>
      </c>
    </row>
    <row r="809" spans="1:10" ht="15" hidden="1" customHeight="1">
      <c r="A809" s="144">
        <v>127</v>
      </c>
      <c r="B809" s="45"/>
      <c r="C809" s="23"/>
      <c r="D809" s="14"/>
      <c r="E809" s="473"/>
      <c r="F809" s="15"/>
      <c r="G809" s="15"/>
      <c r="H809" s="474" t="str">
        <f t="shared" si="25"/>
        <v/>
      </c>
      <c r="I809" s="141"/>
      <c r="J809" s="254" t="str">
        <f t="shared" si="26"/>
        <v/>
      </c>
    </row>
    <row r="810" spans="1:10" ht="15" hidden="1" customHeight="1">
      <c r="A810" s="144">
        <v>128</v>
      </c>
      <c r="B810" s="45"/>
      <c r="C810" s="23"/>
      <c r="D810" s="14"/>
      <c r="E810" s="473"/>
      <c r="F810" s="15"/>
      <c r="G810" s="15"/>
      <c r="H810" s="474" t="str">
        <f t="shared" si="25"/>
        <v/>
      </c>
      <c r="I810" s="141"/>
      <c r="J810" s="254" t="str">
        <f t="shared" si="26"/>
        <v/>
      </c>
    </row>
    <row r="811" spans="1:10" ht="15" hidden="1" customHeight="1">
      <c r="A811" s="144">
        <v>129</v>
      </c>
      <c r="B811" s="45"/>
      <c r="C811" s="23"/>
      <c r="D811" s="14"/>
      <c r="E811" s="473"/>
      <c r="F811" s="15"/>
      <c r="G811" s="15"/>
      <c r="H811" s="474" t="str">
        <f t="shared" ref="H811:H874" si="27">IF(B811&lt;&gt;"",(D811*E811)/(1-F811-G811),"")</f>
        <v/>
      </c>
      <c r="I811" s="141"/>
      <c r="J811" s="254" t="str">
        <f t="shared" ref="J811:J874" si="28">IF(B811="","",IF(H811&lt;&gt;0,"x",IF(H811="","",IF(H811=0,""))))</f>
        <v/>
      </c>
    </row>
    <row r="812" spans="1:10" ht="15" hidden="1" customHeight="1">
      <c r="A812" s="144">
        <v>130</v>
      </c>
      <c r="B812" s="45"/>
      <c r="C812" s="23"/>
      <c r="D812" s="14"/>
      <c r="E812" s="473"/>
      <c r="F812" s="15"/>
      <c r="G812" s="15"/>
      <c r="H812" s="474" t="str">
        <f t="shared" si="27"/>
        <v/>
      </c>
      <c r="I812" s="141"/>
      <c r="J812" s="254" t="str">
        <f t="shared" si="28"/>
        <v/>
      </c>
    </row>
    <row r="813" spans="1:10" ht="15" hidden="1" customHeight="1">
      <c r="A813" s="144">
        <v>131</v>
      </c>
      <c r="B813" s="45"/>
      <c r="C813" s="23"/>
      <c r="D813" s="14"/>
      <c r="E813" s="473"/>
      <c r="F813" s="15"/>
      <c r="G813" s="15"/>
      <c r="H813" s="474" t="str">
        <f t="shared" si="27"/>
        <v/>
      </c>
      <c r="I813" s="141"/>
      <c r="J813" s="254" t="str">
        <f t="shared" si="28"/>
        <v/>
      </c>
    </row>
    <row r="814" spans="1:10" ht="15" hidden="1" customHeight="1">
      <c r="A814" s="144">
        <v>132</v>
      </c>
      <c r="B814" s="45"/>
      <c r="C814" s="23"/>
      <c r="D814" s="14"/>
      <c r="E814" s="473"/>
      <c r="F814" s="15"/>
      <c r="G814" s="15"/>
      <c r="H814" s="474" t="str">
        <f t="shared" si="27"/>
        <v/>
      </c>
      <c r="I814" s="141"/>
      <c r="J814" s="254" t="str">
        <f t="shared" si="28"/>
        <v/>
      </c>
    </row>
    <row r="815" spans="1:10" ht="15" hidden="1" customHeight="1">
      <c r="A815" s="144">
        <v>133</v>
      </c>
      <c r="B815" s="45"/>
      <c r="C815" s="23"/>
      <c r="D815" s="14"/>
      <c r="E815" s="473"/>
      <c r="F815" s="15"/>
      <c r="G815" s="15"/>
      <c r="H815" s="474" t="str">
        <f t="shared" si="27"/>
        <v/>
      </c>
      <c r="I815" s="141"/>
      <c r="J815" s="254" t="str">
        <f t="shared" si="28"/>
        <v/>
      </c>
    </row>
    <row r="816" spans="1:10" ht="15" hidden="1" customHeight="1">
      <c r="A816" s="144">
        <v>134</v>
      </c>
      <c r="B816" s="45"/>
      <c r="C816" s="23"/>
      <c r="D816" s="14"/>
      <c r="E816" s="473"/>
      <c r="F816" s="15"/>
      <c r="G816" s="15"/>
      <c r="H816" s="474" t="str">
        <f t="shared" si="27"/>
        <v/>
      </c>
      <c r="I816" s="141"/>
      <c r="J816" s="254" t="str">
        <f t="shared" si="28"/>
        <v/>
      </c>
    </row>
    <row r="817" spans="1:10" ht="15" hidden="1" customHeight="1">
      <c r="A817" s="144">
        <v>135</v>
      </c>
      <c r="B817" s="45"/>
      <c r="C817" s="23"/>
      <c r="D817" s="14"/>
      <c r="E817" s="473"/>
      <c r="F817" s="15"/>
      <c r="G817" s="15"/>
      <c r="H817" s="474" t="str">
        <f t="shared" si="27"/>
        <v/>
      </c>
      <c r="I817" s="141"/>
      <c r="J817" s="254" t="str">
        <f t="shared" si="28"/>
        <v/>
      </c>
    </row>
    <row r="818" spans="1:10" ht="15" hidden="1" customHeight="1">
      <c r="A818" s="144">
        <v>136</v>
      </c>
      <c r="B818" s="45"/>
      <c r="C818" s="23"/>
      <c r="D818" s="14"/>
      <c r="E818" s="473"/>
      <c r="F818" s="15"/>
      <c r="G818" s="15"/>
      <c r="H818" s="474" t="str">
        <f t="shared" si="27"/>
        <v/>
      </c>
      <c r="I818" s="141"/>
      <c r="J818" s="254" t="str">
        <f t="shared" si="28"/>
        <v/>
      </c>
    </row>
    <row r="819" spans="1:10" ht="15" hidden="1" customHeight="1">
      <c r="A819" s="144">
        <v>137</v>
      </c>
      <c r="B819" s="45"/>
      <c r="C819" s="23"/>
      <c r="D819" s="14"/>
      <c r="E819" s="473"/>
      <c r="F819" s="15"/>
      <c r="G819" s="15"/>
      <c r="H819" s="474" t="str">
        <f t="shared" si="27"/>
        <v/>
      </c>
      <c r="I819" s="141"/>
      <c r="J819" s="254" t="str">
        <f t="shared" si="28"/>
        <v/>
      </c>
    </row>
    <row r="820" spans="1:10" ht="15" hidden="1" customHeight="1">
      <c r="A820" s="144">
        <v>138</v>
      </c>
      <c r="B820" s="45"/>
      <c r="C820" s="23"/>
      <c r="D820" s="14"/>
      <c r="E820" s="473"/>
      <c r="F820" s="15"/>
      <c r="G820" s="15"/>
      <c r="H820" s="474" t="str">
        <f t="shared" si="27"/>
        <v/>
      </c>
      <c r="I820" s="141"/>
      <c r="J820" s="254" t="str">
        <f t="shared" si="28"/>
        <v/>
      </c>
    </row>
    <row r="821" spans="1:10" ht="15" hidden="1" customHeight="1">
      <c r="A821" s="144">
        <v>139</v>
      </c>
      <c r="B821" s="45"/>
      <c r="C821" s="23"/>
      <c r="D821" s="14"/>
      <c r="E821" s="473"/>
      <c r="F821" s="15"/>
      <c r="G821" s="15"/>
      <c r="H821" s="474" t="str">
        <f t="shared" si="27"/>
        <v/>
      </c>
      <c r="I821" s="141"/>
      <c r="J821" s="254" t="str">
        <f t="shared" si="28"/>
        <v/>
      </c>
    </row>
    <row r="822" spans="1:10" ht="15" hidden="1" customHeight="1">
      <c r="A822" s="144">
        <v>140</v>
      </c>
      <c r="B822" s="45"/>
      <c r="C822" s="23"/>
      <c r="D822" s="14"/>
      <c r="E822" s="473"/>
      <c r="F822" s="15"/>
      <c r="G822" s="15"/>
      <c r="H822" s="474" t="str">
        <f t="shared" si="27"/>
        <v/>
      </c>
      <c r="I822" s="141"/>
      <c r="J822" s="254" t="str">
        <f t="shared" si="28"/>
        <v/>
      </c>
    </row>
    <row r="823" spans="1:10" ht="15" hidden="1" customHeight="1">
      <c r="A823" s="144">
        <v>141</v>
      </c>
      <c r="B823" s="45"/>
      <c r="C823" s="23"/>
      <c r="D823" s="14"/>
      <c r="E823" s="473"/>
      <c r="F823" s="15"/>
      <c r="G823" s="15"/>
      <c r="H823" s="474" t="str">
        <f t="shared" si="27"/>
        <v/>
      </c>
      <c r="I823" s="141"/>
      <c r="J823" s="254" t="str">
        <f t="shared" si="28"/>
        <v/>
      </c>
    </row>
    <row r="824" spans="1:10" ht="15" hidden="1" customHeight="1">
      <c r="A824" s="144">
        <v>142</v>
      </c>
      <c r="B824" s="45"/>
      <c r="C824" s="23"/>
      <c r="D824" s="14"/>
      <c r="E824" s="473"/>
      <c r="F824" s="15"/>
      <c r="G824" s="15"/>
      <c r="H824" s="474" t="str">
        <f t="shared" si="27"/>
        <v/>
      </c>
      <c r="I824" s="141"/>
      <c r="J824" s="254" t="str">
        <f t="shared" si="28"/>
        <v/>
      </c>
    </row>
    <row r="825" spans="1:10" ht="15" hidden="1" customHeight="1">
      <c r="A825" s="144">
        <v>143</v>
      </c>
      <c r="B825" s="45"/>
      <c r="C825" s="23"/>
      <c r="D825" s="14"/>
      <c r="E825" s="473"/>
      <c r="F825" s="15"/>
      <c r="G825" s="15"/>
      <c r="H825" s="474" t="str">
        <f t="shared" si="27"/>
        <v/>
      </c>
      <c r="I825" s="141"/>
      <c r="J825" s="254" t="str">
        <f t="shared" si="28"/>
        <v/>
      </c>
    </row>
    <row r="826" spans="1:10" ht="15" hidden="1" customHeight="1">
      <c r="A826" s="144">
        <v>144</v>
      </c>
      <c r="B826" s="45"/>
      <c r="C826" s="23"/>
      <c r="D826" s="14"/>
      <c r="E826" s="473"/>
      <c r="F826" s="15"/>
      <c r="G826" s="15"/>
      <c r="H826" s="474" t="str">
        <f t="shared" si="27"/>
        <v/>
      </c>
      <c r="I826" s="141"/>
      <c r="J826" s="254" t="str">
        <f t="shared" si="28"/>
        <v/>
      </c>
    </row>
    <row r="827" spans="1:10" ht="15" hidden="1" customHeight="1">
      <c r="A827" s="144">
        <v>145</v>
      </c>
      <c r="B827" s="45"/>
      <c r="C827" s="23"/>
      <c r="D827" s="14"/>
      <c r="E827" s="473"/>
      <c r="F827" s="15"/>
      <c r="G827" s="15"/>
      <c r="H827" s="474" t="str">
        <f t="shared" si="27"/>
        <v/>
      </c>
      <c r="I827" s="141"/>
      <c r="J827" s="254" t="str">
        <f t="shared" si="28"/>
        <v/>
      </c>
    </row>
    <row r="828" spans="1:10" ht="15" hidden="1" customHeight="1">
      <c r="A828" s="144">
        <v>146</v>
      </c>
      <c r="B828" s="45"/>
      <c r="C828" s="23"/>
      <c r="D828" s="14"/>
      <c r="E828" s="473"/>
      <c r="F828" s="15"/>
      <c r="G828" s="15"/>
      <c r="H828" s="474" t="str">
        <f t="shared" si="27"/>
        <v/>
      </c>
      <c r="I828" s="141"/>
      <c r="J828" s="254" t="str">
        <f t="shared" si="28"/>
        <v/>
      </c>
    </row>
    <row r="829" spans="1:10" ht="15" hidden="1" customHeight="1">
      <c r="A829" s="144">
        <v>147</v>
      </c>
      <c r="B829" s="45"/>
      <c r="C829" s="23"/>
      <c r="D829" s="14"/>
      <c r="E829" s="473"/>
      <c r="F829" s="15"/>
      <c r="G829" s="15"/>
      <c r="H829" s="474" t="str">
        <f t="shared" si="27"/>
        <v/>
      </c>
      <c r="I829" s="141"/>
      <c r="J829" s="254" t="str">
        <f t="shared" si="28"/>
        <v/>
      </c>
    </row>
    <row r="830" spans="1:10" ht="15" hidden="1" customHeight="1">
      <c r="A830" s="144">
        <v>148</v>
      </c>
      <c r="B830" s="45"/>
      <c r="C830" s="23"/>
      <c r="D830" s="14"/>
      <c r="E830" s="473"/>
      <c r="F830" s="15"/>
      <c r="G830" s="15"/>
      <c r="H830" s="474" t="str">
        <f t="shared" si="27"/>
        <v/>
      </c>
      <c r="I830" s="141"/>
      <c r="J830" s="254" t="str">
        <f t="shared" si="28"/>
        <v/>
      </c>
    </row>
    <row r="831" spans="1:10" ht="15" hidden="1" customHeight="1">
      <c r="A831" s="144">
        <v>149</v>
      </c>
      <c r="B831" s="45"/>
      <c r="C831" s="23"/>
      <c r="D831" s="14"/>
      <c r="E831" s="473"/>
      <c r="F831" s="15"/>
      <c r="G831" s="15"/>
      <c r="H831" s="474" t="str">
        <f t="shared" si="27"/>
        <v/>
      </c>
      <c r="I831" s="141"/>
      <c r="J831" s="254" t="str">
        <f t="shared" si="28"/>
        <v/>
      </c>
    </row>
    <row r="832" spans="1:10" ht="15" hidden="1" customHeight="1">
      <c r="A832" s="144">
        <v>150</v>
      </c>
      <c r="B832" s="45"/>
      <c r="C832" s="23"/>
      <c r="D832" s="14"/>
      <c r="E832" s="473"/>
      <c r="F832" s="15"/>
      <c r="G832" s="15"/>
      <c r="H832" s="474" t="str">
        <f t="shared" si="27"/>
        <v/>
      </c>
      <c r="I832" s="141"/>
      <c r="J832" s="254" t="str">
        <f t="shared" si="28"/>
        <v/>
      </c>
    </row>
    <row r="833" spans="1:10" ht="15" hidden="1" customHeight="1">
      <c r="A833" s="144">
        <v>151</v>
      </c>
      <c r="B833" s="45"/>
      <c r="C833" s="23"/>
      <c r="D833" s="14"/>
      <c r="E833" s="473"/>
      <c r="F833" s="15"/>
      <c r="G833" s="15"/>
      <c r="H833" s="474" t="str">
        <f t="shared" si="27"/>
        <v/>
      </c>
      <c r="I833" s="141"/>
      <c r="J833" s="254" t="str">
        <f t="shared" si="28"/>
        <v/>
      </c>
    </row>
    <row r="834" spans="1:10" ht="15" hidden="1" customHeight="1">
      <c r="A834" s="144">
        <v>152</v>
      </c>
      <c r="B834" s="45"/>
      <c r="C834" s="23"/>
      <c r="D834" s="14"/>
      <c r="E834" s="473"/>
      <c r="F834" s="15"/>
      <c r="G834" s="15"/>
      <c r="H834" s="474" t="str">
        <f t="shared" si="27"/>
        <v/>
      </c>
      <c r="I834" s="141"/>
      <c r="J834" s="254" t="str">
        <f t="shared" si="28"/>
        <v/>
      </c>
    </row>
    <row r="835" spans="1:10" ht="15" hidden="1" customHeight="1">
      <c r="A835" s="144">
        <v>153</v>
      </c>
      <c r="B835" s="45"/>
      <c r="C835" s="23"/>
      <c r="D835" s="14"/>
      <c r="E835" s="473"/>
      <c r="F835" s="15"/>
      <c r="G835" s="15"/>
      <c r="H835" s="474" t="str">
        <f t="shared" si="27"/>
        <v/>
      </c>
      <c r="I835" s="141"/>
      <c r="J835" s="254" t="str">
        <f t="shared" si="28"/>
        <v/>
      </c>
    </row>
    <row r="836" spans="1:10" ht="15" hidden="1" customHeight="1">
      <c r="A836" s="144">
        <v>154</v>
      </c>
      <c r="B836" s="45"/>
      <c r="C836" s="23"/>
      <c r="D836" s="14"/>
      <c r="E836" s="473"/>
      <c r="F836" s="15"/>
      <c r="G836" s="15"/>
      <c r="H836" s="474" t="str">
        <f t="shared" si="27"/>
        <v/>
      </c>
      <c r="I836" s="141"/>
      <c r="J836" s="254" t="str">
        <f t="shared" si="28"/>
        <v/>
      </c>
    </row>
    <row r="837" spans="1:10" ht="15" hidden="1" customHeight="1">
      <c r="A837" s="144">
        <v>155</v>
      </c>
      <c r="B837" s="45"/>
      <c r="C837" s="23"/>
      <c r="D837" s="14"/>
      <c r="E837" s="473"/>
      <c r="F837" s="15"/>
      <c r="G837" s="15"/>
      <c r="H837" s="474" t="str">
        <f t="shared" si="27"/>
        <v/>
      </c>
      <c r="I837" s="141"/>
      <c r="J837" s="254" t="str">
        <f t="shared" si="28"/>
        <v/>
      </c>
    </row>
    <row r="838" spans="1:10" ht="15" hidden="1" customHeight="1">
      <c r="A838" s="144">
        <v>156</v>
      </c>
      <c r="B838" s="45"/>
      <c r="C838" s="23"/>
      <c r="D838" s="14"/>
      <c r="E838" s="473"/>
      <c r="F838" s="15"/>
      <c r="G838" s="15"/>
      <c r="H838" s="474" t="str">
        <f t="shared" si="27"/>
        <v/>
      </c>
      <c r="I838" s="141"/>
      <c r="J838" s="254" t="str">
        <f t="shared" si="28"/>
        <v/>
      </c>
    </row>
    <row r="839" spans="1:10" ht="15" hidden="1" customHeight="1">
      <c r="A839" s="144">
        <v>157</v>
      </c>
      <c r="B839" s="45"/>
      <c r="C839" s="23"/>
      <c r="D839" s="14"/>
      <c r="E839" s="473"/>
      <c r="F839" s="15"/>
      <c r="G839" s="15"/>
      <c r="H839" s="474" t="str">
        <f t="shared" si="27"/>
        <v/>
      </c>
      <c r="I839" s="141"/>
      <c r="J839" s="254" t="str">
        <f t="shared" si="28"/>
        <v/>
      </c>
    </row>
    <row r="840" spans="1:10" ht="15" hidden="1" customHeight="1">
      <c r="A840" s="144">
        <v>158</v>
      </c>
      <c r="B840" s="45"/>
      <c r="C840" s="23"/>
      <c r="D840" s="14"/>
      <c r="E840" s="473"/>
      <c r="F840" s="15"/>
      <c r="G840" s="15"/>
      <c r="H840" s="474" t="str">
        <f t="shared" si="27"/>
        <v/>
      </c>
      <c r="I840" s="141"/>
      <c r="J840" s="254" t="str">
        <f t="shared" si="28"/>
        <v/>
      </c>
    </row>
    <row r="841" spans="1:10" ht="15" hidden="1" customHeight="1">
      <c r="A841" s="144">
        <v>159</v>
      </c>
      <c r="B841" s="45"/>
      <c r="C841" s="23"/>
      <c r="D841" s="14"/>
      <c r="E841" s="473"/>
      <c r="F841" s="15"/>
      <c r="G841" s="15"/>
      <c r="H841" s="474" t="str">
        <f t="shared" si="27"/>
        <v/>
      </c>
      <c r="I841" s="141"/>
      <c r="J841" s="254" t="str">
        <f t="shared" si="28"/>
        <v/>
      </c>
    </row>
    <row r="842" spans="1:10" ht="15" hidden="1" customHeight="1">
      <c r="A842" s="144">
        <v>160</v>
      </c>
      <c r="B842" s="45"/>
      <c r="C842" s="23"/>
      <c r="D842" s="14"/>
      <c r="E842" s="473"/>
      <c r="F842" s="15"/>
      <c r="G842" s="15"/>
      <c r="H842" s="474" t="str">
        <f t="shared" si="27"/>
        <v/>
      </c>
      <c r="I842" s="141"/>
      <c r="J842" s="254" t="str">
        <f t="shared" si="28"/>
        <v/>
      </c>
    </row>
    <row r="843" spans="1:10" ht="15" hidden="1" customHeight="1">
      <c r="A843" s="144">
        <v>161</v>
      </c>
      <c r="B843" s="45"/>
      <c r="C843" s="23"/>
      <c r="D843" s="14"/>
      <c r="E843" s="473"/>
      <c r="F843" s="15"/>
      <c r="G843" s="15"/>
      <c r="H843" s="474" t="str">
        <f t="shared" si="27"/>
        <v/>
      </c>
      <c r="I843" s="141"/>
      <c r="J843" s="254" t="str">
        <f t="shared" si="28"/>
        <v/>
      </c>
    </row>
    <row r="844" spans="1:10" ht="15" hidden="1" customHeight="1">
      <c r="A844" s="144">
        <v>162</v>
      </c>
      <c r="B844" s="45"/>
      <c r="C844" s="23"/>
      <c r="D844" s="14"/>
      <c r="E844" s="473"/>
      <c r="F844" s="15"/>
      <c r="G844" s="15"/>
      <c r="H844" s="474" t="str">
        <f t="shared" si="27"/>
        <v/>
      </c>
      <c r="I844" s="141"/>
      <c r="J844" s="254" t="str">
        <f t="shared" si="28"/>
        <v/>
      </c>
    </row>
    <row r="845" spans="1:10" ht="15" hidden="1" customHeight="1">
      <c r="A845" s="144">
        <v>163</v>
      </c>
      <c r="B845" s="45"/>
      <c r="C845" s="23"/>
      <c r="D845" s="14"/>
      <c r="E845" s="473"/>
      <c r="F845" s="15"/>
      <c r="G845" s="15"/>
      <c r="H845" s="474" t="str">
        <f t="shared" si="27"/>
        <v/>
      </c>
      <c r="I845" s="141"/>
      <c r="J845" s="254" t="str">
        <f t="shared" si="28"/>
        <v/>
      </c>
    </row>
    <row r="846" spans="1:10" ht="15" hidden="1" customHeight="1">
      <c r="A846" s="144">
        <v>164</v>
      </c>
      <c r="B846" s="45"/>
      <c r="C846" s="23"/>
      <c r="D846" s="14"/>
      <c r="E846" s="473"/>
      <c r="F846" s="15"/>
      <c r="G846" s="15"/>
      <c r="H846" s="474" t="str">
        <f t="shared" si="27"/>
        <v/>
      </c>
      <c r="I846" s="141"/>
      <c r="J846" s="254" t="str">
        <f t="shared" si="28"/>
        <v/>
      </c>
    </row>
    <row r="847" spans="1:10" ht="15" hidden="1" customHeight="1">
      <c r="A847" s="144">
        <v>165</v>
      </c>
      <c r="B847" s="45"/>
      <c r="C847" s="23"/>
      <c r="D847" s="14"/>
      <c r="E847" s="473"/>
      <c r="F847" s="15"/>
      <c r="G847" s="15"/>
      <c r="H847" s="474" t="str">
        <f t="shared" si="27"/>
        <v/>
      </c>
      <c r="I847" s="141"/>
      <c r="J847" s="254" t="str">
        <f t="shared" si="28"/>
        <v/>
      </c>
    </row>
    <row r="848" spans="1:10" ht="15" hidden="1" customHeight="1">
      <c r="A848" s="144">
        <v>166</v>
      </c>
      <c r="B848" s="45"/>
      <c r="C848" s="23"/>
      <c r="D848" s="14"/>
      <c r="E848" s="473"/>
      <c r="F848" s="15"/>
      <c r="G848" s="15"/>
      <c r="H848" s="474" t="str">
        <f t="shared" si="27"/>
        <v/>
      </c>
      <c r="I848" s="141"/>
      <c r="J848" s="254" t="str">
        <f t="shared" si="28"/>
        <v/>
      </c>
    </row>
    <row r="849" spans="1:10" ht="15" hidden="1" customHeight="1">
      <c r="A849" s="144">
        <v>167</v>
      </c>
      <c r="B849" s="45"/>
      <c r="C849" s="23"/>
      <c r="D849" s="14"/>
      <c r="E849" s="473"/>
      <c r="F849" s="15"/>
      <c r="G849" s="15"/>
      <c r="H849" s="474" t="str">
        <f t="shared" si="27"/>
        <v/>
      </c>
      <c r="I849" s="141"/>
      <c r="J849" s="254" t="str">
        <f t="shared" si="28"/>
        <v/>
      </c>
    </row>
    <row r="850" spans="1:10" ht="15" hidden="1" customHeight="1">
      <c r="A850" s="144">
        <v>168</v>
      </c>
      <c r="B850" s="45"/>
      <c r="C850" s="23"/>
      <c r="D850" s="14"/>
      <c r="E850" s="473"/>
      <c r="F850" s="15"/>
      <c r="G850" s="15"/>
      <c r="H850" s="474" t="str">
        <f t="shared" si="27"/>
        <v/>
      </c>
      <c r="I850" s="141"/>
      <c r="J850" s="254" t="str">
        <f t="shared" si="28"/>
        <v/>
      </c>
    </row>
    <row r="851" spans="1:10" ht="15" hidden="1" customHeight="1">
      <c r="A851" s="144">
        <v>169</v>
      </c>
      <c r="B851" s="45"/>
      <c r="C851" s="23"/>
      <c r="D851" s="14"/>
      <c r="E851" s="473"/>
      <c r="F851" s="15"/>
      <c r="G851" s="15"/>
      <c r="H851" s="474" t="str">
        <f t="shared" si="27"/>
        <v/>
      </c>
      <c r="I851" s="141"/>
      <c r="J851" s="254" t="str">
        <f t="shared" si="28"/>
        <v/>
      </c>
    </row>
    <row r="852" spans="1:10" ht="15" hidden="1" customHeight="1">
      <c r="A852" s="144">
        <v>170</v>
      </c>
      <c r="B852" s="45"/>
      <c r="C852" s="23"/>
      <c r="D852" s="14"/>
      <c r="E852" s="473"/>
      <c r="F852" s="15"/>
      <c r="G852" s="15"/>
      <c r="H852" s="474" t="str">
        <f t="shared" si="27"/>
        <v/>
      </c>
      <c r="I852" s="141"/>
      <c r="J852" s="254" t="str">
        <f t="shared" si="28"/>
        <v/>
      </c>
    </row>
    <row r="853" spans="1:10" ht="15" hidden="1" customHeight="1">
      <c r="A853" s="144">
        <v>171</v>
      </c>
      <c r="B853" s="45"/>
      <c r="C853" s="23"/>
      <c r="D853" s="14"/>
      <c r="E853" s="473"/>
      <c r="F853" s="15"/>
      <c r="G853" s="15"/>
      <c r="H853" s="474" t="str">
        <f t="shared" si="27"/>
        <v/>
      </c>
      <c r="I853" s="141"/>
      <c r="J853" s="254" t="str">
        <f t="shared" si="28"/>
        <v/>
      </c>
    </row>
    <row r="854" spans="1:10" ht="15" hidden="1" customHeight="1">
      <c r="A854" s="144">
        <v>172</v>
      </c>
      <c r="B854" s="45"/>
      <c r="C854" s="23"/>
      <c r="D854" s="14"/>
      <c r="E854" s="473"/>
      <c r="F854" s="15"/>
      <c r="G854" s="15"/>
      <c r="H854" s="474" t="str">
        <f t="shared" si="27"/>
        <v/>
      </c>
      <c r="I854" s="141"/>
      <c r="J854" s="254" t="str">
        <f t="shared" si="28"/>
        <v/>
      </c>
    </row>
    <row r="855" spans="1:10" ht="15" hidden="1" customHeight="1">
      <c r="A855" s="144">
        <v>173</v>
      </c>
      <c r="B855" s="45"/>
      <c r="C855" s="23"/>
      <c r="D855" s="14"/>
      <c r="E855" s="473"/>
      <c r="F855" s="15"/>
      <c r="G855" s="15"/>
      <c r="H855" s="474" t="str">
        <f t="shared" si="27"/>
        <v/>
      </c>
      <c r="I855" s="141"/>
      <c r="J855" s="254" t="str">
        <f t="shared" si="28"/>
        <v/>
      </c>
    </row>
    <row r="856" spans="1:10" ht="15" hidden="1" customHeight="1">
      <c r="A856" s="144">
        <v>174</v>
      </c>
      <c r="B856" s="45"/>
      <c r="C856" s="23"/>
      <c r="D856" s="14"/>
      <c r="E856" s="473"/>
      <c r="F856" s="15"/>
      <c r="G856" s="15"/>
      <c r="H856" s="474" t="str">
        <f t="shared" si="27"/>
        <v/>
      </c>
      <c r="I856" s="141"/>
      <c r="J856" s="254" t="str">
        <f t="shared" si="28"/>
        <v/>
      </c>
    </row>
    <row r="857" spans="1:10" ht="15" hidden="1" customHeight="1">
      <c r="A857" s="144">
        <v>175</v>
      </c>
      <c r="B857" s="45"/>
      <c r="C857" s="23"/>
      <c r="D857" s="14"/>
      <c r="E857" s="473"/>
      <c r="F857" s="15"/>
      <c r="G857" s="15"/>
      <c r="H857" s="474" t="str">
        <f t="shared" si="27"/>
        <v/>
      </c>
      <c r="I857" s="141"/>
      <c r="J857" s="254" t="str">
        <f t="shared" si="28"/>
        <v/>
      </c>
    </row>
    <row r="858" spans="1:10" ht="15" hidden="1" customHeight="1">
      <c r="A858" s="144">
        <v>176</v>
      </c>
      <c r="B858" s="45"/>
      <c r="C858" s="23"/>
      <c r="D858" s="14"/>
      <c r="E858" s="473"/>
      <c r="F858" s="15"/>
      <c r="G858" s="15"/>
      <c r="H858" s="474" t="str">
        <f t="shared" si="27"/>
        <v/>
      </c>
      <c r="I858" s="141"/>
      <c r="J858" s="254" t="str">
        <f t="shared" si="28"/>
        <v/>
      </c>
    </row>
    <row r="859" spans="1:10" ht="15" hidden="1" customHeight="1">
      <c r="A859" s="144">
        <v>177</v>
      </c>
      <c r="B859" s="45"/>
      <c r="C859" s="23"/>
      <c r="D859" s="14"/>
      <c r="E859" s="473"/>
      <c r="F859" s="15"/>
      <c r="G859" s="15"/>
      <c r="H859" s="474" t="str">
        <f t="shared" si="27"/>
        <v/>
      </c>
      <c r="I859" s="141"/>
      <c r="J859" s="254" t="str">
        <f t="shared" si="28"/>
        <v/>
      </c>
    </row>
    <row r="860" spans="1:10" ht="15" hidden="1" customHeight="1">
      <c r="A860" s="144">
        <v>178</v>
      </c>
      <c r="B860" s="45"/>
      <c r="C860" s="23"/>
      <c r="D860" s="14"/>
      <c r="E860" s="473"/>
      <c r="F860" s="15"/>
      <c r="G860" s="15"/>
      <c r="H860" s="474" t="str">
        <f t="shared" si="27"/>
        <v/>
      </c>
      <c r="I860" s="141"/>
      <c r="J860" s="254" t="str">
        <f t="shared" si="28"/>
        <v/>
      </c>
    </row>
    <row r="861" spans="1:10" ht="15" hidden="1" customHeight="1">
      <c r="A861" s="144">
        <v>179</v>
      </c>
      <c r="B861" s="45"/>
      <c r="C861" s="23"/>
      <c r="D861" s="14"/>
      <c r="E861" s="473"/>
      <c r="F861" s="15"/>
      <c r="G861" s="15"/>
      <c r="H861" s="474" t="str">
        <f t="shared" si="27"/>
        <v/>
      </c>
      <c r="I861" s="141"/>
      <c r="J861" s="254" t="str">
        <f t="shared" si="28"/>
        <v/>
      </c>
    </row>
    <row r="862" spans="1:10" ht="15" hidden="1" customHeight="1">
      <c r="A862" s="144">
        <v>180</v>
      </c>
      <c r="B862" s="45"/>
      <c r="C862" s="23"/>
      <c r="D862" s="14"/>
      <c r="E862" s="473"/>
      <c r="F862" s="15"/>
      <c r="G862" s="15"/>
      <c r="H862" s="474" t="str">
        <f t="shared" si="27"/>
        <v/>
      </c>
      <c r="I862" s="141"/>
      <c r="J862" s="254" t="str">
        <f t="shared" si="28"/>
        <v/>
      </c>
    </row>
    <row r="863" spans="1:10" ht="15" hidden="1" customHeight="1">
      <c r="A863" s="144">
        <v>181</v>
      </c>
      <c r="B863" s="45"/>
      <c r="C863" s="23"/>
      <c r="D863" s="14"/>
      <c r="E863" s="473"/>
      <c r="F863" s="15"/>
      <c r="G863" s="15"/>
      <c r="H863" s="474" t="str">
        <f t="shared" si="27"/>
        <v/>
      </c>
      <c r="I863" s="141"/>
      <c r="J863" s="254" t="str">
        <f t="shared" si="28"/>
        <v/>
      </c>
    </row>
    <row r="864" spans="1:10" ht="15" hidden="1" customHeight="1">
      <c r="A864" s="144">
        <v>182</v>
      </c>
      <c r="B864" s="45"/>
      <c r="C864" s="23"/>
      <c r="D864" s="14"/>
      <c r="E864" s="473"/>
      <c r="F864" s="15"/>
      <c r="G864" s="15"/>
      <c r="H864" s="474" t="str">
        <f t="shared" si="27"/>
        <v/>
      </c>
      <c r="I864" s="141"/>
      <c r="J864" s="254" t="str">
        <f t="shared" si="28"/>
        <v/>
      </c>
    </row>
    <row r="865" spans="1:10" ht="15" hidden="1" customHeight="1">
      <c r="A865" s="144">
        <v>183</v>
      </c>
      <c r="B865" s="45"/>
      <c r="C865" s="23"/>
      <c r="D865" s="14"/>
      <c r="E865" s="473"/>
      <c r="F865" s="15"/>
      <c r="G865" s="15"/>
      <c r="H865" s="474" t="str">
        <f t="shared" si="27"/>
        <v/>
      </c>
      <c r="I865" s="141"/>
      <c r="J865" s="254" t="str">
        <f t="shared" si="28"/>
        <v/>
      </c>
    </row>
    <row r="866" spans="1:10" ht="15" hidden="1" customHeight="1">
      <c r="A866" s="144">
        <v>184</v>
      </c>
      <c r="B866" s="45"/>
      <c r="C866" s="23"/>
      <c r="D866" s="14"/>
      <c r="E866" s="473"/>
      <c r="F866" s="15"/>
      <c r="G866" s="15"/>
      <c r="H866" s="474" t="str">
        <f t="shared" si="27"/>
        <v/>
      </c>
      <c r="I866" s="141"/>
      <c r="J866" s="254" t="str">
        <f t="shared" si="28"/>
        <v/>
      </c>
    </row>
    <row r="867" spans="1:10" ht="15" hidden="1" customHeight="1">
      <c r="A867" s="144">
        <v>185</v>
      </c>
      <c r="B867" s="45"/>
      <c r="C867" s="23"/>
      <c r="D867" s="14"/>
      <c r="E867" s="473"/>
      <c r="F867" s="15"/>
      <c r="G867" s="15"/>
      <c r="H867" s="474" t="str">
        <f t="shared" si="27"/>
        <v/>
      </c>
      <c r="I867" s="141"/>
      <c r="J867" s="254" t="str">
        <f t="shared" si="28"/>
        <v/>
      </c>
    </row>
    <row r="868" spans="1:10" ht="15" hidden="1" customHeight="1">
      <c r="A868" s="144">
        <v>186</v>
      </c>
      <c r="B868" s="45"/>
      <c r="C868" s="23"/>
      <c r="D868" s="14"/>
      <c r="E868" s="473"/>
      <c r="F868" s="15"/>
      <c r="G868" s="15"/>
      <c r="H868" s="474" t="str">
        <f t="shared" si="27"/>
        <v/>
      </c>
      <c r="I868" s="141"/>
      <c r="J868" s="254" t="str">
        <f t="shared" si="28"/>
        <v/>
      </c>
    </row>
    <row r="869" spans="1:10" ht="15" hidden="1" customHeight="1">
      <c r="A869" s="144">
        <v>187</v>
      </c>
      <c r="B869" s="45"/>
      <c r="C869" s="23"/>
      <c r="D869" s="14"/>
      <c r="E869" s="473"/>
      <c r="F869" s="15"/>
      <c r="G869" s="15"/>
      <c r="H869" s="474" t="str">
        <f t="shared" si="27"/>
        <v/>
      </c>
      <c r="I869" s="141"/>
      <c r="J869" s="254" t="str">
        <f t="shared" si="28"/>
        <v/>
      </c>
    </row>
    <row r="870" spans="1:10" ht="15" hidden="1" customHeight="1">
      <c r="A870" s="144">
        <v>188</v>
      </c>
      <c r="B870" s="45"/>
      <c r="C870" s="23"/>
      <c r="D870" s="14"/>
      <c r="E870" s="473"/>
      <c r="F870" s="15"/>
      <c r="G870" s="15"/>
      <c r="H870" s="474" t="str">
        <f t="shared" si="27"/>
        <v/>
      </c>
      <c r="I870" s="141"/>
      <c r="J870" s="254" t="str">
        <f t="shared" si="28"/>
        <v/>
      </c>
    </row>
    <row r="871" spans="1:10" ht="15" hidden="1" customHeight="1">
      <c r="A871" s="144">
        <v>189</v>
      </c>
      <c r="B871" s="45"/>
      <c r="C871" s="23"/>
      <c r="D871" s="14"/>
      <c r="E871" s="473"/>
      <c r="F871" s="15"/>
      <c r="G871" s="15"/>
      <c r="H871" s="474" t="str">
        <f t="shared" si="27"/>
        <v/>
      </c>
      <c r="I871" s="141"/>
      <c r="J871" s="254" t="str">
        <f t="shared" si="28"/>
        <v/>
      </c>
    </row>
    <row r="872" spans="1:10" ht="15" hidden="1" customHeight="1">
      <c r="A872" s="144">
        <v>190</v>
      </c>
      <c r="B872" s="45"/>
      <c r="C872" s="23"/>
      <c r="D872" s="14"/>
      <c r="E872" s="473"/>
      <c r="F872" s="15"/>
      <c r="G872" s="15"/>
      <c r="H872" s="474" t="str">
        <f t="shared" si="27"/>
        <v/>
      </c>
      <c r="I872" s="141"/>
      <c r="J872" s="254" t="str">
        <f t="shared" si="28"/>
        <v/>
      </c>
    </row>
    <row r="873" spans="1:10" ht="15" hidden="1" customHeight="1">
      <c r="A873" s="144">
        <v>191</v>
      </c>
      <c r="B873" s="45"/>
      <c r="C873" s="23"/>
      <c r="D873" s="14"/>
      <c r="E873" s="473"/>
      <c r="F873" s="15"/>
      <c r="G873" s="15"/>
      <c r="H873" s="474" t="str">
        <f t="shared" si="27"/>
        <v/>
      </c>
      <c r="I873" s="141"/>
      <c r="J873" s="254" t="str">
        <f t="shared" si="28"/>
        <v/>
      </c>
    </row>
    <row r="874" spans="1:10" ht="15" hidden="1" customHeight="1">
      <c r="A874" s="144">
        <v>192</v>
      </c>
      <c r="B874" s="45"/>
      <c r="C874" s="23"/>
      <c r="D874" s="14"/>
      <c r="E874" s="473"/>
      <c r="F874" s="15"/>
      <c r="G874" s="15"/>
      <c r="H874" s="474" t="str">
        <f t="shared" si="27"/>
        <v/>
      </c>
      <c r="I874" s="141"/>
      <c r="J874" s="254" t="str">
        <f t="shared" si="28"/>
        <v/>
      </c>
    </row>
    <row r="875" spans="1:10" ht="15" hidden="1" customHeight="1">
      <c r="A875" s="144">
        <v>193</v>
      </c>
      <c r="B875" s="45"/>
      <c r="C875" s="23"/>
      <c r="D875" s="14"/>
      <c r="E875" s="473"/>
      <c r="F875" s="15"/>
      <c r="G875" s="15"/>
      <c r="H875" s="474" t="str">
        <f t="shared" ref="H875:H932" si="29">IF(B875&lt;&gt;"",(D875*E875)/(1-F875-G875),"")</f>
        <v/>
      </c>
      <c r="I875" s="141"/>
      <c r="J875" s="254" t="str">
        <f t="shared" ref="J875:J932" si="30">IF(B875="","",IF(H875&lt;&gt;0,"x",IF(H875="","",IF(H875=0,""))))</f>
        <v/>
      </c>
    </row>
    <row r="876" spans="1:10" ht="15" hidden="1" customHeight="1">
      <c r="A876" s="144">
        <v>194</v>
      </c>
      <c r="B876" s="45"/>
      <c r="C876" s="23"/>
      <c r="D876" s="14"/>
      <c r="E876" s="473"/>
      <c r="F876" s="15"/>
      <c r="G876" s="15"/>
      <c r="H876" s="474" t="str">
        <f t="shared" si="29"/>
        <v/>
      </c>
      <c r="I876" s="141"/>
      <c r="J876" s="254" t="str">
        <f t="shared" si="30"/>
        <v/>
      </c>
    </row>
    <row r="877" spans="1:10" ht="15" hidden="1" customHeight="1">
      <c r="A877" s="144">
        <v>195</v>
      </c>
      <c r="B877" s="45"/>
      <c r="C877" s="23"/>
      <c r="D877" s="14"/>
      <c r="E877" s="473"/>
      <c r="F877" s="15"/>
      <c r="G877" s="15"/>
      <c r="H877" s="474" t="str">
        <f t="shared" si="29"/>
        <v/>
      </c>
      <c r="I877" s="141"/>
      <c r="J877" s="254" t="str">
        <f t="shared" si="30"/>
        <v/>
      </c>
    </row>
    <row r="878" spans="1:10" ht="15" hidden="1" customHeight="1">
      <c r="A878" s="144">
        <v>196</v>
      </c>
      <c r="B878" s="45"/>
      <c r="C878" s="23"/>
      <c r="D878" s="14"/>
      <c r="E878" s="473"/>
      <c r="F878" s="15"/>
      <c r="G878" s="15"/>
      <c r="H878" s="474" t="str">
        <f t="shared" si="29"/>
        <v/>
      </c>
      <c r="I878" s="141"/>
      <c r="J878" s="254" t="str">
        <f t="shared" si="30"/>
        <v/>
      </c>
    </row>
    <row r="879" spans="1:10" ht="15" hidden="1" customHeight="1">
      <c r="A879" s="144">
        <v>197</v>
      </c>
      <c r="B879" s="45"/>
      <c r="C879" s="23"/>
      <c r="D879" s="14"/>
      <c r="E879" s="473"/>
      <c r="F879" s="15"/>
      <c r="G879" s="15"/>
      <c r="H879" s="474" t="str">
        <f t="shared" si="29"/>
        <v/>
      </c>
      <c r="I879" s="141"/>
      <c r="J879" s="254" t="str">
        <f t="shared" si="30"/>
        <v/>
      </c>
    </row>
    <row r="880" spans="1:10" ht="15" hidden="1" customHeight="1">
      <c r="A880" s="144">
        <v>198</v>
      </c>
      <c r="B880" s="45"/>
      <c r="C880" s="23"/>
      <c r="D880" s="14"/>
      <c r="E880" s="473"/>
      <c r="F880" s="15"/>
      <c r="G880" s="15"/>
      <c r="H880" s="474" t="str">
        <f t="shared" si="29"/>
        <v/>
      </c>
      <c r="I880" s="141"/>
      <c r="J880" s="254" t="str">
        <f t="shared" si="30"/>
        <v/>
      </c>
    </row>
    <row r="881" spans="1:10" ht="15" hidden="1" customHeight="1">
      <c r="A881" s="144">
        <v>199</v>
      </c>
      <c r="B881" s="45"/>
      <c r="C881" s="23"/>
      <c r="D881" s="14"/>
      <c r="E881" s="473"/>
      <c r="F881" s="15"/>
      <c r="G881" s="15"/>
      <c r="H881" s="474" t="str">
        <f t="shared" si="29"/>
        <v/>
      </c>
      <c r="I881" s="141"/>
      <c r="J881" s="254" t="str">
        <f t="shared" si="30"/>
        <v/>
      </c>
    </row>
    <row r="882" spans="1:10" ht="15" hidden="1" customHeight="1">
      <c r="A882" s="144">
        <v>200</v>
      </c>
      <c r="B882" s="45"/>
      <c r="C882" s="23"/>
      <c r="D882" s="14"/>
      <c r="E882" s="473"/>
      <c r="F882" s="15"/>
      <c r="G882" s="15"/>
      <c r="H882" s="474" t="str">
        <f t="shared" si="29"/>
        <v/>
      </c>
      <c r="I882" s="141"/>
      <c r="J882" s="254" t="str">
        <f t="shared" si="30"/>
        <v/>
      </c>
    </row>
    <row r="883" spans="1:10" ht="15" hidden="1" customHeight="1">
      <c r="A883" s="144">
        <v>201</v>
      </c>
      <c r="B883" s="45"/>
      <c r="C883" s="23"/>
      <c r="D883" s="14"/>
      <c r="E883" s="473"/>
      <c r="F883" s="15"/>
      <c r="G883" s="15"/>
      <c r="H883" s="474" t="str">
        <f t="shared" si="29"/>
        <v/>
      </c>
      <c r="I883" s="141"/>
      <c r="J883" s="254" t="str">
        <f t="shared" si="30"/>
        <v/>
      </c>
    </row>
    <row r="884" spans="1:10" ht="15" hidden="1" customHeight="1">
      <c r="A884" s="144">
        <v>202</v>
      </c>
      <c r="B884" s="45"/>
      <c r="C884" s="23"/>
      <c r="D884" s="14"/>
      <c r="E884" s="473"/>
      <c r="F884" s="15"/>
      <c r="G884" s="15"/>
      <c r="H884" s="474" t="str">
        <f t="shared" si="29"/>
        <v/>
      </c>
      <c r="I884" s="141"/>
      <c r="J884" s="254" t="str">
        <f t="shared" si="30"/>
        <v/>
      </c>
    </row>
    <row r="885" spans="1:10" ht="15" hidden="1" customHeight="1">
      <c r="A885" s="144">
        <v>203</v>
      </c>
      <c r="B885" s="45"/>
      <c r="C885" s="23"/>
      <c r="D885" s="14"/>
      <c r="E885" s="473"/>
      <c r="F885" s="15"/>
      <c r="G885" s="15"/>
      <c r="H885" s="474" t="str">
        <f t="shared" si="29"/>
        <v/>
      </c>
      <c r="I885" s="141"/>
      <c r="J885" s="254" t="str">
        <f t="shared" si="30"/>
        <v/>
      </c>
    </row>
    <row r="886" spans="1:10" ht="15" hidden="1" customHeight="1">
      <c r="A886" s="144">
        <v>204</v>
      </c>
      <c r="B886" s="45"/>
      <c r="C886" s="23"/>
      <c r="D886" s="14"/>
      <c r="E886" s="473"/>
      <c r="F886" s="15"/>
      <c r="G886" s="15"/>
      <c r="H886" s="474" t="str">
        <f t="shared" si="29"/>
        <v/>
      </c>
      <c r="I886" s="141"/>
      <c r="J886" s="254" t="str">
        <f t="shared" si="30"/>
        <v/>
      </c>
    </row>
    <row r="887" spans="1:10" ht="15" hidden="1" customHeight="1">
      <c r="A887" s="144">
        <v>205</v>
      </c>
      <c r="B887" s="45"/>
      <c r="C887" s="23"/>
      <c r="D887" s="14"/>
      <c r="E887" s="473"/>
      <c r="F887" s="15"/>
      <c r="G887" s="15"/>
      <c r="H887" s="474" t="str">
        <f t="shared" si="29"/>
        <v/>
      </c>
      <c r="I887" s="141"/>
      <c r="J887" s="254" t="str">
        <f t="shared" si="30"/>
        <v/>
      </c>
    </row>
    <row r="888" spans="1:10" ht="15" hidden="1" customHeight="1">
      <c r="A888" s="144">
        <v>206</v>
      </c>
      <c r="B888" s="45"/>
      <c r="C888" s="23"/>
      <c r="D888" s="14"/>
      <c r="E888" s="473"/>
      <c r="F888" s="15"/>
      <c r="G888" s="15"/>
      <c r="H888" s="474" t="str">
        <f t="shared" si="29"/>
        <v/>
      </c>
      <c r="I888" s="141"/>
      <c r="J888" s="254" t="str">
        <f t="shared" si="30"/>
        <v/>
      </c>
    </row>
    <row r="889" spans="1:10" ht="15" hidden="1" customHeight="1">
      <c r="A889" s="144">
        <v>207</v>
      </c>
      <c r="B889" s="45"/>
      <c r="C889" s="23"/>
      <c r="D889" s="14"/>
      <c r="E889" s="473"/>
      <c r="F889" s="15"/>
      <c r="G889" s="15"/>
      <c r="H889" s="474" t="str">
        <f t="shared" si="29"/>
        <v/>
      </c>
      <c r="I889" s="141"/>
      <c r="J889" s="254" t="str">
        <f t="shared" si="30"/>
        <v/>
      </c>
    </row>
    <row r="890" spans="1:10" ht="15" hidden="1" customHeight="1">
      <c r="A890" s="144">
        <v>208</v>
      </c>
      <c r="B890" s="45"/>
      <c r="C890" s="23"/>
      <c r="D890" s="14"/>
      <c r="E890" s="473"/>
      <c r="F890" s="15"/>
      <c r="G890" s="15"/>
      <c r="H890" s="474" t="str">
        <f t="shared" si="29"/>
        <v/>
      </c>
      <c r="I890" s="141"/>
      <c r="J890" s="254" t="str">
        <f t="shared" si="30"/>
        <v/>
      </c>
    </row>
    <row r="891" spans="1:10" ht="15" hidden="1" customHeight="1">
      <c r="A891" s="144">
        <v>209</v>
      </c>
      <c r="B891" s="45"/>
      <c r="C891" s="23"/>
      <c r="D891" s="14"/>
      <c r="E891" s="473"/>
      <c r="F891" s="15"/>
      <c r="G891" s="15"/>
      <c r="H891" s="474" t="str">
        <f t="shared" si="29"/>
        <v/>
      </c>
      <c r="I891" s="141"/>
      <c r="J891" s="254" t="str">
        <f t="shared" si="30"/>
        <v/>
      </c>
    </row>
    <row r="892" spans="1:10" ht="15" hidden="1" customHeight="1">
      <c r="A892" s="144">
        <v>210</v>
      </c>
      <c r="B892" s="45"/>
      <c r="C892" s="23"/>
      <c r="D892" s="14"/>
      <c r="E892" s="473"/>
      <c r="F892" s="15"/>
      <c r="G892" s="15"/>
      <c r="H892" s="474" t="str">
        <f t="shared" si="29"/>
        <v/>
      </c>
      <c r="I892" s="141"/>
      <c r="J892" s="254" t="str">
        <f t="shared" si="30"/>
        <v/>
      </c>
    </row>
    <row r="893" spans="1:10" ht="15" hidden="1" customHeight="1">
      <c r="A893" s="144">
        <v>211</v>
      </c>
      <c r="B893" s="45"/>
      <c r="C893" s="23"/>
      <c r="D893" s="14"/>
      <c r="E893" s="473"/>
      <c r="F893" s="15"/>
      <c r="G893" s="15"/>
      <c r="H893" s="474" t="str">
        <f t="shared" si="29"/>
        <v/>
      </c>
      <c r="I893" s="141"/>
      <c r="J893" s="254" t="str">
        <f t="shared" si="30"/>
        <v/>
      </c>
    </row>
    <row r="894" spans="1:10" ht="15" hidden="1" customHeight="1">
      <c r="A894" s="144">
        <v>212</v>
      </c>
      <c r="B894" s="45"/>
      <c r="C894" s="23"/>
      <c r="D894" s="14"/>
      <c r="E894" s="473"/>
      <c r="F894" s="15"/>
      <c r="G894" s="15"/>
      <c r="H894" s="474" t="str">
        <f t="shared" si="29"/>
        <v/>
      </c>
      <c r="I894" s="141"/>
      <c r="J894" s="254" t="str">
        <f t="shared" si="30"/>
        <v/>
      </c>
    </row>
    <row r="895" spans="1:10" ht="15" hidden="1" customHeight="1">
      <c r="A895" s="144">
        <v>213</v>
      </c>
      <c r="B895" s="45"/>
      <c r="C895" s="23"/>
      <c r="D895" s="14"/>
      <c r="E895" s="473"/>
      <c r="F895" s="15"/>
      <c r="G895" s="15"/>
      <c r="H895" s="474" t="str">
        <f t="shared" si="29"/>
        <v/>
      </c>
      <c r="I895" s="141"/>
      <c r="J895" s="254" t="str">
        <f t="shared" si="30"/>
        <v/>
      </c>
    </row>
    <row r="896" spans="1:10" ht="15" hidden="1" customHeight="1">
      <c r="A896" s="144">
        <v>214</v>
      </c>
      <c r="B896" s="45"/>
      <c r="C896" s="23"/>
      <c r="D896" s="14"/>
      <c r="E896" s="473"/>
      <c r="F896" s="15"/>
      <c r="G896" s="15"/>
      <c r="H896" s="474" t="str">
        <f t="shared" si="29"/>
        <v/>
      </c>
      <c r="I896" s="141"/>
      <c r="J896" s="254" t="str">
        <f t="shared" si="30"/>
        <v/>
      </c>
    </row>
    <row r="897" spans="1:10" ht="15" hidden="1" customHeight="1">
      <c r="A897" s="144">
        <v>215</v>
      </c>
      <c r="B897" s="45"/>
      <c r="C897" s="23"/>
      <c r="D897" s="14"/>
      <c r="E897" s="473"/>
      <c r="F897" s="15"/>
      <c r="G897" s="15"/>
      <c r="H897" s="474" t="str">
        <f t="shared" si="29"/>
        <v/>
      </c>
      <c r="I897" s="141"/>
      <c r="J897" s="254" t="str">
        <f t="shared" si="30"/>
        <v/>
      </c>
    </row>
    <row r="898" spans="1:10" ht="15" hidden="1" customHeight="1">
      <c r="A898" s="144">
        <v>216</v>
      </c>
      <c r="B898" s="45"/>
      <c r="C898" s="23"/>
      <c r="D898" s="14"/>
      <c r="E898" s="473"/>
      <c r="F898" s="15"/>
      <c r="G898" s="15"/>
      <c r="H898" s="474" t="str">
        <f t="shared" si="29"/>
        <v/>
      </c>
      <c r="I898" s="141"/>
      <c r="J898" s="254" t="str">
        <f t="shared" si="30"/>
        <v/>
      </c>
    </row>
    <row r="899" spans="1:10" ht="15" hidden="1" customHeight="1">
      <c r="A899" s="144">
        <v>217</v>
      </c>
      <c r="B899" s="45"/>
      <c r="C899" s="23"/>
      <c r="D899" s="14"/>
      <c r="E899" s="473"/>
      <c r="F899" s="15"/>
      <c r="G899" s="15"/>
      <c r="H899" s="474" t="str">
        <f t="shared" si="29"/>
        <v/>
      </c>
      <c r="I899" s="141"/>
      <c r="J899" s="254" t="str">
        <f t="shared" si="30"/>
        <v/>
      </c>
    </row>
    <row r="900" spans="1:10" ht="15" hidden="1" customHeight="1">
      <c r="A900" s="144">
        <v>218</v>
      </c>
      <c r="B900" s="45"/>
      <c r="C900" s="23"/>
      <c r="D900" s="14"/>
      <c r="E900" s="473"/>
      <c r="F900" s="15"/>
      <c r="G900" s="15"/>
      <c r="H900" s="474" t="str">
        <f t="shared" si="29"/>
        <v/>
      </c>
      <c r="I900" s="141"/>
      <c r="J900" s="254" t="str">
        <f t="shared" si="30"/>
        <v/>
      </c>
    </row>
    <row r="901" spans="1:10" ht="15" hidden="1" customHeight="1">
      <c r="A901" s="144">
        <v>219</v>
      </c>
      <c r="B901" s="45"/>
      <c r="C901" s="23"/>
      <c r="D901" s="14"/>
      <c r="E901" s="473"/>
      <c r="F901" s="15"/>
      <c r="G901" s="15"/>
      <c r="H901" s="474" t="str">
        <f t="shared" si="29"/>
        <v/>
      </c>
      <c r="I901" s="141"/>
      <c r="J901" s="254" t="str">
        <f t="shared" si="30"/>
        <v/>
      </c>
    </row>
    <row r="902" spans="1:10" ht="15" hidden="1" customHeight="1">
      <c r="A902" s="144">
        <v>220</v>
      </c>
      <c r="B902" s="45"/>
      <c r="C902" s="23"/>
      <c r="D902" s="14"/>
      <c r="E902" s="473"/>
      <c r="F902" s="15"/>
      <c r="G902" s="15"/>
      <c r="H902" s="474" t="str">
        <f t="shared" si="29"/>
        <v/>
      </c>
      <c r="I902" s="141"/>
      <c r="J902" s="254" t="str">
        <f t="shared" si="30"/>
        <v/>
      </c>
    </row>
    <row r="903" spans="1:10" ht="15" hidden="1" customHeight="1">
      <c r="A903" s="144">
        <v>221</v>
      </c>
      <c r="B903" s="45"/>
      <c r="C903" s="23"/>
      <c r="D903" s="14"/>
      <c r="E903" s="473"/>
      <c r="F903" s="15"/>
      <c r="G903" s="15"/>
      <c r="H903" s="474" t="str">
        <f t="shared" si="29"/>
        <v/>
      </c>
      <c r="I903" s="141"/>
      <c r="J903" s="254" t="str">
        <f t="shared" si="30"/>
        <v/>
      </c>
    </row>
    <row r="904" spans="1:10" ht="15" hidden="1" customHeight="1">
      <c r="A904" s="144">
        <v>222</v>
      </c>
      <c r="B904" s="45"/>
      <c r="C904" s="23"/>
      <c r="D904" s="14"/>
      <c r="E904" s="473"/>
      <c r="F904" s="15"/>
      <c r="G904" s="15"/>
      <c r="H904" s="474" t="str">
        <f t="shared" si="29"/>
        <v/>
      </c>
      <c r="I904" s="141"/>
      <c r="J904" s="254" t="str">
        <f t="shared" si="30"/>
        <v/>
      </c>
    </row>
    <row r="905" spans="1:10" ht="15" hidden="1" customHeight="1">
      <c r="A905" s="144">
        <v>223</v>
      </c>
      <c r="B905" s="45"/>
      <c r="C905" s="23"/>
      <c r="D905" s="14"/>
      <c r="E905" s="473"/>
      <c r="F905" s="15"/>
      <c r="G905" s="15"/>
      <c r="H905" s="474" t="str">
        <f t="shared" si="29"/>
        <v/>
      </c>
      <c r="I905" s="141"/>
      <c r="J905" s="254" t="str">
        <f t="shared" si="30"/>
        <v/>
      </c>
    </row>
    <row r="906" spans="1:10" ht="15" hidden="1" customHeight="1">
      <c r="A906" s="144">
        <v>224</v>
      </c>
      <c r="B906" s="45"/>
      <c r="C906" s="23"/>
      <c r="D906" s="14"/>
      <c r="E906" s="473"/>
      <c r="F906" s="15"/>
      <c r="G906" s="15"/>
      <c r="H906" s="474" t="str">
        <f t="shared" si="29"/>
        <v/>
      </c>
      <c r="I906" s="141"/>
      <c r="J906" s="254" t="str">
        <f t="shared" si="30"/>
        <v/>
      </c>
    </row>
    <row r="907" spans="1:10" ht="15" hidden="1" customHeight="1">
      <c r="A907" s="144">
        <v>225</v>
      </c>
      <c r="B907" s="45"/>
      <c r="C907" s="23"/>
      <c r="D907" s="14"/>
      <c r="E907" s="473"/>
      <c r="F907" s="15"/>
      <c r="G907" s="15"/>
      <c r="H907" s="474" t="str">
        <f t="shared" si="29"/>
        <v/>
      </c>
      <c r="I907" s="141"/>
      <c r="J907" s="254" t="str">
        <f t="shared" si="30"/>
        <v/>
      </c>
    </row>
    <row r="908" spans="1:10" ht="15" hidden="1" customHeight="1">
      <c r="A908" s="144">
        <v>226</v>
      </c>
      <c r="B908" s="45"/>
      <c r="C908" s="23"/>
      <c r="D908" s="14"/>
      <c r="E908" s="473"/>
      <c r="F908" s="15"/>
      <c r="G908" s="15"/>
      <c r="H908" s="474" t="str">
        <f t="shared" si="29"/>
        <v/>
      </c>
      <c r="I908" s="141"/>
      <c r="J908" s="254" t="str">
        <f t="shared" si="30"/>
        <v/>
      </c>
    </row>
    <row r="909" spans="1:10" ht="15" hidden="1" customHeight="1">
      <c r="A909" s="144">
        <v>227</v>
      </c>
      <c r="B909" s="45"/>
      <c r="C909" s="23"/>
      <c r="D909" s="14"/>
      <c r="E909" s="473"/>
      <c r="F909" s="15"/>
      <c r="G909" s="15"/>
      <c r="H909" s="474" t="str">
        <f t="shared" si="29"/>
        <v/>
      </c>
      <c r="I909" s="141"/>
      <c r="J909" s="254" t="str">
        <f t="shared" si="30"/>
        <v/>
      </c>
    </row>
    <row r="910" spans="1:10" ht="15" hidden="1" customHeight="1">
      <c r="A910" s="144">
        <v>228</v>
      </c>
      <c r="B910" s="45"/>
      <c r="C910" s="23"/>
      <c r="D910" s="14"/>
      <c r="E910" s="473"/>
      <c r="F910" s="15"/>
      <c r="G910" s="15"/>
      <c r="H910" s="474" t="str">
        <f t="shared" si="29"/>
        <v/>
      </c>
      <c r="I910" s="141"/>
      <c r="J910" s="254" t="str">
        <f t="shared" si="30"/>
        <v/>
      </c>
    </row>
    <row r="911" spans="1:10" ht="15" hidden="1" customHeight="1">
      <c r="A911" s="144">
        <v>229</v>
      </c>
      <c r="B911" s="45"/>
      <c r="C911" s="23"/>
      <c r="D911" s="14"/>
      <c r="E911" s="473"/>
      <c r="F911" s="15"/>
      <c r="G911" s="15"/>
      <c r="H911" s="474" t="str">
        <f t="shared" si="29"/>
        <v/>
      </c>
      <c r="I911" s="141"/>
      <c r="J911" s="254" t="str">
        <f t="shared" si="30"/>
        <v/>
      </c>
    </row>
    <row r="912" spans="1:10" ht="15" hidden="1" customHeight="1">
      <c r="A912" s="144">
        <v>230</v>
      </c>
      <c r="B912" s="45"/>
      <c r="C912" s="23"/>
      <c r="D912" s="14"/>
      <c r="E912" s="473"/>
      <c r="F912" s="15"/>
      <c r="G912" s="15"/>
      <c r="H912" s="474" t="str">
        <f t="shared" si="29"/>
        <v/>
      </c>
      <c r="I912" s="141"/>
      <c r="J912" s="254" t="str">
        <f t="shared" si="30"/>
        <v/>
      </c>
    </row>
    <row r="913" spans="1:10" ht="15" hidden="1" customHeight="1">
      <c r="A913" s="144">
        <v>231</v>
      </c>
      <c r="B913" s="45"/>
      <c r="C913" s="23"/>
      <c r="D913" s="14"/>
      <c r="E913" s="473"/>
      <c r="F913" s="15"/>
      <c r="G913" s="15"/>
      <c r="H913" s="474" t="str">
        <f t="shared" si="29"/>
        <v/>
      </c>
      <c r="I913" s="141"/>
      <c r="J913" s="254" t="str">
        <f t="shared" si="30"/>
        <v/>
      </c>
    </row>
    <row r="914" spans="1:10" ht="15" hidden="1" customHeight="1">
      <c r="A914" s="144">
        <v>232</v>
      </c>
      <c r="B914" s="45"/>
      <c r="C914" s="23"/>
      <c r="D914" s="14"/>
      <c r="E914" s="473"/>
      <c r="F914" s="15"/>
      <c r="G914" s="15"/>
      <c r="H914" s="474" t="str">
        <f t="shared" si="29"/>
        <v/>
      </c>
      <c r="I914" s="141"/>
      <c r="J914" s="254" t="str">
        <f t="shared" si="30"/>
        <v/>
      </c>
    </row>
    <row r="915" spans="1:10" ht="15" hidden="1" customHeight="1">
      <c r="A915" s="144">
        <v>233</v>
      </c>
      <c r="B915" s="45"/>
      <c r="C915" s="23"/>
      <c r="D915" s="14"/>
      <c r="E915" s="473"/>
      <c r="F915" s="15"/>
      <c r="G915" s="15"/>
      <c r="H915" s="474" t="str">
        <f t="shared" si="29"/>
        <v/>
      </c>
      <c r="I915" s="141"/>
      <c r="J915" s="254" t="str">
        <f t="shared" si="30"/>
        <v/>
      </c>
    </row>
    <row r="916" spans="1:10" ht="15" hidden="1" customHeight="1">
      <c r="A916" s="144">
        <v>234</v>
      </c>
      <c r="B916" s="45"/>
      <c r="C916" s="23"/>
      <c r="D916" s="14"/>
      <c r="E916" s="473"/>
      <c r="F916" s="15"/>
      <c r="G916" s="15"/>
      <c r="H916" s="474" t="str">
        <f t="shared" si="29"/>
        <v/>
      </c>
      <c r="I916" s="141"/>
      <c r="J916" s="254" t="str">
        <f t="shared" si="30"/>
        <v/>
      </c>
    </row>
    <row r="917" spans="1:10" ht="15" hidden="1" customHeight="1">
      <c r="A917" s="144">
        <v>235</v>
      </c>
      <c r="B917" s="45"/>
      <c r="C917" s="23"/>
      <c r="D917" s="14"/>
      <c r="E917" s="473"/>
      <c r="F917" s="15"/>
      <c r="G917" s="15"/>
      <c r="H917" s="474" t="str">
        <f t="shared" si="29"/>
        <v/>
      </c>
      <c r="I917" s="141"/>
      <c r="J917" s="254" t="str">
        <f t="shared" si="30"/>
        <v/>
      </c>
    </row>
    <row r="918" spans="1:10" ht="15" hidden="1" customHeight="1">
      <c r="A918" s="144">
        <v>236</v>
      </c>
      <c r="B918" s="45"/>
      <c r="C918" s="23"/>
      <c r="D918" s="14"/>
      <c r="E918" s="473"/>
      <c r="F918" s="15"/>
      <c r="G918" s="15"/>
      <c r="H918" s="474" t="str">
        <f t="shared" si="29"/>
        <v/>
      </c>
      <c r="I918" s="141"/>
      <c r="J918" s="254" t="str">
        <f t="shared" si="30"/>
        <v/>
      </c>
    </row>
    <row r="919" spans="1:10" ht="15" hidden="1" customHeight="1">
      <c r="A919" s="144">
        <v>237</v>
      </c>
      <c r="B919" s="45"/>
      <c r="C919" s="23"/>
      <c r="D919" s="14"/>
      <c r="E919" s="473"/>
      <c r="F919" s="15"/>
      <c r="G919" s="15"/>
      <c r="H919" s="474" t="str">
        <f t="shared" si="29"/>
        <v/>
      </c>
      <c r="I919" s="141"/>
      <c r="J919" s="254" t="str">
        <f t="shared" si="30"/>
        <v/>
      </c>
    </row>
    <row r="920" spans="1:10" ht="15" hidden="1" customHeight="1">
      <c r="A920" s="144">
        <v>238</v>
      </c>
      <c r="B920" s="45"/>
      <c r="C920" s="23"/>
      <c r="D920" s="14"/>
      <c r="E920" s="473"/>
      <c r="F920" s="15"/>
      <c r="G920" s="15"/>
      <c r="H920" s="474" t="str">
        <f t="shared" si="29"/>
        <v/>
      </c>
      <c r="I920" s="141"/>
      <c r="J920" s="254" t="str">
        <f t="shared" si="30"/>
        <v/>
      </c>
    </row>
    <row r="921" spans="1:10" ht="15" hidden="1" customHeight="1">
      <c r="A921" s="144">
        <v>239</v>
      </c>
      <c r="B921" s="45"/>
      <c r="C921" s="23"/>
      <c r="D921" s="14"/>
      <c r="E921" s="473"/>
      <c r="F921" s="15"/>
      <c r="G921" s="15"/>
      <c r="H921" s="474" t="str">
        <f t="shared" si="29"/>
        <v/>
      </c>
      <c r="I921" s="141"/>
      <c r="J921" s="254" t="str">
        <f t="shared" si="30"/>
        <v/>
      </c>
    </row>
    <row r="922" spans="1:10" ht="15" hidden="1" customHeight="1">
      <c r="A922" s="144">
        <v>240</v>
      </c>
      <c r="B922" s="45"/>
      <c r="C922" s="23"/>
      <c r="D922" s="14"/>
      <c r="E922" s="473"/>
      <c r="F922" s="15"/>
      <c r="G922" s="15"/>
      <c r="H922" s="474" t="str">
        <f t="shared" si="29"/>
        <v/>
      </c>
      <c r="I922" s="141"/>
      <c r="J922" s="254" t="str">
        <f t="shared" si="30"/>
        <v/>
      </c>
    </row>
    <row r="923" spans="1:10" ht="15" hidden="1" customHeight="1">
      <c r="A923" s="144">
        <v>241</v>
      </c>
      <c r="B923" s="45"/>
      <c r="C923" s="23"/>
      <c r="D923" s="14"/>
      <c r="E923" s="473"/>
      <c r="F923" s="15"/>
      <c r="G923" s="15"/>
      <c r="H923" s="474" t="str">
        <f t="shared" si="29"/>
        <v/>
      </c>
      <c r="I923" s="141"/>
      <c r="J923" s="254" t="str">
        <f t="shared" si="30"/>
        <v/>
      </c>
    </row>
    <row r="924" spans="1:10" ht="15" hidden="1" customHeight="1">
      <c r="A924" s="144">
        <v>242</v>
      </c>
      <c r="B924" s="45"/>
      <c r="C924" s="23"/>
      <c r="D924" s="14"/>
      <c r="E924" s="473"/>
      <c r="F924" s="15"/>
      <c r="G924" s="15"/>
      <c r="H924" s="474" t="str">
        <f t="shared" si="29"/>
        <v/>
      </c>
      <c r="I924" s="141"/>
      <c r="J924" s="254" t="str">
        <f t="shared" si="30"/>
        <v/>
      </c>
    </row>
    <row r="925" spans="1:10" ht="15" hidden="1" customHeight="1">
      <c r="A925" s="144">
        <v>243</v>
      </c>
      <c r="B925" s="45"/>
      <c r="C925" s="23"/>
      <c r="D925" s="14"/>
      <c r="E925" s="473"/>
      <c r="F925" s="15"/>
      <c r="G925" s="15"/>
      <c r="H925" s="474" t="str">
        <f t="shared" si="29"/>
        <v/>
      </c>
      <c r="I925" s="141"/>
      <c r="J925" s="254" t="str">
        <f t="shared" si="30"/>
        <v/>
      </c>
    </row>
    <row r="926" spans="1:10" ht="15" hidden="1" customHeight="1">
      <c r="A926" s="144">
        <v>244</v>
      </c>
      <c r="B926" s="45"/>
      <c r="C926" s="23"/>
      <c r="D926" s="14"/>
      <c r="E926" s="473"/>
      <c r="F926" s="15"/>
      <c r="G926" s="15"/>
      <c r="H926" s="474" t="str">
        <f t="shared" si="29"/>
        <v/>
      </c>
      <c r="I926" s="141"/>
      <c r="J926" s="254" t="str">
        <f t="shared" si="30"/>
        <v/>
      </c>
    </row>
    <row r="927" spans="1:10" ht="15" hidden="1" customHeight="1">
      <c r="A927" s="144">
        <v>245</v>
      </c>
      <c r="B927" s="45"/>
      <c r="C927" s="23"/>
      <c r="D927" s="14"/>
      <c r="E927" s="473"/>
      <c r="F927" s="15"/>
      <c r="G927" s="15"/>
      <c r="H927" s="474" t="str">
        <f t="shared" si="29"/>
        <v/>
      </c>
      <c r="I927" s="141"/>
      <c r="J927" s="254" t="str">
        <f t="shared" si="30"/>
        <v/>
      </c>
    </row>
    <row r="928" spans="1:10" ht="15" hidden="1" customHeight="1">
      <c r="A928" s="144">
        <v>246</v>
      </c>
      <c r="B928" s="45"/>
      <c r="C928" s="23"/>
      <c r="D928" s="14"/>
      <c r="E928" s="473"/>
      <c r="F928" s="15"/>
      <c r="G928" s="15"/>
      <c r="H928" s="474" t="str">
        <f t="shared" si="29"/>
        <v/>
      </c>
      <c r="I928" s="141"/>
      <c r="J928" s="254" t="str">
        <f t="shared" si="30"/>
        <v/>
      </c>
    </row>
    <row r="929" spans="1:10" ht="15" hidden="1" customHeight="1">
      <c r="A929" s="144">
        <v>247</v>
      </c>
      <c r="B929" s="45"/>
      <c r="C929" s="23"/>
      <c r="D929" s="14"/>
      <c r="E929" s="473"/>
      <c r="F929" s="15"/>
      <c r="G929" s="15"/>
      <c r="H929" s="474" t="str">
        <f t="shared" si="29"/>
        <v/>
      </c>
      <c r="I929" s="141"/>
      <c r="J929" s="254" t="str">
        <f t="shared" si="30"/>
        <v/>
      </c>
    </row>
    <row r="930" spans="1:10" ht="15" hidden="1" customHeight="1">
      <c r="A930" s="144">
        <v>248</v>
      </c>
      <c r="B930" s="45"/>
      <c r="C930" s="23"/>
      <c r="D930" s="14"/>
      <c r="E930" s="473"/>
      <c r="F930" s="15"/>
      <c r="G930" s="15"/>
      <c r="H930" s="474" t="str">
        <f t="shared" si="29"/>
        <v/>
      </c>
      <c r="I930" s="141"/>
      <c r="J930" s="254" t="str">
        <f t="shared" si="30"/>
        <v/>
      </c>
    </row>
    <row r="931" spans="1:10" ht="15" hidden="1" customHeight="1">
      <c r="A931" s="144">
        <v>249</v>
      </c>
      <c r="B931" s="45"/>
      <c r="C931" s="23"/>
      <c r="D931" s="14"/>
      <c r="E931" s="473"/>
      <c r="F931" s="15"/>
      <c r="G931" s="15"/>
      <c r="H931" s="474" t="str">
        <f t="shared" si="29"/>
        <v/>
      </c>
      <c r="I931" s="141"/>
      <c r="J931" s="254" t="str">
        <f t="shared" si="30"/>
        <v/>
      </c>
    </row>
    <row r="932" spans="1:10" ht="15" hidden="1" customHeight="1">
      <c r="A932" s="144">
        <v>250</v>
      </c>
      <c r="B932" s="45"/>
      <c r="C932" s="23"/>
      <c r="D932" s="14"/>
      <c r="E932" s="473"/>
      <c r="F932" s="15"/>
      <c r="G932" s="15"/>
      <c r="H932" s="474" t="str">
        <f t="shared" si="29"/>
        <v/>
      </c>
      <c r="I932" s="141"/>
      <c r="J932" s="254" t="str">
        <f t="shared" si="30"/>
        <v/>
      </c>
    </row>
    <row r="933" spans="1:10" ht="6" hidden="1" customHeight="1">
      <c r="A933" s="144"/>
      <c r="H933" s="173"/>
      <c r="I933" s="141"/>
      <c r="J933" s="254" t="str">
        <f>IF(COUNTIF(J683:J932,"x")=0,"","x")</f>
        <v/>
      </c>
    </row>
    <row r="934" spans="1:10" ht="24.75" hidden="1" customHeight="1">
      <c r="A934" s="144"/>
      <c r="B934" s="611" t="s">
        <v>535</v>
      </c>
      <c r="C934" s="611"/>
      <c r="D934" s="611"/>
      <c r="E934" s="611"/>
      <c r="F934" s="611"/>
      <c r="G934" s="611"/>
      <c r="H934" s="481">
        <f>SUM(H936:H1185)</f>
        <v>0</v>
      </c>
      <c r="I934" s="141"/>
      <c r="J934" s="254" t="str">
        <f>IF(COUNTIF(J936:J1185,"x")=0,"","x")</f>
        <v/>
      </c>
    </row>
    <row r="935" spans="1:10" ht="15" hidden="1" customHeight="1">
      <c r="A935" s="144"/>
      <c r="B935" s="24" t="s">
        <v>2</v>
      </c>
      <c r="C935" s="24" t="s">
        <v>6</v>
      </c>
      <c r="D935" s="25" t="s">
        <v>5</v>
      </c>
      <c r="E935" s="26" t="s">
        <v>1</v>
      </c>
      <c r="F935" s="26" t="str">
        <f>F26</f>
        <v>RISCO %</v>
      </c>
      <c r="G935" s="26" t="str">
        <f>G26</f>
        <v>ADICIONAIS %</v>
      </c>
      <c r="H935" s="296" t="s">
        <v>4</v>
      </c>
      <c r="I935" s="141"/>
      <c r="J935" s="254" t="str">
        <f>IF(COUNTIF(J936:J1185,"x")=0,"","x")</f>
        <v/>
      </c>
    </row>
    <row r="936" spans="1:10" ht="15" hidden="1" customHeight="1">
      <c r="A936" s="144">
        <v>1</v>
      </c>
      <c r="B936" s="46" t="s">
        <v>99</v>
      </c>
      <c r="C936" s="27"/>
      <c r="D936" s="14"/>
      <c r="E936" s="473"/>
      <c r="F936" s="15">
        <v>0</v>
      </c>
      <c r="G936" s="15">
        <v>0</v>
      </c>
      <c r="H936" s="474">
        <f t="shared" ref="H936:H999" si="31">IF(B936&lt;&gt;"",(D936*E936)/(1-F936-G936),"")</f>
        <v>0</v>
      </c>
      <c r="I936" s="141"/>
      <c r="J936" s="254" t="str">
        <f t="shared" ref="J936:J999" si="32">IF(B936="","",IF(H936&lt;&gt;0,"x",IF(H936="","",IF(H936=0,""))))</f>
        <v/>
      </c>
    </row>
    <row r="937" spans="1:10" ht="15" hidden="1" customHeight="1">
      <c r="A937" s="144">
        <v>2</v>
      </c>
      <c r="B937" s="46" t="s">
        <v>100</v>
      </c>
      <c r="C937" s="27"/>
      <c r="D937" s="14"/>
      <c r="E937" s="473"/>
      <c r="F937" s="15">
        <v>0</v>
      </c>
      <c r="G937" s="15">
        <v>0</v>
      </c>
      <c r="H937" s="474">
        <f t="shared" si="31"/>
        <v>0</v>
      </c>
      <c r="I937" s="141"/>
      <c r="J937" s="254" t="str">
        <f t="shared" si="32"/>
        <v/>
      </c>
    </row>
    <row r="938" spans="1:10" ht="15" hidden="1" customHeight="1">
      <c r="A938" s="144">
        <v>3</v>
      </c>
      <c r="B938" s="46" t="s">
        <v>101</v>
      </c>
      <c r="C938" s="27"/>
      <c r="D938" s="14"/>
      <c r="E938" s="473"/>
      <c r="F938" s="15">
        <v>0</v>
      </c>
      <c r="G938" s="15">
        <v>0</v>
      </c>
      <c r="H938" s="474">
        <f t="shared" si="31"/>
        <v>0</v>
      </c>
      <c r="I938" s="141"/>
      <c r="J938" s="254" t="str">
        <f t="shared" si="32"/>
        <v/>
      </c>
    </row>
    <row r="939" spans="1:10" ht="15" hidden="1" customHeight="1">
      <c r="A939" s="144">
        <v>4</v>
      </c>
      <c r="B939" s="46" t="s">
        <v>102</v>
      </c>
      <c r="C939" s="27"/>
      <c r="D939" s="14"/>
      <c r="E939" s="473"/>
      <c r="F939" s="15">
        <v>0</v>
      </c>
      <c r="G939" s="15">
        <v>0</v>
      </c>
      <c r="H939" s="474">
        <f t="shared" si="31"/>
        <v>0</v>
      </c>
      <c r="I939" s="141"/>
      <c r="J939" s="254" t="str">
        <f t="shared" si="32"/>
        <v/>
      </c>
    </row>
    <row r="940" spans="1:10" ht="15" hidden="1" customHeight="1">
      <c r="A940" s="144">
        <v>5</v>
      </c>
      <c r="B940" s="46" t="s">
        <v>103</v>
      </c>
      <c r="C940" s="27"/>
      <c r="D940" s="14"/>
      <c r="E940" s="473"/>
      <c r="F940" s="15">
        <v>0</v>
      </c>
      <c r="G940" s="15">
        <v>0</v>
      </c>
      <c r="H940" s="474">
        <f t="shared" si="31"/>
        <v>0</v>
      </c>
      <c r="I940" s="141"/>
      <c r="J940" s="254" t="str">
        <f t="shared" si="32"/>
        <v/>
      </c>
    </row>
    <row r="941" spans="1:10" ht="15" hidden="1" customHeight="1">
      <c r="A941" s="144">
        <v>6</v>
      </c>
      <c r="B941" s="46" t="s">
        <v>104</v>
      </c>
      <c r="C941" s="27"/>
      <c r="D941" s="14"/>
      <c r="E941" s="473"/>
      <c r="F941" s="15">
        <v>0</v>
      </c>
      <c r="G941" s="15">
        <v>0</v>
      </c>
      <c r="H941" s="474">
        <f t="shared" si="31"/>
        <v>0</v>
      </c>
      <c r="I941" s="141"/>
      <c r="J941" s="254" t="str">
        <f t="shared" si="32"/>
        <v/>
      </c>
    </row>
    <row r="942" spans="1:10" ht="15" hidden="1" customHeight="1">
      <c r="A942" s="144">
        <v>7</v>
      </c>
      <c r="B942" s="46" t="s">
        <v>105</v>
      </c>
      <c r="C942" s="27"/>
      <c r="D942" s="14"/>
      <c r="E942" s="473"/>
      <c r="F942" s="15">
        <v>0</v>
      </c>
      <c r="G942" s="15">
        <v>0</v>
      </c>
      <c r="H942" s="474">
        <f t="shared" si="31"/>
        <v>0</v>
      </c>
      <c r="I942" s="141"/>
      <c r="J942" s="254" t="str">
        <f t="shared" si="32"/>
        <v/>
      </c>
    </row>
    <row r="943" spans="1:10" ht="15" hidden="1" customHeight="1">
      <c r="A943" s="144">
        <v>8</v>
      </c>
      <c r="B943" s="46"/>
      <c r="C943" s="27"/>
      <c r="D943" s="14"/>
      <c r="E943" s="473"/>
      <c r="F943" s="15"/>
      <c r="G943" s="15"/>
      <c r="H943" s="474" t="str">
        <f t="shared" si="31"/>
        <v/>
      </c>
      <c r="I943" s="141"/>
      <c r="J943" s="254" t="str">
        <f t="shared" si="32"/>
        <v/>
      </c>
    </row>
    <row r="944" spans="1:10" ht="15" hidden="1" customHeight="1">
      <c r="A944" s="144">
        <v>9</v>
      </c>
      <c r="B944" s="46" t="s">
        <v>106</v>
      </c>
      <c r="C944" s="27"/>
      <c r="D944" s="14"/>
      <c r="E944" s="473"/>
      <c r="F944" s="15">
        <v>0</v>
      </c>
      <c r="G944" s="15">
        <v>0</v>
      </c>
      <c r="H944" s="474">
        <f t="shared" si="31"/>
        <v>0</v>
      </c>
      <c r="I944" s="141"/>
      <c r="J944" s="254" t="str">
        <f t="shared" si="32"/>
        <v/>
      </c>
    </row>
    <row r="945" spans="1:10" ht="15" hidden="1" customHeight="1">
      <c r="A945" s="144">
        <v>10</v>
      </c>
      <c r="B945" s="46" t="s">
        <v>13</v>
      </c>
      <c r="C945" s="27"/>
      <c r="D945" s="14"/>
      <c r="E945" s="473"/>
      <c r="F945" s="15">
        <v>0</v>
      </c>
      <c r="G945" s="15">
        <v>0</v>
      </c>
      <c r="H945" s="474">
        <f t="shared" si="31"/>
        <v>0</v>
      </c>
      <c r="I945" s="141"/>
      <c r="J945" s="254" t="str">
        <f t="shared" si="32"/>
        <v/>
      </c>
    </row>
    <row r="946" spans="1:10" ht="15" hidden="1" customHeight="1">
      <c r="A946" s="144">
        <v>11</v>
      </c>
      <c r="B946" s="46" t="s">
        <v>107</v>
      </c>
      <c r="C946" s="27"/>
      <c r="D946" s="14"/>
      <c r="E946" s="473"/>
      <c r="F946" s="15">
        <v>0</v>
      </c>
      <c r="G946" s="15">
        <v>0</v>
      </c>
      <c r="H946" s="474">
        <f t="shared" si="31"/>
        <v>0</v>
      </c>
      <c r="I946" s="141"/>
      <c r="J946" s="254" t="str">
        <f t="shared" si="32"/>
        <v/>
      </c>
    </row>
    <row r="947" spans="1:10" ht="15" hidden="1" customHeight="1">
      <c r="A947" s="144">
        <v>12</v>
      </c>
      <c r="B947" s="46" t="s">
        <v>108</v>
      </c>
      <c r="C947" s="27"/>
      <c r="D947" s="14"/>
      <c r="E947" s="473"/>
      <c r="F947" s="15">
        <v>0</v>
      </c>
      <c r="G947" s="15">
        <v>0</v>
      </c>
      <c r="H947" s="474">
        <f t="shared" si="31"/>
        <v>0</v>
      </c>
      <c r="I947" s="141"/>
      <c r="J947" s="254" t="str">
        <f t="shared" si="32"/>
        <v/>
      </c>
    </row>
    <row r="948" spans="1:10" ht="15" hidden="1" customHeight="1">
      <c r="A948" s="144">
        <v>13</v>
      </c>
      <c r="B948" s="46"/>
      <c r="C948" s="27"/>
      <c r="D948" s="14"/>
      <c r="E948" s="473"/>
      <c r="F948" s="15"/>
      <c r="G948" s="15"/>
      <c r="H948" s="474" t="str">
        <f t="shared" si="31"/>
        <v/>
      </c>
      <c r="I948" s="141"/>
      <c r="J948" s="254" t="str">
        <f t="shared" si="32"/>
        <v/>
      </c>
    </row>
    <row r="949" spans="1:10" ht="15" hidden="1" customHeight="1">
      <c r="A949" s="144">
        <v>14</v>
      </c>
      <c r="B949" s="46" t="s">
        <v>109</v>
      </c>
      <c r="C949" s="27"/>
      <c r="D949" s="14"/>
      <c r="E949" s="473"/>
      <c r="F949" s="15">
        <v>0</v>
      </c>
      <c r="G949" s="15">
        <v>0</v>
      </c>
      <c r="H949" s="474">
        <f t="shared" si="31"/>
        <v>0</v>
      </c>
      <c r="I949" s="141"/>
      <c r="J949" s="254" t="str">
        <f t="shared" si="32"/>
        <v/>
      </c>
    </row>
    <row r="950" spans="1:10" ht="15" hidden="1" customHeight="1">
      <c r="A950" s="144">
        <v>15</v>
      </c>
      <c r="B950" s="46" t="s">
        <v>12</v>
      </c>
      <c r="C950" s="27"/>
      <c r="D950" s="14"/>
      <c r="E950" s="473"/>
      <c r="F950" s="15">
        <v>0</v>
      </c>
      <c r="G950" s="15">
        <v>0</v>
      </c>
      <c r="H950" s="474">
        <f t="shared" si="31"/>
        <v>0</v>
      </c>
      <c r="I950" s="141"/>
      <c r="J950" s="254" t="str">
        <f t="shared" si="32"/>
        <v/>
      </c>
    </row>
    <row r="951" spans="1:10" ht="15" hidden="1" customHeight="1">
      <c r="A951" s="144">
        <v>16</v>
      </c>
      <c r="B951" s="46" t="s">
        <v>110</v>
      </c>
      <c r="C951" s="27"/>
      <c r="D951" s="14"/>
      <c r="E951" s="473"/>
      <c r="F951" s="15">
        <v>0</v>
      </c>
      <c r="G951" s="15">
        <v>0</v>
      </c>
      <c r="H951" s="474">
        <f t="shared" si="31"/>
        <v>0</v>
      </c>
      <c r="I951" s="141"/>
      <c r="J951" s="254" t="str">
        <f t="shared" si="32"/>
        <v/>
      </c>
    </row>
    <row r="952" spans="1:10" ht="15" hidden="1" customHeight="1">
      <c r="A952" s="144">
        <v>17</v>
      </c>
      <c r="B952" s="46" t="s">
        <v>111</v>
      </c>
      <c r="C952" s="27"/>
      <c r="D952" s="14"/>
      <c r="E952" s="473"/>
      <c r="F952" s="15">
        <v>0</v>
      </c>
      <c r="G952" s="15">
        <v>0</v>
      </c>
      <c r="H952" s="474">
        <f t="shared" si="31"/>
        <v>0</v>
      </c>
      <c r="I952" s="141"/>
      <c r="J952" s="254" t="str">
        <f t="shared" si="32"/>
        <v/>
      </c>
    </row>
    <row r="953" spans="1:10" ht="15" hidden="1" customHeight="1">
      <c r="A953" s="144">
        <v>18</v>
      </c>
      <c r="B953" s="46" t="s">
        <v>112</v>
      </c>
      <c r="C953" s="27"/>
      <c r="D953" s="14"/>
      <c r="E953" s="473"/>
      <c r="F953" s="15">
        <v>0</v>
      </c>
      <c r="G953" s="15">
        <v>0</v>
      </c>
      <c r="H953" s="474">
        <f t="shared" si="31"/>
        <v>0</v>
      </c>
      <c r="I953" s="141"/>
      <c r="J953" s="254" t="str">
        <f t="shared" si="32"/>
        <v/>
      </c>
    </row>
    <row r="954" spans="1:10" ht="15" hidden="1" customHeight="1">
      <c r="A954" s="144">
        <v>19</v>
      </c>
      <c r="B954" s="46" t="s">
        <v>113</v>
      </c>
      <c r="C954" s="27"/>
      <c r="D954" s="14"/>
      <c r="E954" s="473"/>
      <c r="F954" s="15">
        <v>0</v>
      </c>
      <c r="G954" s="15">
        <v>0</v>
      </c>
      <c r="H954" s="474">
        <f t="shared" si="31"/>
        <v>0</v>
      </c>
      <c r="I954" s="141"/>
      <c r="J954" s="254" t="str">
        <f t="shared" si="32"/>
        <v/>
      </c>
    </row>
    <row r="955" spans="1:10" ht="15" hidden="1" customHeight="1">
      <c r="A955" s="144">
        <v>20</v>
      </c>
      <c r="B955" s="46" t="s">
        <v>114</v>
      </c>
      <c r="C955" s="27"/>
      <c r="D955" s="14"/>
      <c r="E955" s="473"/>
      <c r="F955" s="15">
        <v>0</v>
      </c>
      <c r="G955" s="15">
        <v>0</v>
      </c>
      <c r="H955" s="474">
        <f t="shared" si="31"/>
        <v>0</v>
      </c>
      <c r="I955" s="141"/>
      <c r="J955" s="254" t="str">
        <f t="shared" si="32"/>
        <v/>
      </c>
    </row>
    <row r="956" spans="1:10" ht="15" hidden="1" customHeight="1">
      <c r="A956" s="144">
        <v>21</v>
      </c>
      <c r="B956" s="46" t="s">
        <v>115</v>
      </c>
      <c r="C956" s="27"/>
      <c r="D956" s="14"/>
      <c r="E956" s="473"/>
      <c r="F956" s="15">
        <v>0</v>
      </c>
      <c r="G956" s="15">
        <v>0</v>
      </c>
      <c r="H956" s="474">
        <f t="shared" si="31"/>
        <v>0</v>
      </c>
      <c r="I956" s="141"/>
      <c r="J956" s="254" t="str">
        <f t="shared" si="32"/>
        <v/>
      </c>
    </row>
    <row r="957" spans="1:10" ht="15" hidden="1" customHeight="1">
      <c r="A957" s="144">
        <v>22</v>
      </c>
      <c r="B957" s="46" t="s">
        <v>116</v>
      </c>
      <c r="C957" s="27"/>
      <c r="D957" s="14"/>
      <c r="E957" s="473"/>
      <c r="F957" s="15">
        <v>0</v>
      </c>
      <c r="G957" s="15">
        <v>0</v>
      </c>
      <c r="H957" s="474">
        <f t="shared" si="31"/>
        <v>0</v>
      </c>
      <c r="I957" s="141"/>
      <c r="J957" s="254" t="str">
        <f t="shared" si="32"/>
        <v/>
      </c>
    </row>
    <row r="958" spans="1:10" ht="15" hidden="1" customHeight="1">
      <c r="A958" s="144">
        <v>23</v>
      </c>
      <c r="B958" s="46"/>
      <c r="C958" s="27"/>
      <c r="D958" s="14"/>
      <c r="E958" s="473"/>
      <c r="F958" s="15"/>
      <c r="G958" s="15"/>
      <c r="H958" s="474" t="str">
        <f t="shared" si="31"/>
        <v/>
      </c>
      <c r="I958" s="141"/>
      <c r="J958" s="254" t="str">
        <f t="shared" si="32"/>
        <v/>
      </c>
    </row>
    <row r="959" spans="1:10" ht="15" hidden="1" customHeight="1">
      <c r="A959" s="144">
        <v>24</v>
      </c>
      <c r="B959" s="46"/>
      <c r="C959" s="27"/>
      <c r="D959" s="14"/>
      <c r="E959" s="473"/>
      <c r="F959" s="15"/>
      <c r="G959" s="15"/>
      <c r="H959" s="474" t="str">
        <f t="shared" si="31"/>
        <v/>
      </c>
      <c r="I959" s="141"/>
      <c r="J959" s="254" t="str">
        <f t="shared" si="32"/>
        <v/>
      </c>
    </row>
    <row r="960" spans="1:10" ht="15" hidden="1" customHeight="1">
      <c r="A960" s="144">
        <v>25</v>
      </c>
      <c r="B960" s="46"/>
      <c r="C960" s="27"/>
      <c r="D960" s="14"/>
      <c r="E960" s="473"/>
      <c r="F960" s="15"/>
      <c r="G960" s="15"/>
      <c r="H960" s="474" t="str">
        <f t="shared" si="31"/>
        <v/>
      </c>
      <c r="I960" s="141"/>
      <c r="J960" s="254" t="str">
        <f t="shared" si="32"/>
        <v/>
      </c>
    </row>
    <row r="961" spans="1:10" ht="15" hidden="1" customHeight="1">
      <c r="A961" s="144">
        <v>26</v>
      </c>
      <c r="B961" s="46"/>
      <c r="C961" s="27"/>
      <c r="D961" s="14"/>
      <c r="E961" s="473"/>
      <c r="F961" s="15"/>
      <c r="G961" s="15"/>
      <c r="H961" s="474" t="str">
        <f t="shared" si="31"/>
        <v/>
      </c>
      <c r="I961" s="141"/>
      <c r="J961" s="254" t="str">
        <f t="shared" si="32"/>
        <v/>
      </c>
    </row>
    <row r="962" spans="1:10" ht="15" hidden="1" customHeight="1">
      <c r="A962" s="144">
        <v>27</v>
      </c>
      <c r="B962" s="46"/>
      <c r="C962" s="27"/>
      <c r="D962" s="14"/>
      <c r="E962" s="473"/>
      <c r="F962" s="15"/>
      <c r="G962" s="15"/>
      <c r="H962" s="474" t="str">
        <f t="shared" si="31"/>
        <v/>
      </c>
      <c r="I962" s="141"/>
      <c r="J962" s="254" t="str">
        <f t="shared" si="32"/>
        <v/>
      </c>
    </row>
    <row r="963" spans="1:10" ht="15" hidden="1" customHeight="1">
      <c r="A963" s="144">
        <v>28</v>
      </c>
      <c r="B963" s="46"/>
      <c r="C963" s="27"/>
      <c r="D963" s="14"/>
      <c r="E963" s="473"/>
      <c r="F963" s="15"/>
      <c r="G963" s="15"/>
      <c r="H963" s="474" t="str">
        <f t="shared" si="31"/>
        <v/>
      </c>
      <c r="I963" s="141"/>
      <c r="J963" s="254" t="str">
        <f t="shared" si="32"/>
        <v/>
      </c>
    </row>
    <row r="964" spans="1:10" ht="15" hidden="1" customHeight="1">
      <c r="A964" s="144">
        <v>29</v>
      </c>
      <c r="B964" s="46"/>
      <c r="C964" s="27"/>
      <c r="D964" s="14"/>
      <c r="E964" s="473"/>
      <c r="F964" s="15"/>
      <c r="G964" s="15"/>
      <c r="H964" s="474" t="str">
        <f t="shared" si="31"/>
        <v/>
      </c>
      <c r="I964" s="141"/>
      <c r="J964" s="254" t="str">
        <f t="shared" si="32"/>
        <v/>
      </c>
    </row>
    <row r="965" spans="1:10" ht="15" hidden="1" customHeight="1">
      <c r="A965" s="144">
        <v>30</v>
      </c>
      <c r="B965" s="46"/>
      <c r="C965" s="27"/>
      <c r="D965" s="14"/>
      <c r="E965" s="473"/>
      <c r="F965" s="15"/>
      <c r="G965" s="15"/>
      <c r="H965" s="474" t="str">
        <f t="shared" si="31"/>
        <v/>
      </c>
      <c r="I965" s="141"/>
      <c r="J965" s="254" t="str">
        <f t="shared" si="32"/>
        <v/>
      </c>
    </row>
    <row r="966" spans="1:10" ht="15" hidden="1" customHeight="1">
      <c r="A966" s="144">
        <v>31</v>
      </c>
      <c r="B966" s="46"/>
      <c r="C966" s="27"/>
      <c r="D966" s="14"/>
      <c r="E966" s="473"/>
      <c r="F966" s="15"/>
      <c r="G966" s="15"/>
      <c r="H966" s="474" t="str">
        <f t="shared" si="31"/>
        <v/>
      </c>
      <c r="I966" s="141"/>
      <c r="J966" s="254" t="str">
        <f t="shared" si="32"/>
        <v/>
      </c>
    </row>
    <row r="967" spans="1:10" ht="15" hidden="1" customHeight="1">
      <c r="A967" s="144">
        <v>32</v>
      </c>
      <c r="B967" s="46"/>
      <c r="C967" s="27"/>
      <c r="D967" s="14"/>
      <c r="E967" s="473"/>
      <c r="F967" s="15"/>
      <c r="G967" s="15"/>
      <c r="H967" s="474" t="str">
        <f t="shared" si="31"/>
        <v/>
      </c>
      <c r="I967" s="141"/>
      <c r="J967" s="254" t="str">
        <f t="shared" si="32"/>
        <v/>
      </c>
    </row>
    <row r="968" spans="1:10" ht="15" hidden="1" customHeight="1">
      <c r="A968" s="144">
        <v>33</v>
      </c>
      <c r="B968" s="46"/>
      <c r="C968" s="27"/>
      <c r="D968" s="14"/>
      <c r="E968" s="473"/>
      <c r="F968" s="15"/>
      <c r="G968" s="15"/>
      <c r="H968" s="474" t="str">
        <f t="shared" si="31"/>
        <v/>
      </c>
      <c r="I968" s="141"/>
      <c r="J968" s="254" t="str">
        <f t="shared" si="32"/>
        <v/>
      </c>
    </row>
    <row r="969" spans="1:10" ht="15" hidden="1" customHeight="1">
      <c r="A969" s="144">
        <v>34</v>
      </c>
      <c r="B969" s="46"/>
      <c r="C969" s="27"/>
      <c r="D969" s="14"/>
      <c r="E969" s="473"/>
      <c r="F969" s="15"/>
      <c r="G969" s="15"/>
      <c r="H969" s="474" t="str">
        <f t="shared" si="31"/>
        <v/>
      </c>
      <c r="I969" s="141"/>
      <c r="J969" s="254" t="str">
        <f t="shared" si="32"/>
        <v/>
      </c>
    </row>
    <row r="970" spans="1:10" ht="15" hidden="1" customHeight="1">
      <c r="A970" s="144">
        <v>35</v>
      </c>
      <c r="B970" s="46"/>
      <c r="C970" s="27"/>
      <c r="D970" s="14"/>
      <c r="E970" s="473"/>
      <c r="F970" s="15"/>
      <c r="G970" s="15"/>
      <c r="H970" s="474" t="str">
        <f t="shared" si="31"/>
        <v/>
      </c>
      <c r="I970" s="141"/>
      <c r="J970" s="254" t="str">
        <f t="shared" si="32"/>
        <v/>
      </c>
    </row>
    <row r="971" spans="1:10" ht="15" hidden="1" customHeight="1">
      <c r="A971" s="144">
        <v>36</v>
      </c>
      <c r="B971" s="46"/>
      <c r="C971" s="27"/>
      <c r="D971" s="14"/>
      <c r="E971" s="473"/>
      <c r="F971" s="15"/>
      <c r="G971" s="15"/>
      <c r="H971" s="474" t="str">
        <f t="shared" si="31"/>
        <v/>
      </c>
      <c r="I971" s="141"/>
      <c r="J971" s="254" t="str">
        <f t="shared" si="32"/>
        <v/>
      </c>
    </row>
    <row r="972" spans="1:10" ht="15" hidden="1" customHeight="1">
      <c r="A972" s="144">
        <v>37</v>
      </c>
      <c r="B972" s="46"/>
      <c r="C972" s="27"/>
      <c r="D972" s="14"/>
      <c r="E972" s="473"/>
      <c r="F972" s="15"/>
      <c r="G972" s="15"/>
      <c r="H972" s="474" t="str">
        <f t="shared" si="31"/>
        <v/>
      </c>
      <c r="I972" s="141"/>
      <c r="J972" s="254" t="str">
        <f t="shared" si="32"/>
        <v/>
      </c>
    </row>
    <row r="973" spans="1:10" ht="15" hidden="1" customHeight="1">
      <c r="A973" s="144">
        <v>38</v>
      </c>
      <c r="B973" s="46"/>
      <c r="C973" s="27"/>
      <c r="D973" s="14"/>
      <c r="E973" s="473"/>
      <c r="F973" s="15"/>
      <c r="G973" s="15"/>
      <c r="H973" s="474" t="str">
        <f t="shared" si="31"/>
        <v/>
      </c>
      <c r="I973" s="141"/>
      <c r="J973" s="254" t="str">
        <f t="shared" si="32"/>
        <v/>
      </c>
    </row>
    <row r="974" spans="1:10" ht="15" hidden="1" customHeight="1">
      <c r="A974" s="144">
        <v>39</v>
      </c>
      <c r="B974" s="46"/>
      <c r="C974" s="27"/>
      <c r="D974" s="14"/>
      <c r="E974" s="473"/>
      <c r="F974" s="15"/>
      <c r="G974" s="15"/>
      <c r="H974" s="474" t="str">
        <f t="shared" si="31"/>
        <v/>
      </c>
      <c r="I974" s="141"/>
      <c r="J974" s="254" t="str">
        <f t="shared" si="32"/>
        <v/>
      </c>
    </row>
    <row r="975" spans="1:10" ht="15" hidden="1" customHeight="1">
      <c r="A975" s="144">
        <v>40</v>
      </c>
      <c r="B975" s="46"/>
      <c r="C975" s="27"/>
      <c r="D975" s="14"/>
      <c r="E975" s="473"/>
      <c r="F975" s="15"/>
      <c r="G975" s="15"/>
      <c r="H975" s="474" t="str">
        <f t="shared" si="31"/>
        <v/>
      </c>
      <c r="I975" s="141"/>
      <c r="J975" s="254" t="str">
        <f t="shared" si="32"/>
        <v/>
      </c>
    </row>
    <row r="976" spans="1:10" ht="15" hidden="1" customHeight="1">
      <c r="A976" s="144">
        <v>41</v>
      </c>
      <c r="B976" s="46"/>
      <c r="C976" s="27"/>
      <c r="D976" s="14"/>
      <c r="E976" s="473"/>
      <c r="F976" s="15"/>
      <c r="G976" s="15"/>
      <c r="H976" s="474" t="str">
        <f t="shared" si="31"/>
        <v/>
      </c>
      <c r="I976" s="141"/>
      <c r="J976" s="254" t="str">
        <f t="shared" si="32"/>
        <v/>
      </c>
    </row>
    <row r="977" spans="1:10" ht="15" hidden="1" customHeight="1">
      <c r="A977" s="144">
        <v>42</v>
      </c>
      <c r="B977" s="46"/>
      <c r="C977" s="27"/>
      <c r="D977" s="14"/>
      <c r="E977" s="473"/>
      <c r="F977" s="15"/>
      <c r="G977" s="15"/>
      <c r="H977" s="474" t="str">
        <f t="shared" si="31"/>
        <v/>
      </c>
      <c r="I977" s="141"/>
      <c r="J977" s="254" t="str">
        <f t="shared" si="32"/>
        <v/>
      </c>
    </row>
    <row r="978" spans="1:10" ht="15" hidden="1" customHeight="1">
      <c r="A978" s="144">
        <v>43</v>
      </c>
      <c r="B978" s="46"/>
      <c r="C978" s="27"/>
      <c r="D978" s="14"/>
      <c r="E978" s="473"/>
      <c r="F978" s="15"/>
      <c r="G978" s="15"/>
      <c r="H978" s="474" t="str">
        <f t="shared" si="31"/>
        <v/>
      </c>
      <c r="I978" s="141"/>
      <c r="J978" s="254" t="str">
        <f t="shared" si="32"/>
        <v/>
      </c>
    </row>
    <row r="979" spans="1:10" ht="15" hidden="1" customHeight="1">
      <c r="A979" s="144">
        <v>44</v>
      </c>
      <c r="B979" s="46"/>
      <c r="C979" s="27"/>
      <c r="D979" s="14"/>
      <c r="E979" s="473"/>
      <c r="F979" s="15"/>
      <c r="G979" s="15"/>
      <c r="H979" s="474" t="str">
        <f t="shared" si="31"/>
        <v/>
      </c>
      <c r="I979" s="141"/>
      <c r="J979" s="254" t="str">
        <f t="shared" si="32"/>
        <v/>
      </c>
    </row>
    <row r="980" spans="1:10" ht="15" hidden="1" customHeight="1">
      <c r="A980" s="144">
        <v>45</v>
      </c>
      <c r="B980" s="46"/>
      <c r="C980" s="27"/>
      <c r="D980" s="14"/>
      <c r="E980" s="473"/>
      <c r="F980" s="15"/>
      <c r="G980" s="15"/>
      <c r="H980" s="474" t="str">
        <f t="shared" si="31"/>
        <v/>
      </c>
      <c r="I980" s="141"/>
      <c r="J980" s="254" t="str">
        <f t="shared" si="32"/>
        <v/>
      </c>
    </row>
    <row r="981" spans="1:10" ht="15" hidden="1" customHeight="1">
      <c r="A981" s="144">
        <v>46</v>
      </c>
      <c r="B981" s="46"/>
      <c r="C981" s="27"/>
      <c r="D981" s="14"/>
      <c r="E981" s="473"/>
      <c r="F981" s="15"/>
      <c r="G981" s="15"/>
      <c r="H981" s="474" t="str">
        <f t="shared" si="31"/>
        <v/>
      </c>
      <c r="I981" s="141"/>
      <c r="J981" s="254" t="str">
        <f t="shared" si="32"/>
        <v/>
      </c>
    </row>
    <row r="982" spans="1:10" ht="15" hidden="1" customHeight="1">
      <c r="A982" s="144">
        <v>47</v>
      </c>
      <c r="B982" s="46"/>
      <c r="C982" s="27"/>
      <c r="D982" s="14"/>
      <c r="E982" s="473"/>
      <c r="F982" s="15"/>
      <c r="G982" s="15"/>
      <c r="H982" s="474" t="str">
        <f t="shared" si="31"/>
        <v/>
      </c>
      <c r="I982" s="141"/>
      <c r="J982" s="254" t="str">
        <f t="shared" si="32"/>
        <v/>
      </c>
    </row>
    <row r="983" spans="1:10" ht="15" hidden="1" customHeight="1">
      <c r="A983" s="144">
        <v>48</v>
      </c>
      <c r="B983" s="46"/>
      <c r="C983" s="27"/>
      <c r="D983" s="14"/>
      <c r="E983" s="473"/>
      <c r="F983" s="15"/>
      <c r="G983" s="15"/>
      <c r="H983" s="474" t="str">
        <f t="shared" si="31"/>
        <v/>
      </c>
      <c r="I983" s="141"/>
      <c r="J983" s="254" t="str">
        <f t="shared" si="32"/>
        <v/>
      </c>
    </row>
    <row r="984" spans="1:10" ht="15" hidden="1" customHeight="1">
      <c r="A984" s="144">
        <v>49</v>
      </c>
      <c r="B984" s="46"/>
      <c r="C984" s="27"/>
      <c r="D984" s="14"/>
      <c r="E984" s="473"/>
      <c r="F984" s="15"/>
      <c r="G984" s="15"/>
      <c r="H984" s="474" t="str">
        <f t="shared" si="31"/>
        <v/>
      </c>
      <c r="I984" s="141"/>
      <c r="J984" s="254" t="str">
        <f t="shared" si="32"/>
        <v/>
      </c>
    </row>
    <row r="985" spans="1:10" ht="15" hidden="1" customHeight="1">
      <c r="A985" s="144">
        <v>50</v>
      </c>
      <c r="B985" s="46"/>
      <c r="C985" s="27"/>
      <c r="D985" s="14"/>
      <c r="E985" s="473"/>
      <c r="F985" s="15"/>
      <c r="G985" s="15"/>
      <c r="H985" s="474" t="str">
        <f t="shared" si="31"/>
        <v/>
      </c>
      <c r="I985" s="141"/>
      <c r="J985" s="254" t="str">
        <f t="shared" si="32"/>
        <v/>
      </c>
    </row>
    <row r="986" spans="1:10" ht="15" hidden="1" customHeight="1">
      <c r="A986" s="144">
        <v>51</v>
      </c>
      <c r="B986" s="46"/>
      <c r="C986" s="27"/>
      <c r="D986" s="14"/>
      <c r="E986" s="473"/>
      <c r="F986" s="15"/>
      <c r="G986" s="15"/>
      <c r="H986" s="474" t="str">
        <f t="shared" si="31"/>
        <v/>
      </c>
      <c r="I986" s="141"/>
      <c r="J986" s="254" t="str">
        <f t="shared" si="32"/>
        <v/>
      </c>
    </row>
    <row r="987" spans="1:10" ht="15" hidden="1" customHeight="1">
      <c r="A987" s="144">
        <v>52</v>
      </c>
      <c r="B987" s="46"/>
      <c r="C987" s="27"/>
      <c r="D987" s="14"/>
      <c r="E987" s="473"/>
      <c r="F987" s="15"/>
      <c r="G987" s="15"/>
      <c r="H987" s="474" t="str">
        <f t="shared" si="31"/>
        <v/>
      </c>
      <c r="I987" s="141"/>
      <c r="J987" s="254" t="str">
        <f t="shared" si="32"/>
        <v/>
      </c>
    </row>
    <row r="988" spans="1:10" ht="15" hidden="1" customHeight="1">
      <c r="A988" s="144">
        <v>53</v>
      </c>
      <c r="B988" s="46"/>
      <c r="C988" s="27"/>
      <c r="D988" s="14"/>
      <c r="E988" s="473"/>
      <c r="F988" s="15"/>
      <c r="G988" s="15"/>
      <c r="H988" s="474" t="str">
        <f t="shared" si="31"/>
        <v/>
      </c>
      <c r="I988" s="141"/>
      <c r="J988" s="254" t="str">
        <f t="shared" si="32"/>
        <v/>
      </c>
    </row>
    <row r="989" spans="1:10" ht="15" hidden="1" customHeight="1">
      <c r="A989" s="144">
        <v>54</v>
      </c>
      <c r="B989" s="46"/>
      <c r="C989" s="27"/>
      <c r="D989" s="14"/>
      <c r="E989" s="473"/>
      <c r="F989" s="15"/>
      <c r="G989" s="15"/>
      <c r="H989" s="474" t="str">
        <f t="shared" si="31"/>
        <v/>
      </c>
      <c r="I989" s="141"/>
      <c r="J989" s="254" t="str">
        <f t="shared" si="32"/>
        <v/>
      </c>
    </row>
    <row r="990" spans="1:10" ht="15" hidden="1" customHeight="1">
      <c r="A990" s="144">
        <v>55</v>
      </c>
      <c r="B990" s="46"/>
      <c r="C990" s="27"/>
      <c r="D990" s="14"/>
      <c r="E990" s="473"/>
      <c r="F990" s="15"/>
      <c r="G990" s="15"/>
      <c r="H990" s="474" t="str">
        <f t="shared" si="31"/>
        <v/>
      </c>
      <c r="I990" s="141"/>
      <c r="J990" s="254" t="str">
        <f t="shared" si="32"/>
        <v/>
      </c>
    </row>
    <row r="991" spans="1:10" ht="15" hidden="1" customHeight="1">
      <c r="A991" s="144">
        <v>56</v>
      </c>
      <c r="B991" s="46"/>
      <c r="C991" s="27"/>
      <c r="D991" s="14"/>
      <c r="E991" s="473"/>
      <c r="F991" s="15"/>
      <c r="G991" s="15"/>
      <c r="H991" s="474" t="str">
        <f t="shared" si="31"/>
        <v/>
      </c>
      <c r="I991" s="141"/>
      <c r="J991" s="254" t="str">
        <f t="shared" si="32"/>
        <v/>
      </c>
    </row>
    <row r="992" spans="1:10" ht="15" hidden="1" customHeight="1">
      <c r="A992" s="144">
        <v>57</v>
      </c>
      <c r="B992" s="46"/>
      <c r="C992" s="27"/>
      <c r="D992" s="14"/>
      <c r="E992" s="473"/>
      <c r="F992" s="15"/>
      <c r="G992" s="15"/>
      <c r="H992" s="474" t="str">
        <f t="shared" si="31"/>
        <v/>
      </c>
      <c r="I992" s="141"/>
      <c r="J992" s="254" t="str">
        <f t="shared" si="32"/>
        <v/>
      </c>
    </row>
    <row r="993" spans="1:10" ht="15" hidden="1" customHeight="1">
      <c r="A993" s="144">
        <v>58</v>
      </c>
      <c r="B993" s="46"/>
      <c r="C993" s="27"/>
      <c r="D993" s="14"/>
      <c r="E993" s="473"/>
      <c r="F993" s="15"/>
      <c r="G993" s="15"/>
      <c r="H993" s="474" t="str">
        <f t="shared" si="31"/>
        <v/>
      </c>
      <c r="I993" s="141"/>
      <c r="J993" s="254" t="str">
        <f t="shared" si="32"/>
        <v/>
      </c>
    </row>
    <row r="994" spans="1:10" ht="15" hidden="1" customHeight="1">
      <c r="A994" s="144">
        <v>59</v>
      </c>
      <c r="B994" s="46"/>
      <c r="C994" s="27"/>
      <c r="D994" s="14"/>
      <c r="E994" s="473"/>
      <c r="F994" s="15"/>
      <c r="G994" s="15"/>
      <c r="H994" s="474" t="str">
        <f t="shared" si="31"/>
        <v/>
      </c>
      <c r="I994" s="141"/>
      <c r="J994" s="254" t="str">
        <f t="shared" si="32"/>
        <v/>
      </c>
    </row>
    <row r="995" spans="1:10" ht="15" hidden="1" customHeight="1">
      <c r="A995" s="144">
        <v>60</v>
      </c>
      <c r="B995" s="46"/>
      <c r="C995" s="27"/>
      <c r="D995" s="14"/>
      <c r="E995" s="473"/>
      <c r="F995" s="15"/>
      <c r="G995" s="15"/>
      <c r="H995" s="474" t="str">
        <f t="shared" si="31"/>
        <v/>
      </c>
      <c r="I995" s="141"/>
      <c r="J995" s="254" t="str">
        <f t="shared" si="32"/>
        <v/>
      </c>
    </row>
    <row r="996" spans="1:10" ht="15" hidden="1" customHeight="1">
      <c r="A996" s="144">
        <v>61</v>
      </c>
      <c r="B996" s="46"/>
      <c r="C996" s="27"/>
      <c r="D996" s="14"/>
      <c r="E996" s="473"/>
      <c r="F996" s="15"/>
      <c r="G996" s="15"/>
      <c r="H996" s="474" t="str">
        <f t="shared" si="31"/>
        <v/>
      </c>
      <c r="I996" s="141"/>
      <c r="J996" s="254" t="str">
        <f t="shared" si="32"/>
        <v/>
      </c>
    </row>
    <row r="997" spans="1:10" ht="15" hidden="1" customHeight="1">
      <c r="A997" s="144">
        <v>62</v>
      </c>
      <c r="B997" s="46"/>
      <c r="C997" s="27"/>
      <c r="D997" s="14"/>
      <c r="E997" s="473"/>
      <c r="F997" s="15"/>
      <c r="G997" s="15"/>
      <c r="H997" s="474" t="str">
        <f t="shared" si="31"/>
        <v/>
      </c>
      <c r="I997" s="141"/>
      <c r="J997" s="254" t="str">
        <f t="shared" si="32"/>
        <v/>
      </c>
    </row>
    <row r="998" spans="1:10" ht="15" hidden="1" customHeight="1">
      <c r="A998" s="144">
        <v>63</v>
      </c>
      <c r="B998" s="46"/>
      <c r="C998" s="27"/>
      <c r="D998" s="14"/>
      <c r="E998" s="473"/>
      <c r="F998" s="15"/>
      <c r="G998" s="15"/>
      <c r="H998" s="474" t="str">
        <f t="shared" si="31"/>
        <v/>
      </c>
      <c r="I998" s="141"/>
      <c r="J998" s="254" t="str">
        <f t="shared" si="32"/>
        <v/>
      </c>
    </row>
    <row r="999" spans="1:10" ht="15" hidden="1" customHeight="1">
      <c r="A999" s="144">
        <v>64</v>
      </c>
      <c r="B999" s="46"/>
      <c r="C999" s="27"/>
      <c r="D999" s="14"/>
      <c r="E999" s="473"/>
      <c r="F999" s="15"/>
      <c r="G999" s="15"/>
      <c r="H999" s="474" t="str">
        <f t="shared" si="31"/>
        <v/>
      </c>
      <c r="I999" s="141"/>
      <c r="J999" s="254" t="str">
        <f t="shared" si="32"/>
        <v/>
      </c>
    </row>
    <row r="1000" spans="1:10" ht="15" hidden="1" customHeight="1">
      <c r="A1000" s="144">
        <v>65</v>
      </c>
      <c r="B1000" s="46"/>
      <c r="C1000" s="27"/>
      <c r="D1000" s="14"/>
      <c r="E1000" s="473"/>
      <c r="F1000" s="15"/>
      <c r="G1000" s="15"/>
      <c r="H1000" s="474" t="str">
        <f t="shared" ref="H1000:H1063" si="33">IF(B1000&lt;&gt;"",(D1000*E1000)/(1-F1000-G1000),"")</f>
        <v/>
      </c>
      <c r="I1000" s="141"/>
      <c r="J1000" s="254" t="str">
        <f t="shared" ref="J1000:J1063" si="34">IF(B1000="","",IF(H1000&lt;&gt;0,"x",IF(H1000="","",IF(H1000=0,""))))</f>
        <v/>
      </c>
    </row>
    <row r="1001" spans="1:10" ht="15" hidden="1" customHeight="1">
      <c r="A1001" s="144">
        <v>66</v>
      </c>
      <c r="B1001" s="46"/>
      <c r="C1001" s="27"/>
      <c r="D1001" s="14"/>
      <c r="E1001" s="473"/>
      <c r="F1001" s="15"/>
      <c r="G1001" s="15"/>
      <c r="H1001" s="474" t="str">
        <f t="shared" si="33"/>
        <v/>
      </c>
      <c r="I1001" s="141"/>
      <c r="J1001" s="254" t="str">
        <f t="shared" si="34"/>
        <v/>
      </c>
    </row>
    <row r="1002" spans="1:10" ht="15" hidden="1" customHeight="1">
      <c r="A1002" s="144">
        <v>67</v>
      </c>
      <c r="B1002" s="46"/>
      <c r="C1002" s="27"/>
      <c r="D1002" s="14"/>
      <c r="E1002" s="473"/>
      <c r="F1002" s="15"/>
      <c r="G1002" s="15"/>
      <c r="H1002" s="474" t="str">
        <f t="shared" si="33"/>
        <v/>
      </c>
      <c r="I1002" s="141"/>
      <c r="J1002" s="254" t="str">
        <f t="shared" si="34"/>
        <v/>
      </c>
    </row>
    <row r="1003" spans="1:10" ht="15" hidden="1" customHeight="1">
      <c r="A1003" s="144">
        <v>68</v>
      </c>
      <c r="B1003" s="46"/>
      <c r="C1003" s="27"/>
      <c r="D1003" s="14"/>
      <c r="E1003" s="473"/>
      <c r="F1003" s="15"/>
      <c r="G1003" s="15"/>
      <c r="H1003" s="474" t="str">
        <f t="shared" si="33"/>
        <v/>
      </c>
      <c r="I1003" s="141"/>
      <c r="J1003" s="254" t="str">
        <f t="shared" si="34"/>
        <v/>
      </c>
    </row>
    <row r="1004" spans="1:10" ht="15" hidden="1" customHeight="1">
      <c r="A1004" s="144">
        <v>69</v>
      </c>
      <c r="B1004" s="46"/>
      <c r="C1004" s="27"/>
      <c r="D1004" s="14"/>
      <c r="E1004" s="473"/>
      <c r="F1004" s="15"/>
      <c r="G1004" s="15"/>
      <c r="H1004" s="474" t="str">
        <f t="shared" si="33"/>
        <v/>
      </c>
      <c r="I1004" s="141"/>
      <c r="J1004" s="254" t="str">
        <f t="shared" si="34"/>
        <v/>
      </c>
    </row>
    <row r="1005" spans="1:10" ht="15" hidden="1" customHeight="1">
      <c r="A1005" s="144">
        <v>70</v>
      </c>
      <c r="B1005" s="46"/>
      <c r="C1005" s="27"/>
      <c r="D1005" s="14"/>
      <c r="E1005" s="473"/>
      <c r="F1005" s="15"/>
      <c r="G1005" s="15"/>
      <c r="H1005" s="474" t="str">
        <f t="shared" si="33"/>
        <v/>
      </c>
      <c r="I1005" s="141"/>
      <c r="J1005" s="254" t="str">
        <f t="shared" si="34"/>
        <v/>
      </c>
    </row>
    <row r="1006" spans="1:10" ht="15" hidden="1" customHeight="1">
      <c r="A1006" s="144">
        <v>71</v>
      </c>
      <c r="B1006" s="46"/>
      <c r="C1006" s="27"/>
      <c r="D1006" s="14"/>
      <c r="E1006" s="473"/>
      <c r="F1006" s="15"/>
      <c r="G1006" s="15"/>
      <c r="H1006" s="474" t="str">
        <f t="shared" si="33"/>
        <v/>
      </c>
      <c r="I1006" s="141"/>
      <c r="J1006" s="254" t="str">
        <f t="shared" si="34"/>
        <v/>
      </c>
    </row>
    <row r="1007" spans="1:10" ht="15" hidden="1" customHeight="1">
      <c r="A1007" s="144">
        <v>72</v>
      </c>
      <c r="B1007" s="46"/>
      <c r="C1007" s="27"/>
      <c r="D1007" s="14"/>
      <c r="E1007" s="473"/>
      <c r="F1007" s="15"/>
      <c r="G1007" s="15"/>
      <c r="H1007" s="474" t="str">
        <f t="shared" si="33"/>
        <v/>
      </c>
      <c r="I1007" s="141"/>
      <c r="J1007" s="254" t="str">
        <f t="shared" si="34"/>
        <v/>
      </c>
    </row>
    <row r="1008" spans="1:10" ht="15" hidden="1" customHeight="1">
      <c r="A1008" s="144">
        <v>73</v>
      </c>
      <c r="B1008" s="46"/>
      <c r="C1008" s="27"/>
      <c r="D1008" s="14"/>
      <c r="E1008" s="473"/>
      <c r="F1008" s="15"/>
      <c r="G1008" s="15"/>
      <c r="H1008" s="474" t="str">
        <f t="shared" si="33"/>
        <v/>
      </c>
      <c r="I1008" s="141"/>
      <c r="J1008" s="254" t="str">
        <f t="shared" si="34"/>
        <v/>
      </c>
    </row>
    <row r="1009" spans="1:10" ht="15" hidden="1" customHeight="1">
      <c r="A1009" s="144">
        <v>74</v>
      </c>
      <c r="B1009" s="46"/>
      <c r="C1009" s="27"/>
      <c r="D1009" s="14"/>
      <c r="E1009" s="473"/>
      <c r="F1009" s="15"/>
      <c r="G1009" s="15"/>
      <c r="H1009" s="474" t="str">
        <f t="shared" si="33"/>
        <v/>
      </c>
      <c r="I1009" s="141"/>
      <c r="J1009" s="254" t="str">
        <f t="shared" si="34"/>
        <v/>
      </c>
    </row>
    <row r="1010" spans="1:10" ht="15" hidden="1" customHeight="1">
      <c r="A1010" s="144">
        <v>75</v>
      </c>
      <c r="B1010" s="46"/>
      <c r="C1010" s="27"/>
      <c r="D1010" s="14"/>
      <c r="E1010" s="473"/>
      <c r="F1010" s="15"/>
      <c r="G1010" s="15"/>
      <c r="H1010" s="474" t="str">
        <f t="shared" si="33"/>
        <v/>
      </c>
      <c r="I1010" s="141"/>
      <c r="J1010" s="254" t="str">
        <f t="shared" si="34"/>
        <v/>
      </c>
    </row>
    <row r="1011" spans="1:10" ht="15" hidden="1" customHeight="1">
      <c r="A1011" s="144">
        <v>76</v>
      </c>
      <c r="B1011" s="46"/>
      <c r="C1011" s="27"/>
      <c r="D1011" s="14"/>
      <c r="E1011" s="473"/>
      <c r="F1011" s="15"/>
      <c r="G1011" s="15"/>
      <c r="H1011" s="474" t="str">
        <f t="shared" si="33"/>
        <v/>
      </c>
      <c r="I1011" s="141"/>
      <c r="J1011" s="254" t="str">
        <f t="shared" si="34"/>
        <v/>
      </c>
    </row>
    <row r="1012" spans="1:10" ht="15" hidden="1" customHeight="1">
      <c r="A1012" s="144">
        <v>77</v>
      </c>
      <c r="B1012" s="46"/>
      <c r="C1012" s="27"/>
      <c r="D1012" s="14"/>
      <c r="E1012" s="473"/>
      <c r="F1012" s="15"/>
      <c r="G1012" s="15"/>
      <c r="H1012" s="474" t="str">
        <f t="shared" si="33"/>
        <v/>
      </c>
      <c r="I1012" s="141"/>
      <c r="J1012" s="254" t="str">
        <f t="shared" si="34"/>
        <v/>
      </c>
    </row>
    <row r="1013" spans="1:10" ht="15" hidden="1" customHeight="1">
      <c r="A1013" s="144">
        <v>78</v>
      </c>
      <c r="B1013" s="46"/>
      <c r="C1013" s="27"/>
      <c r="D1013" s="14"/>
      <c r="E1013" s="473"/>
      <c r="F1013" s="15"/>
      <c r="G1013" s="15"/>
      <c r="H1013" s="474" t="str">
        <f t="shared" si="33"/>
        <v/>
      </c>
      <c r="I1013" s="141"/>
      <c r="J1013" s="254" t="str">
        <f t="shared" si="34"/>
        <v/>
      </c>
    </row>
    <row r="1014" spans="1:10" ht="15" hidden="1" customHeight="1">
      <c r="A1014" s="144">
        <v>79</v>
      </c>
      <c r="B1014" s="46"/>
      <c r="C1014" s="27"/>
      <c r="D1014" s="14"/>
      <c r="E1014" s="473"/>
      <c r="F1014" s="15"/>
      <c r="G1014" s="15"/>
      <c r="H1014" s="474" t="str">
        <f t="shared" si="33"/>
        <v/>
      </c>
      <c r="I1014" s="141"/>
      <c r="J1014" s="254" t="str">
        <f t="shared" si="34"/>
        <v/>
      </c>
    </row>
    <row r="1015" spans="1:10" ht="15" hidden="1" customHeight="1">
      <c r="A1015" s="144">
        <v>80</v>
      </c>
      <c r="B1015" s="46"/>
      <c r="C1015" s="27"/>
      <c r="D1015" s="14"/>
      <c r="E1015" s="473"/>
      <c r="F1015" s="15"/>
      <c r="G1015" s="15"/>
      <c r="H1015" s="474" t="str">
        <f t="shared" si="33"/>
        <v/>
      </c>
      <c r="I1015" s="141"/>
      <c r="J1015" s="254" t="str">
        <f t="shared" si="34"/>
        <v/>
      </c>
    </row>
    <row r="1016" spans="1:10" ht="15" hidden="1" customHeight="1">
      <c r="A1016" s="144">
        <v>81</v>
      </c>
      <c r="B1016" s="46"/>
      <c r="C1016" s="27"/>
      <c r="D1016" s="14"/>
      <c r="E1016" s="473"/>
      <c r="F1016" s="15"/>
      <c r="G1016" s="15"/>
      <c r="H1016" s="474" t="str">
        <f t="shared" si="33"/>
        <v/>
      </c>
      <c r="I1016" s="141"/>
      <c r="J1016" s="254" t="str">
        <f t="shared" si="34"/>
        <v/>
      </c>
    </row>
    <row r="1017" spans="1:10" ht="15" hidden="1" customHeight="1">
      <c r="A1017" s="144">
        <v>82</v>
      </c>
      <c r="B1017" s="46"/>
      <c r="C1017" s="27"/>
      <c r="D1017" s="14"/>
      <c r="E1017" s="473"/>
      <c r="F1017" s="15"/>
      <c r="G1017" s="15"/>
      <c r="H1017" s="474" t="str">
        <f t="shared" si="33"/>
        <v/>
      </c>
      <c r="I1017" s="141"/>
      <c r="J1017" s="254" t="str">
        <f t="shared" si="34"/>
        <v/>
      </c>
    </row>
    <row r="1018" spans="1:10" ht="15" hidden="1" customHeight="1">
      <c r="A1018" s="144">
        <v>83</v>
      </c>
      <c r="B1018" s="46"/>
      <c r="C1018" s="27"/>
      <c r="D1018" s="14"/>
      <c r="E1018" s="473"/>
      <c r="F1018" s="15"/>
      <c r="G1018" s="15"/>
      <c r="H1018" s="474" t="str">
        <f t="shared" si="33"/>
        <v/>
      </c>
      <c r="I1018" s="141"/>
      <c r="J1018" s="254" t="str">
        <f t="shared" si="34"/>
        <v/>
      </c>
    </row>
    <row r="1019" spans="1:10" ht="15" hidden="1" customHeight="1">
      <c r="A1019" s="144">
        <v>84</v>
      </c>
      <c r="B1019" s="46"/>
      <c r="C1019" s="27"/>
      <c r="D1019" s="14"/>
      <c r="E1019" s="473"/>
      <c r="F1019" s="15"/>
      <c r="G1019" s="15"/>
      <c r="H1019" s="474" t="str">
        <f t="shared" si="33"/>
        <v/>
      </c>
      <c r="I1019" s="141"/>
      <c r="J1019" s="254" t="str">
        <f t="shared" si="34"/>
        <v/>
      </c>
    </row>
    <row r="1020" spans="1:10" ht="15" hidden="1" customHeight="1">
      <c r="A1020" s="144">
        <v>85</v>
      </c>
      <c r="B1020" s="46"/>
      <c r="C1020" s="27"/>
      <c r="D1020" s="14"/>
      <c r="E1020" s="473"/>
      <c r="F1020" s="15"/>
      <c r="G1020" s="15"/>
      <c r="H1020" s="474" t="str">
        <f t="shared" si="33"/>
        <v/>
      </c>
      <c r="I1020" s="141"/>
      <c r="J1020" s="254" t="str">
        <f t="shared" si="34"/>
        <v/>
      </c>
    </row>
    <row r="1021" spans="1:10" ht="15" hidden="1" customHeight="1">
      <c r="A1021" s="144">
        <v>86</v>
      </c>
      <c r="B1021" s="46"/>
      <c r="C1021" s="27"/>
      <c r="D1021" s="14"/>
      <c r="E1021" s="473"/>
      <c r="F1021" s="15"/>
      <c r="G1021" s="15"/>
      <c r="H1021" s="474" t="str">
        <f t="shared" si="33"/>
        <v/>
      </c>
      <c r="I1021" s="141"/>
      <c r="J1021" s="254" t="str">
        <f t="shared" si="34"/>
        <v/>
      </c>
    </row>
    <row r="1022" spans="1:10" ht="15" hidden="1" customHeight="1">
      <c r="A1022" s="144">
        <v>87</v>
      </c>
      <c r="B1022" s="46"/>
      <c r="C1022" s="27"/>
      <c r="D1022" s="14"/>
      <c r="E1022" s="473"/>
      <c r="F1022" s="15"/>
      <c r="G1022" s="15"/>
      <c r="H1022" s="474" t="str">
        <f t="shared" si="33"/>
        <v/>
      </c>
      <c r="I1022" s="141"/>
      <c r="J1022" s="254" t="str">
        <f t="shared" si="34"/>
        <v/>
      </c>
    </row>
    <row r="1023" spans="1:10" ht="15" hidden="1" customHeight="1">
      <c r="A1023" s="144">
        <v>88</v>
      </c>
      <c r="B1023" s="46"/>
      <c r="C1023" s="27"/>
      <c r="D1023" s="14"/>
      <c r="E1023" s="473"/>
      <c r="F1023" s="15"/>
      <c r="G1023" s="15"/>
      <c r="H1023" s="474" t="str">
        <f t="shared" si="33"/>
        <v/>
      </c>
      <c r="I1023" s="141"/>
      <c r="J1023" s="254" t="str">
        <f t="shared" si="34"/>
        <v/>
      </c>
    </row>
    <row r="1024" spans="1:10" ht="15" hidden="1" customHeight="1">
      <c r="A1024" s="144">
        <v>89</v>
      </c>
      <c r="B1024" s="46"/>
      <c r="C1024" s="27"/>
      <c r="D1024" s="14"/>
      <c r="E1024" s="473"/>
      <c r="F1024" s="15"/>
      <c r="G1024" s="15"/>
      <c r="H1024" s="474" t="str">
        <f t="shared" si="33"/>
        <v/>
      </c>
      <c r="I1024" s="141"/>
      <c r="J1024" s="254" t="str">
        <f t="shared" si="34"/>
        <v/>
      </c>
    </row>
    <row r="1025" spans="1:10" ht="15" hidden="1" customHeight="1">
      <c r="A1025" s="144">
        <v>90</v>
      </c>
      <c r="B1025" s="46"/>
      <c r="C1025" s="27"/>
      <c r="D1025" s="14"/>
      <c r="E1025" s="473"/>
      <c r="F1025" s="15"/>
      <c r="G1025" s="15"/>
      <c r="H1025" s="474" t="str">
        <f t="shared" si="33"/>
        <v/>
      </c>
      <c r="I1025" s="141"/>
      <c r="J1025" s="254" t="str">
        <f t="shared" si="34"/>
        <v/>
      </c>
    </row>
    <row r="1026" spans="1:10" ht="15" hidden="1" customHeight="1">
      <c r="A1026" s="144">
        <v>91</v>
      </c>
      <c r="B1026" s="46"/>
      <c r="C1026" s="27"/>
      <c r="D1026" s="14"/>
      <c r="E1026" s="473"/>
      <c r="F1026" s="15"/>
      <c r="G1026" s="15"/>
      <c r="H1026" s="474" t="str">
        <f t="shared" si="33"/>
        <v/>
      </c>
      <c r="I1026" s="141"/>
      <c r="J1026" s="254" t="str">
        <f t="shared" si="34"/>
        <v/>
      </c>
    </row>
    <row r="1027" spans="1:10" ht="15" hidden="1" customHeight="1">
      <c r="A1027" s="144">
        <v>92</v>
      </c>
      <c r="B1027" s="46"/>
      <c r="C1027" s="27"/>
      <c r="D1027" s="14"/>
      <c r="E1027" s="473"/>
      <c r="F1027" s="15"/>
      <c r="G1027" s="15"/>
      <c r="H1027" s="474" t="str">
        <f t="shared" si="33"/>
        <v/>
      </c>
      <c r="I1027" s="141"/>
      <c r="J1027" s="254" t="str">
        <f t="shared" si="34"/>
        <v/>
      </c>
    </row>
    <row r="1028" spans="1:10" ht="15" hidden="1" customHeight="1">
      <c r="A1028" s="144">
        <v>93</v>
      </c>
      <c r="B1028" s="46"/>
      <c r="C1028" s="27"/>
      <c r="D1028" s="14"/>
      <c r="E1028" s="473"/>
      <c r="F1028" s="15"/>
      <c r="G1028" s="15"/>
      <c r="H1028" s="474" t="str">
        <f t="shared" si="33"/>
        <v/>
      </c>
      <c r="I1028" s="141"/>
      <c r="J1028" s="254" t="str">
        <f t="shared" si="34"/>
        <v/>
      </c>
    </row>
    <row r="1029" spans="1:10" ht="15" hidden="1" customHeight="1">
      <c r="A1029" s="144">
        <v>94</v>
      </c>
      <c r="B1029" s="46"/>
      <c r="C1029" s="27"/>
      <c r="D1029" s="14"/>
      <c r="E1029" s="473"/>
      <c r="F1029" s="15"/>
      <c r="G1029" s="15"/>
      <c r="H1029" s="474" t="str">
        <f t="shared" si="33"/>
        <v/>
      </c>
      <c r="I1029" s="141"/>
      <c r="J1029" s="254" t="str">
        <f t="shared" si="34"/>
        <v/>
      </c>
    </row>
    <row r="1030" spans="1:10" ht="15" hidden="1" customHeight="1">
      <c r="A1030" s="144">
        <v>95</v>
      </c>
      <c r="B1030" s="46"/>
      <c r="C1030" s="27"/>
      <c r="D1030" s="14"/>
      <c r="E1030" s="473"/>
      <c r="F1030" s="15"/>
      <c r="G1030" s="15"/>
      <c r="H1030" s="474" t="str">
        <f t="shared" si="33"/>
        <v/>
      </c>
      <c r="I1030" s="141"/>
      <c r="J1030" s="254" t="str">
        <f t="shared" si="34"/>
        <v/>
      </c>
    </row>
    <row r="1031" spans="1:10" ht="15" hidden="1" customHeight="1">
      <c r="A1031" s="144">
        <v>96</v>
      </c>
      <c r="B1031" s="46"/>
      <c r="C1031" s="27"/>
      <c r="D1031" s="14"/>
      <c r="E1031" s="473"/>
      <c r="F1031" s="15"/>
      <c r="G1031" s="15"/>
      <c r="H1031" s="474" t="str">
        <f t="shared" si="33"/>
        <v/>
      </c>
      <c r="I1031" s="141"/>
      <c r="J1031" s="254" t="str">
        <f t="shared" si="34"/>
        <v/>
      </c>
    </row>
    <row r="1032" spans="1:10" ht="15" hidden="1" customHeight="1">
      <c r="A1032" s="144">
        <v>97</v>
      </c>
      <c r="B1032" s="46"/>
      <c r="C1032" s="27"/>
      <c r="D1032" s="14"/>
      <c r="E1032" s="473"/>
      <c r="F1032" s="15"/>
      <c r="G1032" s="15"/>
      <c r="H1032" s="474" t="str">
        <f t="shared" si="33"/>
        <v/>
      </c>
      <c r="I1032" s="141"/>
      <c r="J1032" s="254" t="str">
        <f t="shared" si="34"/>
        <v/>
      </c>
    </row>
    <row r="1033" spans="1:10" ht="15" hidden="1" customHeight="1">
      <c r="A1033" s="144">
        <v>98</v>
      </c>
      <c r="B1033" s="46"/>
      <c r="C1033" s="27"/>
      <c r="D1033" s="14"/>
      <c r="E1033" s="473"/>
      <c r="F1033" s="15"/>
      <c r="G1033" s="15"/>
      <c r="H1033" s="474" t="str">
        <f t="shared" si="33"/>
        <v/>
      </c>
      <c r="I1033" s="141"/>
      <c r="J1033" s="254" t="str">
        <f t="shared" si="34"/>
        <v/>
      </c>
    </row>
    <row r="1034" spans="1:10" ht="15" hidden="1" customHeight="1">
      <c r="A1034" s="144">
        <v>99</v>
      </c>
      <c r="B1034" s="46"/>
      <c r="C1034" s="27"/>
      <c r="D1034" s="14"/>
      <c r="E1034" s="473"/>
      <c r="F1034" s="15"/>
      <c r="G1034" s="15"/>
      <c r="H1034" s="474" t="str">
        <f t="shared" si="33"/>
        <v/>
      </c>
      <c r="I1034" s="141"/>
      <c r="J1034" s="254" t="str">
        <f t="shared" si="34"/>
        <v/>
      </c>
    </row>
    <row r="1035" spans="1:10" ht="15" hidden="1" customHeight="1">
      <c r="A1035" s="144">
        <v>100</v>
      </c>
      <c r="B1035" s="46"/>
      <c r="C1035" s="27"/>
      <c r="D1035" s="14"/>
      <c r="E1035" s="473"/>
      <c r="F1035" s="15"/>
      <c r="G1035" s="15"/>
      <c r="H1035" s="474" t="str">
        <f t="shared" si="33"/>
        <v/>
      </c>
      <c r="I1035" s="141"/>
      <c r="J1035" s="254" t="str">
        <f t="shared" si="34"/>
        <v/>
      </c>
    </row>
    <row r="1036" spans="1:10" ht="15" hidden="1" customHeight="1">
      <c r="A1036" s="144">
        <v>101</v>
      </c>
      <c r="B1036" s="46"/>
      <c r="C1036" s="27"/>
      <c r="D1036" s="14"/>
      <c r="E1036" s="473"/>
      <c r="F1036" s="15"/>
      <c r="G1036" s="15"/>
      <c r="H1036" s="474" t="str">
        <f t="shared" si="33"/>
        <v/>
      </c>
      <c r="I1036" s="141"/>
      <c r="J1036" s="254" t="str">
        <f t="shared" si="34"/>
        <v/>
      </c>
    </row>
    <row r="1037" spans="1:10" ht="15" hidden="1" customHeight="1">
      <c r="A1037" s="144">
        <v>102</v>
      </c>
      <c r="B1037" s="46"/>
      <c r="C1037" s="27"/>
      <c r="D1037" s="14"/>
      <c r="E1037" s="473"/>
      <c r="F1037" s="15"/>
      <c r="G1037" s="15"/>
      <c r="H1037" s="474" t="str">
        <f t="shared" si="33"/>
        <v/>
      </c>
      <c r="I1037" s="141"/>
      <c r="J1037" s="254" t="str">
        <f t="shared" si="34"/>
        <v/>
      </c>
    </row>
    <row r="1038" spans="1:10" ht="15" hidden="1" customHeight="1">
      <c r="A1038" s="144">
        <v>103</v>
      </c>
      <c r="B1038" s="46"/>
      <c r="C1038" s="27"/>
      <c r="D1038" s="14"/>
      <c r="E1038" s="473"/>
      <c r="F1038" s="15"/>
      <c r="G1038" s="15"/>
      <c r="H1038" s="474" t="str">
        <f t="shared" si="33"/>
        <v/>
      </c>
      <c r="I1038" s="141"/>
      <c r="J1038" s="254" t="str">
        <f t="shared" si="34"/>
        <v/>
      </c>
    </row>
    <row r="1039" spans="1:10" ht="15" hidden="1" customHeight="1">
      <c r="A1039" s="144">
        <v>104</v>
      </c>
      <c r="B1039" s="46"/>
      <c r="C1039" s="27"/>
      <c r="D1039" s="14"/>
      <c r="E1039" s="473"/>
      <c r="F1039" s="15"/>
      <c r="G1039" s="15"/>
      <c r="H1039" s="474" t="str">
        <f t="shared" si="33"/>
        <v/>
      </c>
      <c r="I1039" s="141"/>
      <c r="J1039" s="254" t="str">
        <f t="shared" si="34"/>
        <v/>
      </c>
    </row>
    <row r="1040" spans="1:10" ht="15" hidden="1" customHeight="1">
      <c r="A1040" s="144">
        <v>105</v>
      </c>
      <c r="B1040" s="46"/>
      <c r="C1040" s="27"/>
      <c r="D1040" s="14"/>
      <c r="E1040" s="473"/>
      <c r="F1040" s="15"/>
      <c r="G1040" s="15"/>
      <c r="H1040" s="474" t="str">
        <f t="shared" si="33"/>
        <v/>
      </c>
      <c r="I1040" s="141"/>
      <c r="J1040" s="254" t="str">
        <f t="shared" si="34"/>
        <v/>
      </c>
    </row>
    <row r="1041" spans="1:10" ht="15" hidden="1" customHeight="1">
      <c r="A1041" s="144">
        <v>106</v>
      </c>
      <c r="B1041" s="46"/>
      <c r="C1041" s="27"/>
      <c r="D1041" s="14"/>
      <c r="E1041" s="473"/>
      <c r="F1041" s="15"/>
      <c r="G1041" s="15"/>
      <c r="H1041" s="474" t="str">
        <f t="shared" si="33"/>
        <v/>
      </c>
      <c r="I1041" s="141"/>
      <c r="J1041" s="254" t="str">
        <f t="shared" si="34"/>
        <v/>
      </c>
    </row>
    <row r="1042" spans="1:10" ht="15" hidden="1" customHeight="1">
      <c r="A1042" s="144">
        <v>107</v>
      </c>
      <c r="B1042" s="46"/>
      <c r="C1042" s="27"/>
      <c r="D1042" s="14"/>
      <c r="E1042" s="473"/>
      <c r="F1042" s="15"/>
      <c r="G1042" s="15"/>
      <c r="H1042" s="474" t="str">
        <f t="shared" si="33"/>
        <v/>
      </c>
      <c r="I1042" s="141"/>
      <c r="J1042" s="254" t="str">
        <f t="shared" si="34"/>
        <v/>
      </c>
    </row>
    <row r="1043" spans="1:10" ht="15" hidden="1" customHeight="1">
      <c r="A1043" s="144">
        <v>108</v>
      </c>
      <c r="B1043" s="46"/>
      <c r="C1043" s="27"/>
      <c r="D1043" s="14"/>
      <c r="E1043" s="473"/>
      <c r="F1043" s="15"/>
      <c r="G1043" s="15"/>
      <c r="H1043" s="474" t="str">
        <f t="shared" si="33"/>
        <v/>
      </c>
      <c r="I1043" s="141"/>
      <c r="J1043" s="254" t="str">
        <f t="shared" si="34"/>
        <v/>
      </c>
    </row>
    <row r="1044" spans="1:10" ht="15" hidden="1" customHeight="1">
      <c r="A1044" s="144">
        <v>109</v>
      </c>
      <c r="B1044" s="46"/>
      <c r="C1044" s="27"/>
      <c r="D1044" s="14"/>
      <c r="E1044" s="473"/>
      <c r="F1044" s="15"/>
      <c r="G1044" s="15"/>
      <c r="H1044" s="474" t="str">
        <f t="shared" si="33"/>
        <v/>
      </c>
      <c r="I1044" s="141"/>
      <c r="J1044" s="254" t="str">
        <f t="shared" si="34"/>
        <v/>
      </c>
    </row>
    <row r="1045" spans="1:10" ht="15" hidden="1" customHeight="1">
      <c r="A1045" s="144">
        <v>110</v>
      </c>
      <c r="B1045" s="46"/>
      <c r="C1045" s="27"/>
      <c r="D1045" s="14"/>
      <c r="E1045" s="473"/>
      <c r="F1045" s="15"/>
      <c r="G1045" s="15"/>
      <c r="H1045" s="474" t="str">
        <f t="shared" si="33"/>
        <v/>
      </c>
      <c r="I1045" s="141"/>
      <c r="J1045" s="254" t="str">
        <f t="shared" si="34"/>
        <v/>
      </c>
    </row>
    <row r="1046" spans="1:10" ht="15" hidden="1" customHeight="1">
      <c r="A1046" s="144">
        <v>111</v>
      </c>
      <c r="B1046" s="46"/>
      <c r="C1046" s="27"/>
      <c r="D1046" s="14"/>
      <c r="E1046" s="473"/>
      <c r="F1046" s="15"/>
      <c r="G1046" s="15"/>
      <c r="H1046" s="474" t="str">
        <f t="shared" si="33"/>
        <v/>
      </c>
      <c r="I1046" s="141"/>
      <c r="J1046" s="254" t="str">
        <f t="shared" si="34"/>
        <v/>
      </c>
    </row>
    <row r="1047" spans="1:10" ht="15" hidden="1" customHeight="1">
      <c r="A1047" s="144">
        <v>112</v>
      </c>
      <c r="B1047" s="46"/>
      <c r="C1047" s="27"/>
      <c r="D1047" s="14"/>
      <c r="E1047" s="473"/>
      <c r="F1047" s="15"/>
      <c r="G1047" s="15"/>
      <c r="H1047" s="474" t="str">
        <f t="shared" si="33"/>
        <v/>
      </c>
      <c r="I1047" s="141"/>
      <c r="J1047" s="254" t="str">
        <f t="shared" si="34"/>
        <v/>
      </c>
    </row>
    <row r="1048" spans="1:10" ht="15" hidden="1" customHeight="1">
      <c r="A1048" s="144">
        <v>113</v>
      </c>
      <c r="B1048" s="46"/>
      <c r="C1048" s="27"/>
      <c r="D1048" s="14"/>
      <c r="E1048" s="473"/>
      <c r="F1048" s="15"/>
      <c r="G1048" s="15"/>
      <c r="H1048" s="474" t="str">
        <f t="shared" si="33"/>
        <v/>
      </c>
      <c r="I1048" s="141"/>
      <c r="J1048" s="254" t="str">
        <f t="shared" si="34"/>
        <v/>
      </c>
    </row>
    <row r="1049" spans="1:10" ht="15" hidden="1" customHeight="1">
      <c r="A1049" s="144">
        <v>114</v>
      </c>
      <c r="B1049" s="46"/>
      <c r="C1049" s="27"/>
      <c r="D1049" s="14"/>
      <c r="E1049" s="473"/>
      <c r="F1049" s="15"/>
      <c r="G1049" s="15"/>
      <c r="H1049" s="474" t="str">
        <f t="shared" si="33"/>
        <v/>
      </c>
      <c r="I1049" s="141"/>
      <c r="J1049" s="254" t="str">
        <f t="shared" si="34"/>
        <v/>
      </c>
    </row>
    <row r="1050" spans="1:10" ht="15" hidden="1" customHeight="1">
      <c r="A1050" s="144">
        <v>115</v>
      </c>
      <c r="B1050" s="46"/>
      <c r="C1050" s="27"/>
      <c r="D1050" s="14"/>
      <c r="E1050" s="473"/>
      <c r="F1050" s="15"/>
      <c r="G1050" s="15"/>
      <c r="H1050" s="474" t="str">
        <f t="shared" si="33"/>
        <v/>
      </c>
      <c r="I1050" s="141"/>
      <c r="J1050" s="254" t="str">
        <f t="shared" si="34"/>
        <v/>
      </c>
    </row>
    <row r="1051" spans="1:10" ht="15" hidden="1" customHeight="1">
      <c r="A1051" s="144">
        <v>116</v>
      </c>
      <c r="B1051" s="46"/>
      <c r="C1051" s="27"/>
      <c r="D1051" s="14"/>
      <c r="E1051" s="473"/>
      <c r="F1051" s="15"/>
      <c r="G1051" s="15"/>
      <c r="H1051" s="474" t="str">
        <f t="shared" si="33"/>
        <v/>
      </c>
      <c r="I1051" s="141"/>
      <c r="J1051" s="254" t="str">
        <f t="shared" si="34"/>
        <v/>
      </c>
    </row>
    <row r="1052" spans="1:10" ht="15" hidden="1" customHeight="1">
      <c r="A1052" s="144">
        <v>117</v>
      </c>
      <c r="B1052" s="46"/>
      <c r="C1052" s="27"/>
      <c r="D1052" s="14"/>
      <c r="E1052" s="473"/>
      <c r="F1052" s="15"/>
      <c r="G1052" s="15"/>
      <c r="H1052" s="474" t="str">
        <f t="shared" si="33"/>
        <v/>
      </c>
      <c r="I1052" s="141"/>
      <c r="J1052" s="254" t="str">
        <f t="shared" si="34"/>
        <v/>
      </c>
    </row>
    <row r="1053" spans="1:10" ht="15" hidden="1" customHeight="1">
      <c r="A1053" s="144">
        <v>118</v>
      </c>
      <c r="B1053" s="46"/>
      <c r="C1053" s="27"/>
      <c r="D1053" s="14"/>
      <c r="E1053" s="473"/>
      <c r="F1053" s="15"/>
      <c r="G1053" s="15"/>
      <c r="H1053" s="474" t="str">
        <f t="shared" si="33"/>
        <v/>
      </c>
      <c r="I1053" s="141"/>
      <c r="J1053" s="254" t="str">
        <f t="shared" si="34"/>
        <v/>
      </c>
    </row>
    <row r="1054" spans="1:10" ht="15" hidden="1" customHeight="1">
      <c r="A1054" s="144">
        <v>119</v>
      </c>
      <c r="B1054" s="46"/>
      <c r="C1054" s="27"/>
      <c r="D1054" s="14"/>
      <c r="E1054" s="473"/>
      <c r="F1054" s="15"/>
      <c r="G1054" s="15"/>
      <c r="H1054" s="474" t="str">
        <f t="shared" si="33"/>
        <v/>
      </c>
      <c r="I1054" s="141"/>
      <c r="J1054" s="254" t="str">
        <f t="shared" si="34"/>
        <v/>
      </c>
    </row>
    <row r="1055" spans="1:10" ht="15" hidden="1" customHeight="1">
      <c r="A1055" s="144">
        <v>120</v>
      </c>
      <c r="B1055" s="46"/>
      <c r="C1055" s="27"/>
      <c r="D1055" s="14"/>
      <c r="E1055" s="473"/>
      <c r="F1055" s="15"/>
      <c r="G1055" s="15"/>
      <c r="H1055" s="474" t="str">
        <f t="shared" si="33"/>
        <v/>
      </c>
      <c r="I1055" s="141"/>
      <c r="J1055" s="254" t="str">
        <f t="shared" si="34"/>
        <v/>
      </c>
    </row>
    <row r="1056" spans="1:10" ht="15" hidden="1" customHeight="1">
      <c r="A1056" s="144">
        <v>121</v>
      </c>
      <c r="B1056" s="46"/>
      <c r="C1056" s="27"/>
      <c r="D1056" s="14"/>
      <c r="E1056" s="473"/>
      <c r="F1056" s="15"/>
      <c r="G1056" s="15"/>
      <c r="H1056" s="474" t="str">
        <f t="shared" si="33"/>
        <v/>
      </c>
      <c r="I1056" s="141"/>
      <c r="J1056" s="254" t="str">
        <f t="shared" si="34"/>
        <v/>
      </c>
    </row>
    <row r="1057" spans="1:10" ht="15" hidden="1" customHeight="1">
      <c r="A1057" s="144">
        <v>122</v>
      </c>
      <c r="B1057" s="46"/>
      <c r="C1057" s="27"/>
      <c r="D1057" s="14"/>
      <c r="E1057" s="473"/>
      <c r="F1057" s="15"/>
      <c r="G1057" s="15"/>
      <c r="H1057" s="474" t="str">
        <f t="shared" si="33"/>
        <v/>
      </c>
      <c r="I1057" s="141"/>
      <c r="J1057" s="254" t="str">
        <f t="shared" si="34"/>
        <v/>
      </c>
    </row>
    <row r="1058" spans="1:10" ht="15" hidden="1" customHeight="1">
      <c r="A1058" s="144">
        <v>123</v>
      </c>
      <c r="B1058" s="46"/>
      <c r="C1058" s="27"/>
      <c r="D1058" s="14"/>
      <c r="E1058" s="473"/>
      <c r="F1058" s="15"/>
      <c r="G1058" s="15"/>
      <c r="H1058" s="474" t="str">
        <f t="shared" si="33"/>
        <v/>
      </c>
      <c r="I1058" s="141"/>
      <c r="J1058" s="254" t="str">
        <f t="shared" si="34"/>
        <v/>
      </c>
    </row>
    <row r="1059" spans="1:10" ht="15" hidden="1" customHeight="1">
      <c r="A1059" s="144">
        <v>124</v>
      </c>
      <c r="B1059" s="46"/>
      <c r="C1059" s="27"/>
      <c r="D1059" s="14"/>
      <c r="E1059" s="473"/>
      <c r="F1059" s="15"/>
      <c r="G1059" s="15"/>
      <c r="H1059" s="474" t="str">
        <f t="shared" si="33"/>
        <v/>
      </c>
      <c r="I1059" s="141"/>
      <c r="J1059" s="254" t="str">
        <f t="shared" si="34"/>
        <v/>
      </c>
    </row>
    <row r="1060" spans="1:10" ht="15" hidden="1" customHeight="1">
      <c r="A1060" s="144">
        <v>125</v>
      </c>
      <c r="B1060" s="46"/>
      <c r="C1060" s="27"/>
      <c r="D1060" s="14"/>
      <c r="E1060" s="473"/>
      <c r="F1060" s="15"/>
      <c r="G1060" s="15"/>
      <c r="H1060" s="474" t="str">
        <f t="shared" si="33"/>
        <v/>
      </c>
      <c r="I1060" s="141"/>
      <c r="J1060" s="254" t="str">
        <f t="shared" si="34"/>
        <v/>
      </c>
    </row>
    <row r="1061" spans="1:10" ht="15" hidden="1" customHeight="1">
      <c r="A1061" s="144">
        <v>126</v>
      </c>
      <c r="B1061" s="46"/>
      <c r="C1061" s="27"/>
      <c r="D1061" s="14"/>
      <c r="E1061" s="473"/>
      <c r="F1061" s="15"/>
      <c r="G1061" s="15"/>
      <c r="H1061" s="474" t="str">
        <f t="shared" si="33"/>
        <v/>
      </c>
      <c r="I1061" s="141"/>
      <c r="J1061" s="254" t="str">
        <f t="shared" si="34"/>
        <v/>
      </c>
    </row>
    <row r="1062" spans="1:10" ht="15" hidden="1" customHeight="1">
      <c r="A1062" s="144">
        <v>127</v>
      </c>
      <c r="B1062" s="46"/>
      <c r="C1062" s="27"/>
      <c r="D1062" s="14"/>
      <c r="E1062" s="473"/>
      <c r="F1062" s="15"/>
      <c r="G1062" s="15"/>
      <c r="H1062" s="474" t="str">
        <f t="shared" si="33"/>
        <v/>
      </c>
      <c r="I1062" s="141"/>
      <c r="J1062" s="254" t="str">
        <f t="shared" si="34"/>
        <v/>
      </c>
    </row>
    <row r="1063" spans="1:10" ht="15" hidden="1" customHeight="1">
      <c r="A1063" s="144">
        <v>128</v>
      </c>
      <c r="B1063" s="46"/>
      <c r="C1063" s="27"/>
      <c r="D1063" s="14"/>
      <c r="E1063" s="473"/>
      <c r="F1063" s="15"/>
      <c r="G1063" s="15"/>
      <c r="H1063" s="474" t="str">
        <f t="shared" si="33"/>
        <v/>
      </c>
      <c r="I1063" s="141"/>
      <c r="J1063" s="254" t="str">
        <f t="shared" si="34"/>
        <v/>
      </c>
    </row>
    <row r="1064" spans="1:10" ht="15" hidden="1" customHeight="1">
      <c r="A1064" s="144">
        <v>129</v>
      </c>
      <c r="B1064" s="46"/>
      <c r="C1064" s="27"/>
      <c r="D1064" s="14"/>
      <c r="E1064" s="473"/>
      <c r="F1064" s="15"/>
      <c r="G1064" s="15"/>
      <c r="H1064" s="474" t="str">
        <f t="shared" ref="H1064:H1127" si="35">IF(B1064&lt;&gt;"",(D1064*E1064)/(1-F1064-G1064),"")</f>
        <v/>
      </c>
      <c r="I1064" s="141"/>
      <c r="J1064" s="254" t="str">
        <f t="shared" ref="J1064:J1127" si="36">IF(B1064="","",IF(H1064&lt;&gt;0,"x",IF(H1064="","",IF(H1064=0,""))))</f>
        <v/>
      </c>
    </row>
    <row r="1065" spans="1:10" ht="15" hidden="1" customHeight="1">
      <c r="A1065" s="144">
        <v>130</v>
      </c>
      <c r="B1065" s="46"/>
      <c r="C1065" s="27"/>
      <c r="D1065" s="14"/>
      <c r="E1065" s="473"/>
      <c r="F1065" s="15"/>
      <c r="G1065" s="15"/>
      <c r="H1065" s="474" t="str">
        <f t="shared" si="35"/>
        <v/>
      </c>
      <c r="I1065" s="141"/>
      <c r="J1065" s="254" t="str">
        <f t="shared" si="36"/>
        <v/>
      </c>
    </row>
    <row r="1066" spans="1:10" ht="15" hidden="1" customHeight="1">
      <c r="A1066" s="144">
        <v>131</v>
      </c>
      <c r="B1066" s="46"/>
      <c r="C1066" s="27"/>
      <c r="D1066" s="14"/>
      <c r="E1066" s="473"/>
      <c r="F1066" s="15"/>
      <c r="G1066" s="15"/>
      <c r="H1066" s="474" t="str">
        <f t="shared" si="35"/>
        <v/>
      </c>
      <c r="I1066" s="141"/>
      <c r="J1066" s="254" t="str">
        <f t="shared" si="36"/>
        <v/>
      </c>
    </row>
    <row r="1067" spans="1:10" ht="15" hidden="1" customHeight="1">
      <c r="A1067" s="144">
        <v>132</v>
      </c>
      <c r="B1067" s="46"/>
      <c r="C1067" s="27"/>
      <c r="D1067" s="14"/>
      <c r="E1067" s="473"/>
      <c r="F1067" s="15"/>
      <c r="G1067" s="15"/>
      <c r="H1067" s="474" t="str">
        <f t="shared" si="35"/>
        <v/>
      </c>
      <c r="I1067" s="141"/>
      <c r="J1067" s="254" t="str">
        <f t="shared" si="36"/>
        <v/>
      </c>
    </row>
    <row r="1068" spans="1:10" ht="15" hidden="1" customHeight="1">
      <c r="A1068" s="144">
        <v>133</v>
      </c>
      <c r="B1068" s="46"/>
      <c r="C1068" s="27"/>
      <c r="D1068" s="14"/>
      <c r="E1068" s="473"/>
      <c r="F1068" s="15"/>
      <c r="G1068" s="15"/>
      <c r="H1068" s="474" t="str">
        <f t="shared" si="35"/>
        <v/>
      </c>
      <c r="I1068" s="141"/>
      <c r="J1068" s="254" t="str">
        <f t="shared" si="36"/>
        <v/>
      </c>
    </row>
    <row r="1069" spans="1:10" ht="15" hidden="1" customHeight="1">
      <c r="A1069" s="144">
        <v>134</v>
      </c>
      <c r="B1069" s="46"/>
      <c r="C1069" s="27"/>
      <c r="D1069" s="14"/>
      <c r="E1069" s="473"/>
      <c r="F1069" s="15"/>
      <c r="G1069" s="15"/>
      <c r="H1069" s="474" t="str">
        <f t="shared" si="35"/>
        <v/>
      </c>
      <c r="I1069" s="141"/>
      <c r="J1069" s="254" t="str">
        <f t="shared" si="36"/>
        <v/>
      </c>
    </row>
    <row r="1070" spans="1:10" ht="15" hidden="1" customHeight="1">
      <c r="A1070" s="144">
        <v>135</v>
      </c>
      <c r="B1070" s="46"/>
      <c r="C1070" s="27"/>
      <c r="D1070" s="14"/>
      <c r="E1070" s="473"/>
      <c r="F1070" s="15"/>
      <c r="G1070" s="15"/>
      <c r="H1070" s="474" t="str">
        <f t="shared" si="35"/>
        <v/>
      </c>
      <c r="I1070" s="141"/>
      <c r="J1070" s="254" t="str">
        <f t="shared" si="36"/>
        <v/>
      </c>
    </row>
    <row r="1071" spans="1:10" ht="15" hidden="1" customHeight="1">
      <c r="A1071" s="144">
        <v>136</v>
      </c>
      <c r="B1071" s="46"/>
      <c r="C1071" s="27"/>
      <c r="D1071" s="14"/>
      <c r="E1071" s="473"/>
      <c r="F1071" s="15"/>
      <c r="G1071" s="15"/>
      <c r="H1071" s="474" t="str">
        <f t="shared" si="35"/>
        <v/>
      </c>
      <c r="I1071" s="141"/>
      <c r="J1071" s="254" t="str">
        <f t="shared" si="36"/>
        <v/>
      </c>
    </row>
    <row r="1072" spans="1:10" ht="15" hidden="1" customHeight="1">
      <c r="A1072" s="144">
        <v>137</v>
      </c>
      <c r="B1072" s="46"/>
      <c r="C1072" s="27"/>
      <c r="D1072" s="14"/>
      <c r="E1072" s="473"/>
      <c r="F1072" s="15"/>
      <c r="G1072" s="15"/>
      <c r="H1072" s="474" t="str">
        <f t="shared" si="35"/>
        <v/>
      </c>
      <c r="I1072" s="141"/>
      <c r="J1072" s="254" t="str">
        <f t="shared" si="36"/>
        <v/>
      </c>
    </row>
    <row r="1073" spans="1:10" ht="15" hidden="1" customHeight="1">
      <c r="A1073" s="144">
        <v>138</v>
      </c>
      <c r="B1073" s="46"/>
      <c r="C1073" s="27"/>
      <c r="D1073" s="14"/>
      <c r="E1073" s="473"/>
      <c r="F1073" s="15"/>
      <c r="G1073" s="15"/>
      <c r="H1073" s="474" t="str">
        <f t="shared" si="35"/>
        <v/>
      </c>
      <c r="I1073" s="141"/>
      <c r="J1073" s="254" t="str">
        <f t="shared" si="36"/>
        <v/>
      </c>
    </row>
    <row r="1074" spans="1:10" ht="15" hidden="1" customHeight="1">
      <c r="A1074" s="144">
        <v>139</v>
      </c>
      <c r="B1074" s="46"/>
      <c r="C1074" s="27"/>
      <c r="D1074" s="14"/>
      <c r="E1074" s="473"/>
      <c r="F1074" s="15"/>
      <c r="G1074" s="15"/>
      <c r="H1074" s="474" t="str">
        <f t="shared" si="35"/>
        <v/>
      </c>
      <c r="I1074" s="141"/>
      <c r="J1074" s="254" t="str">
        <f t="shared" si="36"/>
        <v/>
      </c>
    </row>
    <row r="1075" spans="1:10" ht="15" hidden="1" customHeight="1">
      <c r="A1075" s="144">
        <v>140</v>
      </c>
      <c r="B1075" s="46"/>
      <c r="C1075" s="27"/>
      <c r="D1075" s="14"/>
      <c r="E1075" s="473"/>
      <c r="F1075" s="15"/>
      <c r="G1075" s="15"/>
      <c r="H1075" s="474" t="str">
        <f t="shared" si="35"/>
        <v/>
      </c>
      <c r="I1075" s="141"/>
      <c r="J1075" s="254" t="str">
        <f t="shared" si="36"/>
        <v/>
      </c>
    </row>
    <row r="1076" spans="1:10" ht="15" hidden="1" customHeight="1">
      <c r="A1076" s="144">
        <v>141</v>
      </c>
      <c r="B1076" s="46"/>
      <c r="C1076" s="27"/>
      <c r="D1076" s="14"/>
      <c r="E1076" s="473"/>
      <c r="F1076" s="15"/>
      <c r="G1076" s="15"/>
      <c r="H1076" s="474" t="str">
        <f t="shared" si="35"/>
        <v/>
      </c>
      <c r="I1076" s="141"/>
      <c r="J1076" s="254" t="str">
        <f t="shared" si="36"/>
        <v/>
      </c>
    </row>
    <row r="1077" spans="1:10" ht="15" hidden="1" customHeight="1">
      <c r="A1077" s="144">
        <v>142</v>
      </c>
      <c r="B1077" s="46"/>
      <c r="C1077" s="27"/>
      <c r="D1077" s="14"/>
      <c r="E1077" s="473"/>
      <c r="F1077" s="15"/>
      <c r="G1077" s="15"/>
      <c r="H1077" s="474" t="str">
        <f t="shared" si="35"/>
        <v/>
      </c>
      <c r="I1077" s="141"/>
      <c r="J1077" s="254" t="str">
        <f t="shared" si="36"/>
        <v/>
      </c>
    </row>
    <row r="1078" spans="1:10" ht="15" hidden="1" customHeight="1">
      <c r="A1078" s="144">
        <v>143</v>
      </c>
      <c r="B1078" s="46"/>
      <c r="C1078" s="27"/>
      <c r="D1078" s="14"/>
      <c r="E1078" s="473"/>
      <c r="F1078" s="15"/>
      <c r="G1078" s="15"/>
      <c r="H1078" s="474" t="str">
        <f t="shared" si="35"/>
        <v/>
      </c>
      <c r="I1078" s="141"/>
      <c r="J1078" s="254" t="str">
        <f t="shared" si="36"/>
        <v/>
      </c>
    </row>
    <row r="1079" spans="1:10" ht="15" hidden="1" customHeight="1">
      <c r="A1079" s="144">
        <v>144</v>
      </c>
      <c r="B1079" s="46"/>
      <c r="C1079" s="27"/>
      <c r="D1079" s="14"/>
      <c r="E1079" s="473"/>
      <c r="F1079" s="15"/>
      <c r="G1079" s="15"/>
      <c r="H1079" s="474" t="str">
        <f t="shared" si="35"/>
        <v/>
      </c>
      <c r="I1079" s="141"/>
      <c r="J1079" s="254" t="str">
        <f t="shared" si="36"/>
        <v/>
      </c>
    </row>
    <row r="1080" spans="1:10" ht="15" hidden="1" customHeight="1">
      <c r="A1080" s="144">
        <v>145</v>
      </c>
      <c r="B1080" s="46"/>
      <c r="C1080" s="27"/>
      <c r="D1080" s="14"/>
      <c r="E1080" s="473"/>
      <c r="F1080" s="15"/>
      <c r="G1080" s="15"/>
      <c r="H1080" s="474" t="str">
        <f t="shared" si="35"/>
        <v/>
      </c>
      <c r="I1080" s="141"/>
      <c r="J1080" s="254" t="str">
        <f t="shared" si="36"/>
        <v/>
      </c>
    </row>
    <row r="1081" spans="1:10" ht="15" hidden="1" customHeight="1">
      <c r="A1081" s="144">
        <v>146</v>
      </c>
      <c r="B1081" s="46"/>
      <c r="C1081" s="27"/>
      <c r="D1081" s="14"/>
      <c r="E1081" s="473"/>
      <c r="F1081" s="15"/>
      <c r="G1081" s="15"/>
      <c r="H1081" s="474" t="str">
        <f t="shared" si="35"/>
        <v/>
      </c>
      <c r="I1081" s="141"/>
      <c r="J1081" s="254" t="str">
        <f t="shared" si="36"/>
        <v/>
      </c>
    </row>
    <row r="1082" spans="1:10" ht="15" hidden="1" customHeight="1">
      <c r="A1082" s="144">
        <v>147</v>
      </c>
      <c r="B1082" s="46"/>
      <c r="C1082" s="27"/>
      <c r="D1082" s="14"/>
      <c r="E1082" s="473"/>
      <c r="F1082" s="15"/>
      <c r="G1082" s="15"/>
      <c r="H1082" s="474" t="str">
        <f t="shared" si="35"/>
        <v/>
      </c>
      <c r="I1082" s="141"/>
      <c r="J1082" s="254" t="str">
        <f t="shared" si="36"/>
        <v/>
      </c>
    </row>
    <row r="1083" spans="1:10" ht="15" hidden="1" customHeight="1">
      <c r="A1083" s="144">
        <v>148</v>
      </c>
      <c r="B1083" s="46"/>
      <c r="C1083" s="27"/>
      <c r="D1083" s="14"/>
      <c r="E1083" s="473"/>
      <c r="F1083" s="15"/>
      <c r="G1083" s="15"/>
      <c r="H1083" s="474" t="str">
        <f t="shared" si="35"/>
        <v/>
      </c>
      <c r="I1083" s="141"/>
      <c r="J1083" s="254" t="str">
        <f t="shared" si="36"/>
        <v/>
      </c>
    </row>
    <row r="1084" spans="1:10" ht="15" hidden="1" customHeight="1">
      <c r="A1084" s="144">
        <v>149</v>
      </c>
      <c r="B1084" s="46"/>
      <c r="C1084" s="27"/>
      <c r="D1084" s="14"/>
      <c r="E1084" s="473"/>
      <c r="F1084" s="15"/>
      <c r="G1084" s="15"/>
      <c r="H1084" s="474" t="str">
        <f t="shared" si="35"/>
        <v/>
      </c>
      <c r="I1084" s="141"/>
      <c r="J1084" s="254" t="str">
        <f t="shared" si="36"/>
        <v/>
      </c>
    </row>
    <row r="1085" spans="1:10" ht="15" hidden="1" customHeight="1">
      <c r="A1085" s="144">
        <v>150</v>
      </c>
      <c r="B1085" s="46"/>
      <c r="C1085" s="27"/>
      <c r="D1085" s="14"/>
      <c r="E1085" s="473"/>
      <c r="F1085" s="15"/>
      <c r="G1085" s="15"/>
      <c r="H1085" s="474" t="str">
        <f t="shared" si="35"/>
        <v/>
      </c>
      <c r="I1085" s="141"/>
      <c r="J1085" s="254" t="str">
        <f t="shared" si="36"/>
        <v/>
      </c>
    </row>
    <row r="1086" spans="1:10" ht="15" hidden="1" customHeight="1">
      <c r="A1086" s="144">
        <v>151</v>
      </c>
      <c r="B1086" s="46"/>
      <c r="C1086" s="27"/>
      <c r="D1086" s="14"/>
      <c r="E1086" s="473"/>
      <c r="F1086" s="15"/>
      <c r="G1086" s="15"/>
      <c r="H1086" s="474" t="str">
        <f t="shared" si="35"/>
        <v/>
      </c>
      <c r="I1086" s="141"/>
      <c r="J1086" s="254" t="str">
        <f t="shared" si="36"/>
        <v/>
      </c>
    </row>
    <row r="1087" spans="1:10" ht="15" hidden="1" customHeight="1">
      <c r="A1087" s="144">
        <v>152</v>
      </c>
      <c r="B1087" s="46"/>
      <c r="C1087" s="27"/>
      <c r="D1087" s="14"/>
      <c r="E1087" s="473"/>
      <c r="F1087" s="15"/>
      <c r="G1087" s="15"/>
      <c r="H1087" s="474" t="str">
        <f t="shared" si="35"/>
        <v/>
      </c>
      <c r="I1087" s="141"/>
      <c r="J1087" s="254" t="str">
        <f t="shared" si="36"/>
        <v/>
      </c>
    </row>
    <row r="1088" spans="1:10" ht="15" hidden="1" customHeight="1">
      <c r="A1088" s="144">
        <v>153</v>
      </c>
      <c r="B1088" s="46"/>
      <c r="C1088" s="27"/>
      <c r="D1088" s="14"/>
      <c r="E1088" s="473"/>
      <c r="F1088" s="15"/>
      <c r="G1088" s="15"/>
      <c r="H1088" s="474" t="str">
        <f t="shared" si="35"/>
        <v/>
      </c>
      <c r="I1088" s="141"/>
      <c r="J1088" s="254" t="str">
        <f t="shared" si="36"/>
        <v/>
      </c>
    </row>
    <row r="1089" spans="1:10" ht="15" hidden="1" customHeight="1">
      <c r="A1089" s="144">
        <v>154</v>
      </c>
      <c r="B1089" s="46"/>
      <c r="C1089" s="27"/>
      <c r="D1089" s="14"/>
      <c r="E1089" s="473"/>
      <c r="F1089" s="15"/>
      <c r="G1089" s="15"/>
      <c r="H1089" s="474" t="str">
        <f t="shared" si="35"/>
        <v/>
      </c>
      <c r="I1089" s="141"/>
      <c r="J1089" s="254" t="str">
        <f t="shared" si="36"/>
        <v/>
      </c>
    </row>
    <row r="1090" spans="1:10" ht="15" hidden="1" customHeight="1">
      <c r="A1090" s="144">
        <v>155</v>
      </c>
      <c r="B1090" s="46"/>
      <c r="C1090" s="27"/>
      <c r="D1090" s="14"/>
      <c r="E1090" s="473"/>
      <c r="F1090" s="15"/>
      <c r="G1090" s="15"/>
      <c r="H1090" s="474" t="str">
        <f t="shared" si="35"/>
        <v/>
      </c>
      <c r="I1090" s="141"/>
      <c r="J1090" s="254" t="str">
        <f t="shared" si="36"/>
        <v/>
      </c>
    </row>
    <row r="1091" spans="1:10" ht="15" hidden="1" customHeight="1">
      <c r="A1091" s="144">
        <v>156</v>
      </c>
      <c r="B1091" s="46"/>
      <c r="C1091" s="27"/>
      <c r="D1091" s="14"/>
      <c r="E1091" s="473"/>
      <c r="F1091" s="15"/>
      <c r="G1091" s="15"/>
      <c r="H1091" s="474" t="str">
        <f t="shared" si="35"/>
        <v/>
      </c>
      <c r="I1091" s="141"/>
      <c r="J1091" s="254" t="str">
        <f t="shared" si="36"/>
        <v/>
      </c>
    </row>
    <row r="1092" spans="1:10" ht="15" hidden="1" customHeight="1">
      <c r="A1092" s="144">
        <v>157</v>
      </c>
      <c r="B1092" s="46"/>
      <c r="C1092" s="27"/>
      <c r="D1092" s="14"/>
      <c r="E1092" s="473"/>
      <c r="F1092" s="15"/>
      <c r="G1092" s="15"/>
      <c r="H1092" s="474" t="str">
        <f t="shared" si="35"/>
        <v/>
      </c>
      <c r="I1092" s="141"/>
      <c r="J1092" s="254" t="str">
        <f t="shared" si="36"/>
        <v/>
      </c>
    </row>
    <row r="1093" spans="1:10" ht="15" hidden="1" customHeight="1">
      <c r="A1093" s="144">
        <v>158</v>
      </c>
      <c r="B1093" s="46"/>
      <c r="C1093" s="27"/>
      <c r="D1093" s="14"/>
      <c r="E1093" s="473"/>
      <c r="F1093" s="15"/>
      <c r="G1093" s="15"/>
      <c r="H1093" s="474" t="str">
        <f t="shared" si="35"/>
        <v/>
      </c>
      <c r="I1093" s="141"/>
      <c r="J1093" s="254" t="str">
        <f t="shared" si="36"/>
        <v/>
      </c>
    </row>
    <row r="1094" spans="1:10" ht="15" hidden="1" customHeight="1">
      <c r="A1094" s="144">
        <v>159</v>
      </c>
      <c r="B1094" s="46"/>
      <c r="C1094" s="27"/>
      <c r="D1094" s="14"/>
      <c r="E1094" s="473"/>
      <c r="F1094" s="15"/>
      <c r="G1094" s="15"/>
      <c r="H1094" s="474" t="str">
        <f t="shared" si="35"/>
        <v/>
      </c>
      <c r="I1094" s="141"/>
      <c r="J1094" s="254" t="str">
        <f t="shared" si="36"/>
        <v/>
      </c>
    </row>
    <row r="1095" spans="1:10" ht="15" hidden="1" customHeight="1">
      <c r="A1095" s="144">
        <v>160</v>
      </c>
      <c r="B1095" s="46"/>
      <c r="C1095" s="27"/>
      <c r="D1095" s="14"/>
      <c r="E1095" s="473"/>
      <c r="F1095" s="15"/>
      <c r="G1095" s="15"/>
      <c r="H1095" s="474" t="str">
        <f t="shared" si="35"/>
        <v/>
      </c>
      <c r="I1095" s="141"/>
      <c r="J1095" s="254" t="str">
        <f t="shared" si="36"/>
        <v/>
      </c>
    </row>
    <row r="1096" spans="1:10" ht="15" hidden="1" customHeight="1">
      <c r="A1096" s="144">
        <v>161</v>
      </c>
      <c r="B1096" s="46"/>
      <c r="C1096" s="27"/>
      <c r="D1096" s="14"/>
      <c r="E1096" s="473"/>
      <c r="F1096" s="15"/>
      <c r="G1096" s="15"/>
      <c r="H1096" s="474" t="str">
        <f t="shared" si="35"/>
        <v/>
      </c>
      <c r="I1096" s="141"/>
      <c r="J1096" s="254" t="str">
        <f t="shared" si="36"/>
        <v/>
      </c>
    </row>
    <row r="1097" spans="1:10" ht="15" hidden="1" customHeight="1">
      <c r="A1097" s="144">
        <v>162</v>
      </c>
      <c r="B1097" s="46"/>
      <c r="C1097" s="27"/>
      <c r="D1097" s="14"/>
      <c r="E1097" s="473"/>
      <c r="F1097" s="15"/>
      <c r="G1097" s="15"/>
      <c r="H1097" s="474" t="str">
        <f t="shared" si="35"/>
        <v/>
      </c>
      <c r="I1097" s="141"/>
      <c r="J1097" s="254" t="str">
        <f t="shared" si="36"/>
        <v/>
      </c>
    </row>
    <row r="1098" spans="1:10" ht="15" hidden="1" customHeight="1">
      <c r="A1098" s="144">
        <v>163</v>
      </c>
      <c r="B1098" s="46"/>
      <c r="C1098" s="27"/>
      <c r="D1098" s="14"/>
      <c r="E1098" s="473"/>
      <c r="F1098" s="15"/>
      <c r="G1098" s="15"/>
      <c r="H1098" s="474" t="str">
        <f t="shared" si="35"/>
        <v/>
      </c>
      <c r="I1098" s="141"/>
      <c r="J1098" s="254" t="str">
        <f t="shared" si="36"/>
        <v/>
      </c>
    </row>
    <row r="1099" spans="1:10" ht="15" hidden="1" customHeight="1">
      <c r="A1099" s="144">
        <v>164</v>
      </c>
      <c r="B1099" s="46"/>
      <c r="C1099" s="27"/>
      <c r="D1099" s="14"/>
      <c r="E1099" s="473"/>
      <c r="F1099" s="15"/>
      <c r="G1099" s="15"/>
      <c r="H1099" s="474" t="str">
        <f t="shared" si="35"/>
        <v/>
      </c>
      <c r="I1099" s="141"/>
      <c r="J1099" s="254" t="str">
        <f t="shared" si="36"/>
        <v/>
      </c>
    </row>
    <row r="1100" spans="1:10" ht="15" hidden="1" customHeight="1">
      <c r="A1100" s="144">
        <v>165</v>
      </c>
      <c r="B1100" s="46"/>
      <c r="C1100" s="27"/>
      <c r="D1100" s="14"/>
      <c r="E1100" s="473"/>
      <c r="F1100" s="15"/>
      <c r="G1100" s="15"/>
      <c r="H1100" s="474" t="str">
        <f t="shared" si="35"/>
        <v/>
      </c>
      <c r="I1100" s="141"/>
      <c r="J1100" s="254" t="str">
        <f t="shared" si="36"/>
        <v/>
      </c>
    </row>
    <row r="1101" spans="1:10" ht="15" hidden="1" customHeight="1">
      <c r="A1101" s="144">
        <v>166</v>
      </c>
      <c r="B1101" s="46"/>
      <c r="C1101" s="27"/>
      <c r="D1101" s="14"/>
      <c r="E1101" s="473"/>
      <c r="F1101" s="15"/>
      <c r="G1101" s="15"/>
      <c r="H1101" s="474" t="str">
        <f t="shared" si="35"/>
        <v/>
      </c>
      <c r="I1101" s="141"/>
      <c r="J1101" s="254" t="str">
        <f t="shared" si="36"/>
        <v/>
      </c>
    </row>
    <row r="1102" spans="1:10" ht="15" hidden="1" customHeight="1">
      <c r="A1102" s="144">
        <v>167</v>
      </c>
      <c r="B1102" s="46"/>
      <c r="C1102" s="27"/>
      <c r="D1102" s="14"/>
      <c r="E1102" s="473"/>
      <c r="F1102" s="15"/>
      <c r="G1102" s="15"/>
      <c r="H1102" s="474" t="str">
        <f t="shared" si="35"/>
        <v/>
      </c>
      <c r="I1102" s="141"/>
      <c r="J1102" s="254" t="str">
        <f t="shared" si="36"/>
        <v/>
      </c>
    </row>
    <row r="1103" spans="1:10" ht="15" hidden="1" customHeight="1">
      <c r="A1103" s="144">
        <v>168</v>
      </c>
      <c r="B1103" s="46"/>
      <c r="C1103" s="27"/>
      <c r="D1103" s="14"/>
      <c r="E1103" s="473"/>
      <c r="F1103" s="15"/>
      <c r="G1103" s="15"/>
      <c r="H1103" s="474" t="str">
        <f t="shared" si="35"/>
        <v/>
      </c>
      <c r="I1103" s="141"/>
      <c r="J1103" s="254" t="str">
        <f t="shared" si="36"/>
        <v/>
      </c>
    </row>
    <row r="1104" spans="1:10" ht="15" hidden="1" customHeight="1">
      <c r="A1104" s="144">
        <v>169</v>
      </c>
      <c r="B1104" s="46"/>
      <c r="C1104" s="27"/>
      <c r="D1104" s="14"/>
      <c r="E1104" s="473"/>
      <c r="F1104" s="15"/>
      <c r="G1104" s="15"/>
      <c r="H1104" s="474" t="str">
        <f t="shared" si="35"/>
        <v/>
      </c>
      <c r="I1104" s="141"/>
      <c r="J1104" s="254" t="str">
        <f t="shared" si="36"/>
        <v/>
      </c>
    </row>
    <row r="1105" spans="1:10" ht="15" hidden="1" customHeight="1">
      <c r="A1105" s="144">
        <v>170</v>
      </c>
      <c r="B1105" s="46"/>
      <c r="C1105" s="27"/>
      <c r="D1105" s="14"/>
      <c r="E1105" s="473"/>
      <c r="F1105" s="15"/>
      <c r="G1105" s="15"/>
      <c r="H1105" s="474" t="str">
        <f t="shared" si="35"/>
        <v/>
      </c>
      <c r="I1105" s="141"/>
      <c r="J1105" s="254" t="str">
        <f t="shared" si="36"/>
        <v/>
      </c>
    </row>
    <row r="1106" spans="1:10" ht="15" hidden="1" customHeight="1">
      <c r="A1106" s="144">
        <v>171</v>
      </c>
      <c r="B1106" s="46"/>
      <c r="C1106" s="27"/>
      <c r="D1106" s="14"/>
      <c r="E1106" s="473"/>
      <c r="F1106" s="15"/>
      <c r="G1106" s="15"/>
      <c r="H1106" s="474" t="str">
        <f t="shared" si="35"/>
        <v/>
      </c>
      <c r="I1106" s="141"/>
      <c r="J1106" s="254" t="str">
        <f t="shared" si="36"/>
        <v/>
      </c>
    </row>
    <row r="1107" spans="1:10" ht="15" hidden="1" customHeight="1">
      <c r="A1107" s="144">
        <v>172</v>
      </c>
      <c r="B1107" s="46"/>
      <c r="C1107" s="27"/>
      <c r="D1107" s="14"/>
      <c r="E1107" s="473"/>
      <c r="F1107" s="15"/>
      <c r="G1107" s="15"/>
      <c r="H1107" s="474" t="str">
        <f t="shared" si="35"/>
        <v/>
      </c>
      <c r="I1107" s="141"/>
      <c r="J1107" s="254" t="str">
        <f t="shared" si="36"/>
        <v/>
      </c>
    </row>
    <row r="1108" spans="1:10" ht="15" hidden="1" customHeight="1">
      <c r="A1108" s="144">
        <v>173</v>
      </c>
      <c r="B1108" s="46"/>
      <c r="C1108" s="27"/>
      <c r="D1108" s="14"/>
      <c r="E1108" s="473"/>
      <c r="F1108" s="15"/>
      <c r="G1108" s="15"/>
      <c r="H1108" s="474" t="str">
        <f t="shared" si="35"/>
        <v/>
      </c>
      <c r="I1108" s="141"/>
      <c r="J1108" s="254" t="str">
        <f t="shared" si="36"/>
        <v/>
      </c>
    </row>
    <row r="1109" spans="1:10" ht="15" hidden="1" customHeight="1">
      <c r="A1109" s="144">
        <v>174</v>
      </c>
      <c r="B1109" s="46"/>
      <c r="C1109" s="27"/>
      <c r="D1109" s="14"/>
      <c r="E1109" s="473"/>
      <c r="F1109" s="15"/>
      <c r="G1109" s="15"/>
      <c r="H1109" s="474" t="str">
        <f t="shared" si="35"/>
        <v/>
      </c>
      <c r="I1109" s="141"/>
      <c r="J1109" s="254" t="str">
        <f t="shared" si="36"/>
        <v/>
      </c>
    </row>
    <row r="1110" spans="1:10" ht="15" hidden="1" customHeight="1">
      <c r="A1110" s="144">
        <v>175</v>
      </c>
      <c r="B1110" s="46"/>
      <c r="C1110" s="27"/>
      <c r="D1110" s="14"/>
      <c r="E1110" s="473"/>
      <c r="F1110" s="15"/>
      <c r="G1110" s="15"/>
      <c r="H1110" s="474" t="str">
        <f t="shared" si="35"/>
        <v/>
      </c>
      <c r="I1110" s="141"/>
      <c r="J1110" s="254" t="str">
        <f t="shared" si="36"/>
        <v/>
      </c>
    </row>
    <row r="1111" spans="1:10" ht="15" hidden="1" customHeight="1">
      <c r="A1111" s="144">
        <v>176</v>
      </c>
      <c r="B1111" s="46"/>
      <c r="C1111" s="27"/>
      <c r="D1111" s="14"/>
      <c r="E1111" s="473"/>
      <c r="F1111" s="15"/>
      <c r="G1111" s="15"/>
      <c r="H1111" s="474" t="str">
        <f t="shared" si="35"/>
        <v/>
      </c>
      <c r="I1111" s="141"/>
      <c r="J1111" s="254" t="str">
        <f t="shared" si="36"/>
        <v/>
      </c>
    </row>
    <row r="1112" spans="1:10" ht="15" hidden="1" customHeight="1">
      <c r="A1112" s="144">
        <v>177</v>
      </c>
      <c r="B1112" s="46"/>
      <c r="C1112" s="27"/>
      <c r="D1112" s="14"/>
      <c r="E1112" s="473"/>
      <c r="F1112" s="15"/>
      <c r="G1112" s="15"/>
      <c r="H1112" s="474" t="str">
        <f t="shared" si="35"/>
        <v/>
      </c>
      <c r="I1112" s="141"/>
      <c r="J1112" s="254" t="str">
        <f t="shared" si="36"/>
        <v/>
      </c>
    </row>
    <row r="1113" spans="1:10" ht="15" hidden="1" customHeight="1">
      <c r="A1113" s="144">
        <v>178</v>
      </c>
      <c r="B1113" s="46"/>
      <c r="C1113" s="27"/>
      <c r="D1113" s="14"/>
      <c r="E1113" s="473"/>
      <c r="F1113" s="15"/>
      <c r="G1113" s="15"/>
      <c r="H1113" s="474" t="str">
        <f t="shared" si="35"/>
        <v/>
      </c>
      <c r="I1113" s="141"/>
      <c r="J1113" s="254" t="str">
        <f t="shared" si="36"/>
        <v/>
      </c>
    </row>
    <row r="1114" spans="1:10" ht="15" hidden="1" customHeight="1">
      <c r="A1114" s="144">
        <v>179</v>
      </c>
      <c r="B1114" s="46"/>
      <c r="C1114" s="27"/>
      <c r="D1114" s="14"/>
      <c r="E1114" s="473"/>
      <c r="F1114" s="15"/>
      <c r="G1114" s="15"/>
      <c r="H1114" s="474" t="str">
        <f t="shared" si="35"/>
        <v/>
      </c>
      <c r="I1114" s="141"/>
      <c r="J1114" s="254" t="str">
        <f t="shared" si="36"/>
        <v/>
      </c>
    </row>
    <row r="1115" spans="1:10" ht="15" hidden="1" customHeight="1">
      <c r="A1115" s="144">
        <v>180</v>
      </c>
      <c r="B1115" s="46"/>
      <c r="C1115" s="27"/>
      <c r="D1115" s="14"/>
      <c r="E1115" s="473"/>
      <c r="F1115" s="15"/>
      <c r="G1115" s="15"/>
      <c r="H1115" s="474" t="str">
        <f t="shared" si="35"/>
        <v/>
      </c>
      <c r="I1115" s="141"/>
      <c r="J1115" s="254" t="str">
        <f t="shared" si="36"/>
        <v/>
      </c>
    </row>
    <row r="1116" spans="1:10" ht="15" hidden="1" customHeight="1">
      <c r="A1116" s="144">
        <v>181</v>
      </c>
      <c r="B1116" s="46"/>
      <c r="C1116" s="27"/>
      <c r="D1116" s="14"/>
      <c r="E1116" s="473"/>
      <c r="F1116" s="15"/>
      <c r="G1116" s="15"/>
      <c r="H1116" s="474" t="str">
        <f t="shared" si="35"/>
        <v/>
      </c>
      <c r="I1116" s="141"/>
      <c r="J1116" s="254" t="str">
        <f t="shared" si="36"/>
        <v/>
      </c>
    </row>
    <row r="1117" spans="1:10" ht="15" hidden="1" customHeight="1">
      <c r="A1117" s="144">
        <v>182</v>
      </c>
      <c r="B1117" s="46"/>
      <c r="C1117" s="27"/>
      <c r="D1117" s="14"/>
      <c r="E1117" s="473"/>
      <c r="F1117" s="15"/>
      <c r="G1117" s="15"/>
      <c r="H1117" s="474" t="str">
        <f t="shared" si="35"/>
        <v/>
      </c>
      <c r="I1117" s="141"/>
      <c r="J1117" s="254" t="str">
        <f t="shared" si="36"/>
        <v/>
      </c>
    </row>
    <row r="1118" spans="1:10" ht="15" hidden="1" customHeight="1">
      <c r="A1118" s="144">
        <v>183</v>
      </c>
      <c r="B1118" s="46"/>
      <c r="C1118" s="27"/>
      <c r="D1118" s="14"/>
      <c r="E1118" s="473"/>
      <c r="F1118" s="15"/>
      <c r="G1118" s="15"/>
      <c r="H1118" s="474" t="str">
        <f t="shared" si="35"/>
        <v/>
      </c>
      <c r="I1118" s="141"/>
      <c r="J1118" s="254" t="str">
        <f t="shared" si="36"/>
        <v/>
      </c>
    </row>
    <row r="1119" spans="1:10" ht="15" hidden="1" customHeight="1">
      <c r="A1119" s="144">
        <v>184</v>
      </c>
      <c r="B1119" s="46"/>
      <c r="C1119" s="27"/>
      <c r="D1119" s="14"/>
      <c r="E1119" s="473"/>
      <c r="F1119" s="15"/>
      <c r="G1119" s="15"/>
      <c r="H1119" s="474" t="str">
        <f t="shared" si="35"/>
        <v/>
      </c>
      <c r="I1119" s="141"/>
      <c r="J1119" s="254" t="str">
        <f t="shared" si="36"/>
        <v/>
      </c>
    </row>
    <row r="1120" spans="1:10" ht="15" hidden="1" customHeight="1">
      <c r="A1120" s="144">
        <v>185</v>
      </c>
      <c r="B1120" s="46"/>
      <c r="C1120" s="27"/>
      <c r="D1120" s="14"/>
      <c r="E1120" s="473"/>
      <c r="F1120" s="15"/>
      <c r="G1120" s="15"/>
      <c r="H1120" s="474" t="str">
        <f t="shared" si="35"/>
        <v/>
      </c>
      <c r="I1120" s="141"/>
      <c r="J1120" s="254" t="str">
        <f t="shared" si="36"/>
        <v/>
      </c>
    </row>
    <row r="1121" spans="1:10" ht="15" hidden="1" customHeight="1">
      <c r="A1121" s="144">
        <v>186</v>
      </c>
      <c r="B1121" s="46"/>
      <c r="C1121" s="27"/>
      <c r="D1121" s="14"/>
      <c r="E1121" s="473"/>
      <c r="F1121" s="15"/>
      <c r="G1121" s="15"/>
      <c r="H1121" s="474" t="str">
        <f t="shared" si="35"/>
        <v/>
      </c>
      <c r="I1121" s="141"/>
      <c r="J1121" s="254" t="str">
        <f t="shared" si="36"/>
        <v/>
      </c>
    </row>
    <row r="1122" spans="1:10" ht="15" hidden="1" customHeight="1">
      <c r="A1122" s="144">
        <v>187</v>
      </c>
      <c r="B1122" s="46"/>
      <c r="C1122" s="27"/>
      <c r="D1122" s="14"/>
      <c r="E1122" s="473"/>
      <c r="F1122" s="15"/>
      <c r="G1122" s="15"/>
      <c r="H1122" s="474" t="str">
        <f t="shared" si="35"/>
        <v/>
      </c>
      <c r="I1122" s="141"/>
      <c r="J1122" s="254" t="str">
        <f t="shared" si="36"/>
        <v/>
      </c>
    </row>
    <row r="1123" spans="1:10" ht="15" hidden="1" customHeight="1">
      <c r="A1123" s="144">
        <v>188</v>
      </c>
      <c r="B1123" s="46"/>
      <c r="C1123" s="27"/>
      <c r="D1123" s="14"/>
      <c r="E1123" s="473"/>
      <c r="F1123" s="15"/>
      <c r="G1123" s="15"/>
      <c r="H1123" s="474" t="str">
        <f t="shared" si="35"/>
        <v/>
      </c>
      <c r="I1123" s="141"/>
      <c r="J1123" s="254" t="str">
        <f t="shared" si="36"/>
        <v/>
      </c>
    </row>
    <row r="1124" spans="1:10" ht="15" hidden="1" customHeight="1">
      <c r="A1124" s="144">
        <v>189</v>
      </c>
      <c r="B1124" s="46"/>
      <c r="C1124" s="27"/>
      <c r="D1124" s="14"/>
      <c r="E1124" s="473"/>
      <c r="F1124" s="15"/>
      <c r="G1124" s="15"/>
      <c r="H1124" s="474" t="str">
        <f t="shared" si="35"/>
        <v/>
      </c>
      <c r="I1124" s="141"/>
      <c r="J1124" s="254" t="str">
        <f t="shared" si="36"/>
        <v/>
      </c>
    </row>
    <row r="1125" spans="1:10" ht="15" hidden="1" customHeight="1">
      <c r="A1125" s="144">
        <v>190</v>
      </c>
      <c r="B1125" s="46"/>
      <c r="C1125" s="27"/>
      <c r="D1125" s="14"/>
      <c r="E1125" s="473"/>
      <c r="F1125" s="15"/>
      <c r="G1125" s="15"/>
      <c r="H1125" s="474" t="str">
        <f t="shared" si="35"/>
        <v/>
      </c>
      <c r="I1125" s="141"/>
      <c r="J1125" s="254" t="str">
        <f t="shared" si="36"/>
        <v/>
      </c>
    </row>
    <row r="1126" spans="1:10" ht="15" hidden="1" customHeight="1">
      <c r="A1126" s="144">
        <v>191</v>
      </c>
      <c r="B1126" s="46"/>
      <c r="C1126" s="27"/>
      <c r="D1126" s="14"/>
      <c r="E1126" s="473"/>
      <c r="F1126" s="15"/>
      <c r="G1126" s="15"/>
      <c r="H1126" s="474" t="str">
        <f t="shared" si="35"/>
        <v/>
      </c>
      <c r="I1126" s="141"/>
      <c r="J1126" s="254" t="str">
        <f t="shared" si="36"/>
        <v/>
      </c>
    </row>
    <row r="1127" spans="1:10" ht="15" hidden="1" customHeight="1">
      <c r="A1127" s="144">
        <v>192</v>
      </c>
      <c r="B1127" s="46"/>
      <c r="C1127" s="27"/>
      <c r="D1127" s="14"/>
      <c r="E1127" s="473"/>
      <c r="F1127" s="15"/>
      <c r="G1127" s="15"/>
      <c r="H1127" s="474" t="str">
        <f t="shared" si="35"/>
        <v/>
      </c>
      <c r="I1127" s="141"/>
      <c r="J1127" s="254" t="str">
        <f t="shared" si="36"/>
        <v/>
      </c>
    </row>
    <row r="1128" spans="1:10" ht="15" hidden="1" customHeight="1">
      <c r="A1128" s="144">
        <v>193</v>
      </c>
      <c r="B1128" s="46"/>
      <c r="C1128" s="27"/>
      <c r="D1128" s="14"/>
      <c r="E1128" s="473"/>
      <c r="F1128" s="15"/>
      <c r="G1128" s="15"/>
      <c r="H1128" s="474" t="str">
        <f t="shared" ref="H1128:H1185" si="37">IF(B1128&lt;&gt;"",(D1128*E1128)/(1-F1128-G1128),"")</f>
        <v/>
      </c>
      <c r="I1128" s="141"/>
      <c r="J1128" s="254" t="str">
        <f t="shared" ref="J1128:J1185" si="38">IF(B1128="","",IF(H1128&lt;&gt;0,"x",IF(H1128="","",IF(H1128=0,""))))</f>
        <v/>
      </c>
    </row>
    <row r="1129" spans="1:10" ht="15" hidden="1" customHeight="1">
      <c r="A1129" s="144">
        <v>194</v>
      </c>
      <c r="B1129" s="46"/>
      <c r="C1129" s="27"/>
      <c r="D1129" s="14"/>
      <c r="E1129" s="473"/>
      <c r="F1129" s="15"/>
      <c r="G1129" s="15"/>
      <c r="H1129" s="474" t="str">
        <f t="shared" si="37"/>
        <v/>
      </c>
      <c r="I1129" s="141"/>
      <c r="J1129" s="254" t="str">
        <f t="shared" si="38"/>
        <v/>
      </c>
    </row>
    <row r="1130" spans="1:10" ht="15" hidden="1" customHeight="1">
      <c r="A1130" s="144">
        <v>195</v>
      </c>
      <c r="B1130" s="46"/>
      <c r="C1130" s="27"/>
      <c r="D1130" s="14"/>
      <c r="E1130" s="473"/>
      <c r="F1130" s="15"/>
      <c r="G1130" s="15"/>
      <c r="H1130" s="474" t="str">
        <f t="shared" si="37"/>
        <v/>
      </c>
      <c r="I1130" s="141"/>
      <c r="J1130" s="254" t="str">
        <f t="shared" si="38"/>
        <v/>
      </c>
    </row>
    <row r="1131" spans="1:10" ht="15" hidden="1" customHeight="1">
      <c r="A1131" s="144">
        <v>196</v>
      </c>
      <c r="B1131" s="46"/>
      <c r="C1131" s="27"/>
      <c r="D1131" s="14"/>
      <c r="E1131" s="473"/>
      <c r="F1131" s="15"/>
      <c r="G1131" s="15"/>
      <c r="H1131" s="474" t="str">
        <f t="shared" si="37"/>
        <v/>
      </c>
      <c r="I1131" s="141"/>
      <c r="J1131" s="254" t="str">
        <f t="shared" si="38"/>
        <v/>
      </c>
    </row>
    <row r="1132" spans="1:10" ht="15" hidden="1" customHeight="1">
      <c r="A1132" s="144">
        <v>197</v>
      </c>
      <c r="B1132" s="46"/>
      <c r="C1132" s="27"/>
      <c r="D1132" s="14"/>
      <c r="E1132" s="473"/>
      <c r="F1132" s="15"/>
      <c r="G1132" s="15"/>
      <c r="H1132" s="474" t="str">
        <f t="shared" si="37"/>
        <v/>
      </c>
      <c r="I1132" s="141"/>
      <c r="J1132" s="254" t="str">
        <f t="shared" si="38"/>
        <v/>
      </c>
    </row>
    <row r="1133" spans="1:10" ht="15" hidden="1" customHeight="1">
      <c r="A1133" s="144">
        <v>198</v>
      </c>
      <c r="B1133" s="46"/>
      <c r="C1133" s="27"/>
      <c r="D1133" s="14"/>
      <c r="E1133" s="473"/>
      <c r="F1133" s="15"/>
      <c r="G1133" s="15"/>
      <c r="H1133" s="474" t="str">
        <f t="shared" si="37"/>
        <v/>
      </c>
      <c r="I1133" s="141"/>
      <c r="J1133" s="254" t="str">
        <f t="shared" si="38"/>
        <v/>
      </c>
    </row>
    <row r="1134" spans="1:10" ht="15" hidden="1" customHeight="1">
      <c r="A1134" s="144">
        <v>199</v>
      </c>
      <c r="B1134" s="46"/>
      <c r="C1134" s="27"/>
      <c r="D1134" s="14"/>
      <c r="E1134" s="473"/>
      <c r="F1134" s="15"/>
      <c r="G1134" s="15"/>
      <c r="H1134" s="474" t="str">
        <f t="shared" si="37"/>
        <v/>
      </c>
      <c r="I1134" s="141"/>
      <c r="J1134" s="254" t="str">
        <f t="shared" si="38"/>
        <v/>
      </c>
    </row>
    <row r="1135" spans="1:10" ht="15" hidden="1" customHeight="1">
      <c r="A1135" s="144">
        <v>200</v>
      </c>
      <c r="B1135" s="46"/>
      <c r="C1135" s="27"/>
      <c r="D1135" s="14"/>
      <c r="E1135" s="473"/>
      <c r="F1135" s="15"/>
      <c r="G1135" s="15"/>
      <c r="H1135" s="474" t="str">
        <f t="shared" si="37"/>
        <v/>
      </c>
      <c r="I1135" s="141"/>
      <c r="J1135" s="254" t="str">
        <f t="shared" si="38"/>
        <v/>
      </c>
    </row>
    <row r="1136" spans="1:10" ht="15" hidden="1" customHeight="1">
      <c r="A1136" s="144">
        <v>201</v>
      </c>
      <c r="B1136" s="46"/>
      <c r="C1136" s="27"/>
      <c r="D1136" s="14"/>
      <c r="E1136" s="473"/>
      <c r="F1136" s="15"/>
      <c r="G1136" s="15"/>
      <c r="H1136" s="474" t="str">
        <f t="shared" si="37"/>
        <v/>
      </c>
      <c r="I1136" s="141"/>
      <c r="J1136" s="254" t="str">
        <f t="shared" si="38"/>
        <v/>
      </c>
    </row>
    <row r="1137" spans="1:10" ht="15" hidden="1" customHeight="1">
      <c r="A1137" s="144">
        <v>202</v>
      </c>
      <c r="B1137" s="46"/>
      <c r="C1137" s="27"/>
      <c r="D1137" s="14"/>
      <c r="E1137" s="473"/>
      <c r="F1137" s="15"/>
      <c r="G1137" s="15"/>
      <c r="H1137" s="474" t="str">
        <f t="shared" si="37"/>
        <v/>
      </c>
      <c r="I1137" s="141"/>
      <c r="J1137" s="254" t="str">
        <f t="shared" si="38"/>
        <v/>
      </c>
    </row>
    <row r="1138" spans="1:10" ht="15" hidden="1" customHeight="1">
      <c r="A1138" s="144">
        <v>203</v>
      </c>
      <c r="B1138" s="46"/>
      <c r="C1138" s="27"/>
      <c r="D1138" s="14"/>
      <c r="E1138" s="473"/>
      <c r="F1138" s="15"/>
      <c r="G1138" s="15"/>
      <c r="H1138" s="474" t="str">
        <f t="shared" si="37"/>
        <v/>
      </c>
      <c r="I1138" s="141"/>
      <c r="J1138" s="254" t="str">
        <f t="shared" si="38"/>
        <v/>
      </c>
    </row>
    <row r="1139" spans="1:10" ht="15" hidden="1" customHeight="1">
      <c r="A1139" s="144">
        <v>204</v>
      </c>
      <c r="B1139" s="46"/>
      <c r="C1139" s="27"/>
      <c r="D1139" s="14"/>
      <c r="E1139" s="473"/>
      <c r="F1139" s="15"/>
      <c r="G1139" s="15"/>
      <c r="H1139" s="474" t="str">
        <f t="shared" si="37"/>
        <v/>
      </c>
      <c r="I1139" s="141"/>
      <c r="J1139" s="254" t="str">
        <f t="shared" si="38"/>
        <v/>
      </c>
    </row>
    <row r="1140" spans="1:10" ht="15" hidden="1" customHeight="1">
      <c r="A1140" s="144">
        <v>205</v>
      </c>
      <c r="B1140" s="46"/>
      <c r="C1140" s="27"/>
      <c r="D1140" s="14"/>
      <c r="E1140" s="473"/>
      <c r="F1140" s="15"/>
      <c r="G1140" s="15"/>
      <c r="H1140" s="474" t="str">
        <f t="shared" si="37"/>
        <v/>
      </c>
      <c r="I1140" s="141"/>
      <c r="J1140" s="254" t="str">
        <f t="shared" si="38"/>
        <v/>
      </c>
    </row>
    <row r="1141" spans="1:10" ht="15" hidden="1" customHeight="1">
      <c r="A1141" s="144">
        <v>206</v>
      </c>
      <c r="B1141" s="46"/>
      <c r="C1141" s="27"/>
      <c r="D1141" s="14"/>
      <c r="E1141" s="473"/>
      <c r="F1141" s="15"/>
      <c r="G1141" s="15"/>
      <c r="H1141" s="474" t="str">
        <f t="shared" si="37"/>
        <v/>
      </c>
      <c r="I1141" s="141"/>
      <c r="J1141" s="254" t="str">
        <f t="shared" si="38"/>
        <v/>
      </c>
    </row>
    <row r="1142" spans="1:10" ht="15" hidden="1" customHeight="1">
      <c r="A1142" s="144">
        <v>207</v>
      </c>
      <c r="B1142" s="46"/>
      <c r="C1142" s="27"/>
      <c r="D1142" s="14"/>
      <c r="E1142" s="473"/>
      <c r="F1142" s="15"/>
      <c r="G1142" s="15"/>
      <c r="H1142" s="474" t="str">
        <f t="shared" si="37"/>
        <v/>
      </c>
      <c r="I1142" s="141"/>
      <c r="J1142" s="254" t="str">
        <f t="shared" si="38"/>
        <v/>
      </c>
    </row>
    <row r="1143" spans="1:10" ht="15" hidden="1" customHeight="1">
      <c r="A1143" s="144">
        <v>208</v>
      </c>
      <c r="B1143" s="46"/>
      <c r="C1143" s="27"/>
      <c r="D1143" s="14"/>
      <c r="E1143" s="473"/>
      <c r="F1143" s="15"/>
      <c r="G1143" s="15"/>
      <c r="H1143" s="474" t="str">
        <f t="shared" si="37"/>
        <v/>
      </c>
      <c r="I1143" s="141"/>
      <c r="J1143" s="254" t="str">
        <f t="shared" si="38"/>
        <v/>
      </c>
    </row>
    <row r="1144" spans="1:10" ht="15" hidden="1" customHeight="1">
      <c r="A1144" s="144">
        <v>209</v>
      </c>
      <c r="B1144" s="46"/>
      <c r="C1144" s="27"/>
      <c r="D1144" s="14"/>
      <c r="E1144" s="473"/>
      <c r="F1144" s="15"/>
      <c r="G1144" s="15"/>
      <c r="H1144" s="474" t="str">
        <f t="shared" si="37"/>
        <v/>
      </c>
      <c r="I1144" s="141"/>
      <c r="J1144" s="254" t="str">
        <f t="shared" si="38"/>
        <v/>
      </c>
    </row>
    <row r="1145" spans="1:10" ht="15" hidden="1" customHeight="1">
      <c r="A1145" s="144">
        <v>210</v>
      </c>
      <c r="B1145" s="46"/>
      <c r="C1145" s="27"/>
      <c r="D1145" s="14"/>
      <c r="E1145" s="473"/>
      <c r="F1145" s="15"/>
      <c r="G1145" s="15"/>
      <c r="H1145" s="474" t="str">
        <f t="shared" si="37"/>
        <v/>
      </c>
      <c r="I1145" s="141"/>
      <c r="J1145" s="254" t="str">
        <f t="shared" si="38"/>
        <v/>
      </c>
    </row>
    <row r="1146" spans="1:10" ht="15" hidden="1" customHeight="1">
      <c r="A1146" s="144">
        <v>211</v>
      </c>
      <c r="B1146" s="46"/>
      <c r="C1146" s="27"/>
      <c r="D1146" s="14"/>
      <c r="E1146" s="473"/>
      <c r="F1146" s="15"/>
      <c r="G1146" s="15"/>
      <c r="H1146" s="474" t="str">
        <f t="shared" si="37"/>
        <v/>
      </c>
      <c r="I1146" s="141"/>
      <c r="J1146" s="254" t="str">
        <f t="shared" si="38"/>
        <v/>
      </c>
    </row>
    <row r="1147" spans="1:10" ht="15" hidden="1" customHeight="1">
      <c r="A1147" s="144">
        <v>212</v>
      </c>
      <c r="B1147" s="46"/>
      <c r="C1147" s="27"/>
      <c r="D1147" s="14"/>
      <c r="E1147" s="473"/>
      <c r="F1147" s="15"/>
      <c r="G1147" s="15"/>
      <c r="H1147" s="474" t="str">
        <f t="shared" si="37"/>
        <v/>
      </c>
      <c r="I1147" s="141"/>
      <c r="J1147" s="254" t="str">
        <f t="shared" si="38"/>
        <v/>
      </c>
    </row>
    <row r="1148" spans="1:10" ht="15" hidden="1" customHeight="1">
      <c r="A1148" s="144">
        <v>213</v>
      </c>
      <c r="B1148" s="46"/>
      <c r="C1148" s="27"/>
      <c r="D1148" s="14"/>
      <c r="E1148" s="473"/>
      <c r="F1148" s="15"/>
      <c r="G1148" s="15"/>
      <c r="H1148" s="474" t="str">
        <f t="shared" si="37"/>
        <v/>
      </c>
      <c r="I1148" s="141"/>
      <c r="J1148" s="254" t="str">
        <f t="shared" si="38"/>
        <v/>
      </c>
    </row>
    <row r="1149" spans="1:10" ht="15" hidden="1" customHeight="1">
      <c r="A1149" s="144">
        <v>214</v>
      </c>
      <c r="B1149" s="46"/>
      <c r="C1149" s="27"/>
      <c r="D1149" s="14"/>
      <c r="E1149" s="473"/>
      <c r="F1149" s="15"/>
      <c r="G1149" s="15"/>
      <c r="H1149" s="474" t="str">
        <f t="shared" si="37"/>
        <v/>
      </c>
      <c r="I1149" s="141"/>
      <c r="J1149" s="254" t="str">
        <f t="shared" si="38"/>
        <v/>
      </c>
    </row>
    <row r="1150" spans="1:10" ht="15" hidden="1" customHeight="1">
      <c r="A1150" s="144">
        <v>215</v>
      </c>
      <c r="B1150" s="46"/>
      <c r="C1150" s="27"/>
      <c r="D1150" s="14"/>
      <c r="E1150" s="473"/>
      <c r="F1150" s="15"/>
      <c r="G1150" s="15"/>
      <c r="H1150" s="474" t="str">
        <f t="shared" si="37"/>
        <v/>
      </c>
      <c r="I1150" s="141"/>
      <c r="J1150" s="254" t="str">
        <f t="shared" si="38"/>
        <v/>
      </c>
    </row>
    <row r="1151" spans="1:10" ht="15" hidden="1" customHeight="1">
      <c r="A1151" s="144">
        <v>216</v>
      </c>
      <c r="B1151" s="46"/>
      <c r="C1151" s="27"/>
      <c r="D1151" s="14"/>
      <c r="E1151" s="473"/>
      <c r="F1151" s="15"/>
      <c r="G1151" s="15"/>
      <c r="H1151" s="474" t="str">
        <f t="shared" si="37"/>
        <v/>
      </c>
      <c r="I1151" s="141"/>
      <c r="J1151" s="254" t="str">
        <f t="shared" si="38"/>
        <v/>
      </c>
    </row>
    <row r="1152" spans="1:10" ht="15" hidden="1" customHeight="1">
      <c r="A1152" s="144">
        <v>217</v>
      </c>
      <c r="B1152" s="46"/>
      <c r="C1152" s="27"/>
      <c r="D1152" s="14"/>
      <c r="E1152" s="473"/>
      <c r="F1152" s="15"/>
      <c r="G1152" s="15"/>
      <c r="H1152" s="474" t="str">
        <f t="shared" si="37"/>
        <v/>
      </c>
      <c r="I1152" s="141"/>
      <c r="J1152" s="254" t="str">
        <f t="shared" si="38"/>
        <v/>
      </c>
    </row>
    <row r="1153" spans="1:10" ht="15" hidden="1" customHeight="1">
      <c r="A1153" s="144">
        <v>218</v>
      </c>
      <c r="B1153" s="46"/>
      <c r="C1153" s="27"/>
      <c r="D1153" s="14"/>
      <c r="E1153" s="473"/>
      <c r="F1153" s="15"/>
      <c r="G1153" s="15"/>
      <c r="H1153" s="474" t="str">
        <f t="shared" si="37"/>
        <v/>
      </c>
      <c r="I1153" s="141"/>
      <c r="J1153" s="254" t="str">
        <f t="shared" si="38"/>
        <v/>
      </c>
    </row>
    <row r="1154" spans="1:10" ht="15" hidden="1" customHeight="1">
      <c r="A1154" s="144">
        <v>219</v>
      </c>
      <c r="B1154" s="46"/>
      <c r="C1154" s="27"/>
      <c r="D1154" s="14"/>
      <c r="E1154" s="473"/>
      <c r="F1154" s="15"/>
      <c r="G1154" s="15"/>
      <c r="H1154" s="474" t="str">
        <f t="shared" si="37"/>
        <v/>
      </c>
      <c r="I1154" s="141"/>
      <c r="J1154" s="254" t="str">
        <f t="shared" si="38"/>
        <v/>
      </c>
    </row>
    <row r="1155" spans="1:10" ht="15" hidden="1" customHeight="1">
      <c r="A1155" s="144">
        <v>220</v>
      </c>
      <c r="B1155" s="46"/>
      <c r="C1155" s="27"/>
      <c r="D1155" s="14"/>
      <c r="E1155" s="473"/>
      <c r="F1155" s="15"/>
      <c r="G1155" s="15"/>
      <c r="H1155" s="474" t="str">
        <f t="shared" si="37"/>
        <v/>
      </c>
      <c r="I1155" s="141"/>
      <c r="J1155" s="254" t="str">
        <f t="shared" si="38"/>
        <v/>
      </c>
    </row>
    <row r="1156" spans="1:10" ht="15" hidden="1" customHeight="1">
      <c r="A1156" s="144">
        <v>221</v>
      </c>
      <c r="B1156" s="46"/>
      <c r="C1156" s="27"/>
      <c r="D1156" s="14"/>
      <c r="E1156" s="473"/>
      <c r="F1156" s="15"/>
      <c r="G1156" s="15"/>
      <c r="H1156" s="474" t="str">
        <f t="shared" si="37"/>
        <v/>
      </c>
      <c r="I1156" s="141"/>
      <c r="J1156" s="254" t="str">
        <f t="shared" si="38"/>
        <v/>
      </c>
    </row>
    <row r="1157" spans="1:10" ht="15" hidden="1" customHeight="1">
      <c r="A1157" s="144">
        <v>222</v>
      </c>
      <c r="B1157" s="46"/>
      <c r="C1157" s="27"/>
      <c r="D1157" s="14"/>
      <c r="E1157" s="473"/>
      <c r="F1157" s="15"/>
      <c r="G1157" s="15"/>
      <c r="H1157" s="474" t="str">
        <f t="shared" si="37"/>
        <v/>
      </c>
      <c r="I1157" s="141"/>
      <c r="J1157" s="254" t="str">
        <f t="shared" si="38"/>
        <v/>
      </c>
    </row>
    <row r="1158" spans="1:10" ht="15" hidden="1" customHeight="1">
      <c r="A1158" s="144">
        <v>223</v>
      </c>
      <c r="B1158" s="46"/>
      <c r="C1158" s="27"/>
      <c r="D1158" s="14"/>
      <c r="E1158" s="473"/>
      <c r="F1158" s="15"/>
      <c r="G1158" s="15"/>
      <c r="H1158" s="474" t="str">
        <f t="shared" si="37"/>
        <v/>
      </c>
      <c r="I1158" s="141"/>
      <c r="J1158" s="254" t="str">
        <f t="shared" si="38"/>
        <v/>
      </c>
    </row>
    <row r="1159" spans="1:10" ht="15" hidden="1" customHeight="1">
      <c r="A1159" s="144">
        <v>224</v>
      </c>
      <c r="B1159" s="46"/>
      <c r="C1159" s="27"/>
      <c r="D1159" s="14"/>
      <c r="E1159" s="473"/>
      <c r="F1159" s="15"/>
      <c r="G1159" s="15"/>
      <c r="H1159" s="474" t="str">
        <f t="shared" si="37"/>
        <v/>
      </c>
      <c r="I1159" s="141"/>
      <c r="J1159" s="254" t="str">
        <f t="shared" si="38"/>
        <v/>
      </c>
    </row>
    <row r="1160" spans="1:10" ht="15" hidden="1" customHeight="1">
      <c r="A1160" s="144">
        <v>225</v>
      </c>
      <c r="B1160" s="46"/>
      <c r="C1160" s="27"/>
      <c r="D1160" s="14"/>
      <c r="E1160" s="473"/>
      <c r="F1160" s="15"/>
      <c r="G1160" s="15"/>
      <c r="H1160" s="474" t="str">
        <f t="shared" si="37"/>
        <v/>
      </c>
      <c r="I1160" s="141"/>
      <c r="J1160" s="254" t="str">
        <f t="shared" si="38"/>
        <v/>
      </c>
    </row>
    <row r="1161" spans="1:10" ht="15" hidden="1" customHeight="1">
      <c r="A1161" s="144">
        <v>226</v>
      </c>
      <c r="B1161" s="46"/>
      <c r="C1161" s="27"/>
      <c r="D1161" s="14"/>
      <c r="E1161" s="473"/>
      <c r="F1161" s="15"/>
      <c r="G1161" s="15"/>
      <c r="H1161" s="474" t="str">
        <f t="shared" si="37"/>
        <v/>
      </c>
      <c r="I1161" s="141"/>
      <c r="J1161" s="254" t="str">
        <f t="shared" si="38"/>
        <v/>
      </c>
    </row>
    <row r="1162" spans="1:10" ht="15" hidden="1" customHeight="1">
      <c r="A1162" s="144">
        <v>227</v>
      </c>
      <c r="B1162" s="46"/>
      <c r="C1162" s="27"/>
      <c r="D1162" s="14"/>
      <c r="E1162" s="473"/>
      <c r="F1162" s="15"/>
      <c r="G1162" s="15"/>
      <c r="H1162" s="474" t="str">
        <f t="shared" si="37"/>
        <v/>
      </c>
      <c r="I1162" s="141"/>
      <c r="J1162" s="254" t="str">
        <f t="shared" si="38"/>
        <v/>
      </c>
    </row>
    <row r="1163" spans="1:10" ht="15" hidden="1" customHeight="1">
      <c r="A1163" s="144">
        <v>228</v>
      </c>
      <c r="B1163" s="46"/>
      <c r="C1163" s="27"/>
      <c r="D1163" s="14"/>
      <c r="E1163" s="473"/>
      <c r="F1163" s="15"/>
      <c r="G1163" s="15"/>
      <c r="H1163" s="474" t="str">
        <f t="shared" si="37"/>
        <v/>
      </c>
      <c r="I1163" s="141"/>
      <c r="J1163" s="254" t="str">
        <f t="shared" si="38"/>
        <v/>
      </c>
    </row>
    <row r="1164" spans="1:10" ht="15" hidden="1" customHeight="1">
      <c r="A1164" s="144">
        <v>229</v>
      </c>
      <c r="B1164" s="46"/>
      <c r="C1164" s="27"/>
      <c r="D1164" s="14"/>
      <c r="E1164" s="473"/>
      <c r="F1164" s="15"/>
      <c r="G1164" s="15"/>
      <c r="H1164" s="474" t="str">
        <f t="shared" si="37"/>
        <v/>
      </c>
      <c r="I1164" s="141"/>
      <c r="J1164" s="254" t="str">
        <f t="shared" si="38"/>
        <v/>
      </c>
    </row>
    <row r="1165" spans="1:10" ht="15" hidden="1" customHeight="1">
      <c r="A1165" s="144">
        <v>230</v>
      </c>
      <c r="B1165" s="46"/>
      <c r="C1165" s="27"/>
      <c r="D1165" s="14"/>
      <c r="E1165" s="473"/>
      <c r="F1165" s="15"/>
      <c r="G1165" s="15"/>
      <c r="H1165" s="474" t="str">
        <f t="shared" si="37"/>
        <v/>
      </c>
      <c r="I1165" s="141"/>
      <c r="J1165" s="254" t="str">
        <f t="shared" si="38"/>
        <v/>
      </c>
    </row>
    <row r="1166" spans="1:10" ht="15" hidden="1" customHeight="1">
      <c r="A1166" s="144">
        <v>231</v>
      </c>
      <c r="B1166" s="46"/>
      <c r="C1166" s="27"/>
      <c r="D1166" s="14"/>
      <c r="E1166" s="473"/>
      <c r="F1166" s="15"/>
      <c r="G1166" s="15"/>
      <c r="H1166" s="474" t="str">
        <f t="shared" si="37"/>
        <v/>
      </c>
      <c r="I1166" s="141"/>
      <c r="J1166" s="254" t="str">
        <f t="shared" si="38"/>
        <v/>
      </c>
    </row>
    <row r="1167" spans="1:10" ht="15" hidden="1" customHeight="1">
      <c r="A1167" s="144">
        <v>232</v>
      </c>
      <c r="B1167" s="46"/>
      <c r="C1167" s="27"/>
      <c r="D1167" s="14"/>
      <c r="E1167" s="473"/>
      <c r="F1167" s="15"/>
      <c r="G1167" s="15"/>
      <c r="H1167" s="474" t="str">
        <f t="shared" si="37"/>
        <v/>
      </c>
      <c r="I1167" s="141"/>
      <c r="J1167" s="254" t="str">
        <f t="shared" si="38"/>
        <v/>
      </c>
    </row>
    <row r="1168" spans="1:10" ht="15" hidden="1" customHeight="1">
      <c r="A1168" s="144">
        <v>233</v>
      </c>
      <c r="B1168" s="46"/>
      <c r="C1168" s="27"/>
      <c r="D1168" s="14"/>
      <c r="E1168" s="473"/>
      <c r="F1168" s="15"/>
      <c r="G1168" s="15"/>
      <c r="H1168" s="474" t="str">
        <f t="shared" si="37"/>
        <v/>
      </c>
      <c r="I1168" s="141"/>
      <c r="J1168" s="254" t="str">
        <f t="shared" si="38"/>
        <v/>
      </c>
    </row>
    <row r="1169" spans="1:10" ht="15" hidden="1" customHeight="1">
      <c r="A1169" s="144">
        <v>234</v>
      </c>
      <c r="B1169" s="46"/>
      <c r="C1169" s="27"/>
      <c r="D1169" s="14"/>
      <c r="E1169" s="473"/>
      <c r="F1169" s="15"/>
      <c r="G1169" s="15"/>
      <c r="H1169" s="474" t="str">
        <f t="shared" si="37"/>
        <v/>
      </c>
      <c r="I1169" s="141"/>
      <c r="J1169" s="254" t="str">
        <f t="shared" si="38"/>
        <v/>
      </c>
    </row>
    <row r="1170" spans="1:10" ht="15" hidden="1" customHeight="1">
      <c r="A1170" s="144">
        <v>235</v>
      </c>
      <c r="B1170" s="46"/>
      <c r="C1170" s="27"/>
      <c r="D1170" s="14"/>
      <c r="E1170" s="473"/>
      <c r="F1170" s="15"/>
      <c r="G1170" s="15"/>
      <c r="H1170" s="474" t="str">
        <f t="shared" si="37"/>
        <v/>
      </c>
      <c r="I1170" s="141"/>
      <c r="J1170" s="254" t="str">
        <f t="shared" si="38"/>
        <v/>
      </c>
    </row>
    <row r="1171" spans="1:10" ht="15" hidden="1" customHeight="1">
      <c r="A1171" s="144">
        <v>236</v>
      </c>
      <c r="B1171" s="46"/>
      <c r="C1171" s="27"/>
      <c r="D1171" s="14"/>
      <c r="E1171" s="473"/>
      <c r="F1171" s="15"/>
      <c r="G1171" s="15"/>
      <c r="H1171" s="474" t="str">
        <f t="shared" si="37"/>
        <v/>
      </c>
      <c r="I1171" s="141"/>
      <c r="J1171" s="254" t="str">
        <f t="shared" si="38"/>
        <v/>
      </c>
    </row>
    <row r="1172" spans="1:10" ht="15" hidden="1" customHeight="1">
      <c r="A1172" s="144">
        <v>237</v>
      </c>
      <c r="B1172" s="46"/>
      <c r="C1172" s="27"/>
      <c r="D1172" s="14"/>
      <c r="E1172" s="473"/>
      <c r="F1172" s="15"/>
      <c r="G1172" s="15"/>
      <c r="H1172" s="474" t="str">
        <f t="shared" si="37"/>
        <v/>
      </c>
      <c r="I1172" s="141"/>
      <c r="J1172" s="254" t="str">
        <f t="shared" si="38"/>
        <v/>
      </c>
    </row>
    <row r="1173" spans="1:10" ht="15" hidden="1" customHeight="1">
      <c r="A1173" s="144">
        <v>238</v>
      </c>
      <c r="B1173" s="46"/>
      <c r="C1173" s="27"/>
      <c r="D1173" s="14"/>
      <c r="E1173" s="473"/>
      <c r="F1173" s="15"/>
      <c r="G1173" s="15"/>
      <c r="H1173" s="474" t="str">
        <f t="shared" si="37"/>
        <v/>
      </c>
      <c r="I1173" s="141"/>
      <c r="J1173" s="254" t="str">
        <f t="shared" si="38"/>
        <v/>
      </c>
    </row>
    <row r="1174" spans="1:10" ht="15" hidden="1" customHeight="1">
      <c r="A1174" s="144">
        <v>239</v>
      </c>
      <c r="B1174" s="46"/>
      <c r="C1174" s="27"/>
      <c r="D1174" s="14"/>
      <c r="E1174" s="473"/>
      <c r="F1174" s="15"/>
      <c r="G1174" s="15"/>
      <c r="H1174" s="474" t="str">
        <f t="shared" si="37"/>
        <v/>
      </c>
      <c r="I1174" s="141"/>
      <c r="J1174" s="254" t="str">
        <f t="shared" si="38"/>
        <v/>
      </c>
    </row>
    <row r="1175" spans="1:10" ht="15" hidden="1" customHeight="1">
      <c r="A1175" s="144">
        <v>240</v>
      </c>
      <c r="B1175" s="46"/>
      <c r="C1175" s="27"/>
      <c r="D1175" s="14"/>
      <c r="E1175" s="473"/>
      <c r="F1175" s="15"/>
      <c r="G1175" s="15"/>
      <c r="H1175" s="474" t="str">
        <f t="shared" si="37"/>
        <v/>
      </c>
      <c r="I1175" s="141"/>
      <c r="J1175" s="254" t="str">
        <f t="shared" si="38"/>
        <v/>
      </c>
    </row>
    <row r="1176" spans="1:10" ht="15" hidden="1" customHeight="1">
      <c r="A1176" s="144">
        <v>241</v>
      </c>
      <c r="B1176" s="46"/>
      <c r="C1176" s="27"/>
      <c r="D1176" s="14"/>
      <c r="E1176" s="473"/>
      <c r="F1176" s="15"/>
      <c r="G1176" s="15"/>
      <c r="H1176" s="474" t="str">
        <f t="shared" si="37"/>
        <v/>
      </c>
      <c r="I1176" s="141"/>
      <c r="J1176" s="254" t="str">
        <f t="shared" si="38"/>
        <v/>
      </c>
    </row>
    <row r="1177" spans="1:10" ht="15" hidden="1" customHeight="1">
      <c r="A1177" s="144">
        <v>242</v>
      </c>
      <c r="B1177" s="46"/>
      <c r="C1177" s="27"/>
      <c r="D1177" s="14"/>
      <c r="E1177" s="473"/>
      <c r="F1177" s="15"/>
      <c r="G1177" s="15"/>
      <c r="H1177" s="474" t="str">
        <f t="shared" si="37"/>
        <v/>
      </c>
      <c r="I1177" s="141"/>
      <c r="J1177" s="254" t="str">
        <f t="shared" si="38"/>
        <v/>
      </c>
    </row>
    <row r="1178" spans="1:10" ht="15" hidden="1" customHeight="1">
      <c r="A1178" s="144">
        <v>243</v>
      </c>
      <c r="B1178" s="46"/>
      <c r="C1178" s="27"/>
      <c r="D1178" s="14"/>
      <c r="E1178" s="473"/>
      <c r="F1178" s="15"/>
      <c r="G1178" s="15"/>
      <c r="H1178" s="474" t="str">
        <f t="shared" si="37"/>
        <v/>
      </c>
      <c r="I1178" s="141"/>
      <c r="J1178" s="254" t="str">
        <f t="shared" si="38"/>
        <v/>
      </c>
    </row>
    <row r="1179" spans="1:10" ht="15" hidden="1" customHeight="1">
      <c r="A1179" s="144">
        <v>244</v>
      </c>
      <c r="B1179" s="46"/>
      <c r="C1179" s="27"/>
      <c r="D1179" s="14"/>
      <c r="E1179" s="473"/>
      <c r="F1179" s="15"/>
      <c r="G1179" s="15"/>
      <c r="H1179" s="474" t="str">
        <f t="shared" si="37"/>
        <v/>
      </c>
      <c r="I1179" s="141"/>
      <c r="J1179" s="254" t="str">
        <f t="shared" si="38"/>
        <v/>
      </c>
    </row>
    <row r="1180" spans="1:10" ht="15" hidden="1" customHeight="1">
      <c r="A1180" s="144">
        <v>245</v>
      </c>
      <c r="B1180" s="46"/>
      <c r="C1180" s="27"/>
      <c r="D1180" s="14"/>
      <c r="E1180" s="473"/>
      <c r="F1180" s="15"/>
      <c r="G1180" s="15"/>
      <c r="H1180" s="474" t="str">
        <f t="shared" si="37"/>
        <v/>
      </c>
      <c r="I1180" s="141"/>
      <c r="J1180" s="254" t="str">
        <f t="shared" si="38"/>
        <v/>
      </c>
    </row>
    <row r="1181" spans="1:10" ht="15" hidden="1" customHeight="1">
      <c r="A1181" s="144">
        <v>246</v>
      </c>
      <c r="B1181" s="46"/>
      <c r="C1181" s="27"/>
      <c r="D1181" s="14"/>
      <c r="E1181" s="473"/>
      <c r="F1181" s="15"/>
      <c r="G1181" s="15"/>
      <c r="H1181" s="474" t="str">
        <f t="shared" si="37"/>
        <v/>
      </c>
      <c r="I1181" s="141"/>
      <c r="J1181" s="254" t="str">
        <f t="shared" si="38"/>
        <v/>
      </c>
    </row>
    <row r="1182" spans="1:10" ht="15" hidden="1" customHeight="1">
      <c r="A1182" s="144">
        <v>247</v>
      </c>
      <c r="B1182" s="46"/>
      <c r="C1182" s="27"/>
      <c r="D1182" s="14"/>
      <c r="E1182" s="473"/>
      <c r="F1182" s="15"/>
      <c r="G1182" s="15"/>
      <c r="H1182" s="474" t="str">
        <f t="shared" si="37"/>
        <v/>
      </c>
      <c r="I1182" s="141"/>
      <c r="J1182" s="254" t="str">
        <f t="shared" si="38"/>
        <v/>
      </c>
    </row>
    <row r="1183" spans="1:10" ht="15" hidden="1" customHeight="1">
      <c r="A1183" s="144">
        <v>248</v>
      </c>
      <c r="B1183" s="46"/>
      <c r="C1183" s="27"/>
      <c r="D1183" s="14"/>
      <c r="E1183" s="473"/>
      <c r="F1183" s="15"/>
      <c r="G1183" s="15"/>
      <c r="H1183" s="474" t="str">
        <f t="shared" si="37"/>
        <v/>
      </c>
      <c r="I1183" s="141"/>
      <c r="J1183" s="254" t="str">
        <f t="shared" si="38"/>
        <v/>
      </c>
    </row>
    <row r="1184" spans="1:10" ht="15" hidden="1" customHeight="1">
      <c r="A1184" s="144">
        <v>249</v>
      </c>
      <c r="B1184" s="46"/>
      <c r="C1184" s="27"/>
      <c r="D1184" s="14"/>
      <c r="E1184" s="473"/>
      <c r="F1184" s="15"/>
      <c r="G1184" s="15"/>
      <c r="H1184" s="474" t="str">
        <f t="shared" si="37"/>
        <v/>
      </c>
      <c r="I1184" s="141"/>
      <c r="J1184" s="254" t="str">
        <f t="shared" si="38"/>
        <v/>
      </c>
    </row>
    <row r="1185" spans="1:10" ht="15" hidden="1" customHeight="1">
      <c r="A1185" s="144">
        <v>250</v>
      </c>
      <c r="B1185" s="46"/>
      <c r="C1185" s="27"/>
      <c r="D1185" s="14"/>
      <c r="E1185" s="473"/>
      <c r="F1185" s="15"/>
      <c r="G1185" s="15"/>
      <c r="H1185" s="474" t="str">
        <f t="shared" si="37"/>
        <v/>
      </c>
      <c r="I1185" s="141"/>
      <c r="J1185" s="254" t="str">
        <f t="shared" si="38"/>
        <v/>
      </c>
    </row>
    <row r="1186" spans="1:10" ht="6" hidden="1" customHeight="1">
      <c r="A1186" s="144"/>
      <c r="H1186" s="173"/>
      <c r="I1186" s="141"/>
      <c r="J1186" s="254" t="str">
        <f>IF(COUNTIF(J936:J1185,"x")=0,"","x")</f>
        <v/>
      </c>
    </row>
    <row r="1187" spans="1:10" ht="24.75" hidden="1" customHeight="1">
      <c r="A1187" s="144"/>
      <c r="B1187" s="612" t="s">
        <v>236</v>
      </c>
      <c r="C1187" s="612"/>
      <c r="D1187" s="612"/>
      <c r="E1187" s="612"/>
      <c r="F1187" s="612"/>
      <c r="G1187" s="612"/>
      <c r="H1187" s="482">
        <f>SUM(H1189:H1438)</f>
        <v>0</v>
      </c>
      <c r="I1187" s="141"/>
      <c r="J1187" s="254" t="str">
        <f>IF(COUNTIF(J1189:J1438,"x")=0,"","x")</f>
        <v/>
      </c>
    </row>
    <row r="1188" spans="1:10" ht="15" hidden="1" customHeight="1">
      <c r="A1188" s="144"/>
      <c r="B1188" s="28" t="s">
        <v>2</v>
      </c>
      <c r="C1188" s="28" t="s">
        <v>6</v>
      </c>
      <c r="D1188" s="29" t="s">
        <v>5</v>
      </c>
      <c r="E1188" s="30" t="s">
        <v>1</v>
      </c>
      <c r="F1188" s="30" t="str">
        <f>F26</f>
        <v>RISCO %</v>
      </c>
      <c r="G1188" s="30" t="str">
        <f>G26</f>
        <v>ADICIONAIS %</v>
      </c>
      <c r="H1188" s="297" t="s">
        <v>4</v>
      </c>
      <c r="I1188" s="141"/>
      <c r="J1188" s="254" t="str">
        <f>IF(COUNTIF(J1189:J1438,"x")=0,"","x")</f>
        <v/>
      </c>
    </row>
    <row r="1189" spans="1:10" ht="15" hidden="1" customHeight="1">
      <c r="A1189" s="144">
        <v>1</v>
      </c>
      <c r="B1189" s="47" t="s">
        <v>14</v>
      </c>
      <c r="C1189" s="31"/>
      <c r="D1189" s="14"/>
      <c r="E1189" s="473"/>
      <c r="F1189" s="15">
        <v>0</v>
      </c>
      <c r="G1189" s="15">
        <v>0</v>
      </c>
      <c r="H1189" s="474">
        <f t="shared" ref="H1189:H1252" si="39">IF(B1189&lt;&gt;"",(D1189*E1189)/(1-F1189-G1189),"")</f>
        <v>0</v>
      </c>
      <c r="I1189" s="141"/>
      <c r="J1189" s="254" t="str">
        <f t="shared" ref="J1189:J1252" si="40">IF(B1189="","",IF(H1189&lt;&gt;0,"x",IF(H1189="","",IF(H1189=0,""))))</f>
        <v/>
      </c>
    </row>
    <row r="1190" spans="1:10" ht="15" hidden="1" customHeight="1">
      <c r="A1190" s="144">
        <v>2</v>
      </c>
      <c r="B1190" s="47" t="s">
        <v>15</v>
      </c>
      <c r="C1190" s="31"/>
      <c r="D1190" s="14"/>
      <c r="E1190" s="473"/>
      <c r="F1190" s="15">
        <v>0</v>
      </c>
      <c r="G1190" s="15">
        <v>0</v>
      </c>
      <c r="H1190" s="474">
        <f t="shared" si="39"/>
        <v>0</v>
      </c>
      <c r="I1190" s="141"/>
      <c r="J1190" s="254" t="str">
        <f t="shared" si="40"/>
        <v/>
      </c>
    </row>
    <row r="1191" spans="1:10" ht="15" hidden="1" customHeight="1">
      <c r="A1191" s="144">
        <v>3</v>
      </c>
      <c r="B1191" s="47" t="s">
        <v>16</v>
      </c>
      <c r="C1191" s="31"/>
      <c r="D1191" s="14"/>
      <c r="E1191" s="473"/>
      <c r="F1191" s="15">
        <v>0</v>
      </c>
      <c r="G1191" s="15">
        <v>0</v>
      </c>
      <c r="H1191" s="474">
        <f t="shared" si="39"/>
        <v>0</v>
      </c>
      <c r="I1191" s="141"/>
      <c r="J1191" s="254" t="str">
        <f t="shared" si="40"/>
        <v/>
      </c>
    </row>
    <row r="1192" spans="1:10" ht="15" hidden="1" customHeight="1">
      <c r="A1192" s="144">
        <v>4</v>
      </c>
      <c r="B1192" s="47" t="s">
        <v>117</v>
      </c>
      <c r="C1192" s="31"/>
      <c r="D1192" s="14"/>
      <c r="E1192" s="473"/>
      <c r="F1192" s="15">
        <v>0</v>
      </c>
      <c r="G1192" s="15">
        <v>0</v>
      </c>
      <c r="H1192" s="474">
        <f t="shared" si="39"/>
        <v>0</v>
      </c>
      <c r="I1192" s="141"/>
      <c r="J1192" s="254" t="str">
        <f t="shared" si="40"/>
        <v/>
      </c>
    </row>
    <row r="1193" spans="1:10" ht="15" hidden="1" customHeight="1">
      <c r="A1193" s="144">
        <v>5</v>
      </c>
      <c r="B1193" s="47" t="s">
        <v>118</v>
      </c>
      <c r="C1193" s="31"/>
      <c r="D1193" s="14"/>
      <c r="E1193" s="473"/>
      <c r="F1193" s="15">
        <v>0</v>
      </c>
      <c r="G1193" s="15">
        <v>0</v>
      </c>
      <c r="H1193" s="474">
        <f t="shared" si="39"/>
        <v>0</v>
      </c>
      <c r="I1193" s="141"/>
      <c r="J1193" s="254" t="str">
        <f t="shared" si="40"/>
        <v/>
      </c>
    </row>
    <row r="1194" spans="1:10" ht="15" hidden="1" customHeight="1">
      <c r="A1194" s="144">
        <v>6</v>
      </c>
      <c r="B1194" s="47" t="s">
        <v>119</v>
      </c>
      <c r="C1194" s="31"/>
      <c r="D1194" s="14"/>
      <c r="E1194" s="473"/>
      <c r="F1194" s="15">
        <v>0</v>
      </c>
      <c r="G1194" s="15">
        <v>0</v>
      </c>
      <c r="H1194" s="474">
        <f t="shared" si="39"/>
        <v>0</v>
      </c>
      <c r="I1194" s="141"/>
      <c r="J1194" s="254" t="str">
        <f t="shared" si="40"/>
        <v/>
      </c>
    </row>
    <row r="1195" spans="1:10" ht="15" hidden="1" customHeight="1">
      <c r="A1195" s="144">
        <v>7</v>
      </c>
      <c r="B1195" s="47"/>
      <c r="C1195" s="31"/>
      <c r="D1195" s="14"/>
      <c r="E1195" s="473"/>
      <c r="F1195" s="15"/>
      <c r="G1195" s="15"/>
      <c r="H1195" s="474" t="str">
        <f t="shared" si="39"/>
        <v/>
      </c>
      <c r="I1195" s="141"/>
      <c r="J1195" s="254" t="str">
        <f t="shared" si="40"/>
        <v/>
      </c>
    </row>
    <row r="1196" spans="1:10" ht="15" hidden="1" customHeight="1">
      <c r="A1196" s="144">
        <v>8</v>
      </c>
      <c r="B1196" s="47" t="s">
        <v>120</v>
      </c>
      <c r="C1196" s="31"/>
      <c r="D1196" s="14"/>
      <c r="E1196" s="473"/>
      <c r="F1196" s="15">
        <v>0</v>
      </c>
      <c r="G1196" s="15">
        <v>0</v>
      </c>
      <c r="H1196" s="474">
        <f t="shared" si="39"/>
        <v>0</v>
      </c>
      <c r="I1196" s="141"/>
      <c r="J1196" s="254" t="str">
        <f t="shared" si="40"/>
        <v/>
      </c>
    </row>
    <row r="1197" spans="1:10" ht="15" hidden="1" customHeight="1">
      <c r="A1197" s="144">
        <v>9</v>
      </c>
      <c r="B1197" s="47" t="s">
        <v>121</v>
      </c>
      <c r="C1197" s="31"/>
      <c r="D1197" s="14"/>
      <c r="E1197" s="473"/>
      <c r="F1197" s="15">
        <v>0</v>
      </c>
      <c r="G1197" s="15">
        <v>0</v>
      </c>
      <c r="H1197" s="474">
        <f t="shared" si="39"/>
        <v>0</v>
      </c>
      <c r="I1197" s="141"/>
      <c r="J1197" s="254" t="str">
        <f t="shared" si="40"/>
        <v/>
      </c>
    </row>
    <row r="1198" spans="1:10" ht="15" hidden="1" customHeight="1">
      <c r="A1198" s="144">
        <v>10</v>
      </c>
      <c r="B1198" s="47"/>
      <c r="C1198" s="31"/>
      <c r="D1198" s="14"/>
      <c r="E1198" s="473"/>
      <c r="F1198" s="15"/>
      <c r="G1198" s="15"/>
      <c r="H1198" s="474" t="str">
        <f t="shared" si="39"/>
        <v/>
      </c>
      <c r="I1198" s="141"/>
      <c r="J1198" s="254" t="str">
        <f t="shared" si="40"/>
        <v/>
      </c>
    </row>
    <row r="1199" spans="1:10" ht="15" hidden="1" customHeight="1">
      <c r="A1199" s="144">
        <v>11</v>
      </c>
      <c r="B1199" s="47" t="s">
        <v>46</v>
      </c>
      <c r="C1199" s="31"/>
      <c r="D1199" s="14"/>
      <c r="E1199" s="473"/>
      <c r="F1199" s="15">
        <v>0</v>
      </c>
      <c r="G1199" s="15">
        <v>0</v>
      </c>
      <c r="H1199" s="474">
        <f t="shared" si="39"/>
        <v>0</v>
      </c>
      <c r="I1199" s="141"/>
      <c r="J1199" s="254" t="str">
        <f t="shared" si="40"/>
        <v/>
      </c>
    </row>
    <row r="1200" spans="1:10" ht="15" hidden="1" customHeight="1">
      <c r="A1200" s="144">
        <v>12</v>
      </c>
      <c r="B1200" s="47" t="s">
        <v>45</v>
      </c>
      <c r="C1200" s="31"/>
      <c r="D1200" s="14"/>
      <c r="E1200" s="473"/>
      <c r="F1200" s="15">
        <v>0</v>
      </c>
      <c r="G1200" s="15">
        <v>0</v>
      </c>
      <c r="H1200" s="474">
        <f t="shared" si="39"/>
        <v>0</v>
      </c>
      <c r="I1200" s="141"/>
      <c r="J1200" s="254" t="str">
        <f t="shared" si="40"/>
        <v/>
      </c>
    </row>
    <row r="1201" spans="1:10" ht="15" hidden="1" customHeight="1">
      <c r="A1201" s="144">
        <v>13</v>
      </c>
      <c r="B1201" s="47" t="s">
        <v>122</v>
      </c>
      <c r="C1201" s="31"/>
      <c r="D1201" s="14"/>
      <c r="E1201" s="473"/>
      <c r="F1201" s="15">
        <v>0</v>
      </c>
      <c r="G1201" s="15">
        <v>0</v>
      </c>
      <c r="H1201" s="474">
        <f t="shared" si="39"/>
        <v>0</v>
      </c>
      <c r="I1201" s="141"/>
      <c r="J1201" s="254" t="str">
        <f t="shared" si="40"/>
        <v/>
      </c>
    </row>
    <row r="1202" spans="1:10" ht="15" hidden="1" customHeight="1">
      <c r="A1202" s="144">
        <v>14</v>
      </c>
      <c r="B1202" s="47" t="s">
        <v>123</v>
      </c>
      <c r="C1202" s="31"/>
      <c r="D1202" s="14"/>
      <c r="E1202" s="473"/>
      <c r="F1202" s="15">
        <v>0</v>
      </c>
      <c r="G1202" s="15">
        <v>0</v>
      </c>
      <c r="H1202" s="474">
        <f t="shared" si="39"/>
        <v>0</v>
      </c>
      <c r="I1202" s="141"/>
      <c r="J1202" s="254" t="str">
        <f t="shared" si="40"/>
        <v/>
      </c>
    </row>
    <row r="1203" spans="1:10" ht="15" hidden="1" customHeight="1">
      <c r="A1203" s="144">
        <v>15</v>
      </c>
      <c r="B1203" s="47" t="s">
        <v>20</v>
      </c>
      <c r="C1203" s="31"/>
      <c r="D1203" s="14"/>
      <c r="E1203" s="473"/>
      <c r="F1203" s="15">
        <v>0</v>
      </c>
      <c r="G1203" s="15">
        <v>0</v>
      </c>
      <c r="H1203" s="474">
        <f t="shared" si="39"/>
        <v>0</v>
      </c>
      <c r="I1203" s="141"/>
      <c r="J1203" s="254" t="str">
        <f t="shared" si="40"/>
        <v/>
      </c>
    </row>
    <row r="1204" spans="1:10" ht="15" hidden="1" customHeight="1">
      <c r="A1204" s="144">
        <v>16</v>
      </c>
      <c r="B1204" s="47"/>
      <c r="C1204" s="31"/>
      <c r="D1204" s="14"/>
      <c r="E1204" s="473"/>
      <c r="F1204" s="15"/>
      <c r="G1204" s="15"/>
      <c r="H1204" s="474" t="str">
        <f t="shared" si="39"/>
        <v/>
      </c>
      <c r="I1204" s="141"/>
      <c r="J1204" s="254" t="str">
        <f t="shared" si="40"/>
        <v/>
      </c>
    </row>
    <row r="1205" spans="1:10" ht="15" hidden="1" customHeight="1">
      <c r="A1205" s="144">
        <v>17</v>
      </c>
      <c r="B1205" s="47" t="s">
        <v>18</v>
      </c>
      <c r="C1205" s="31"/>
      <c r="D1205" s="14"/>
      <c r="E1205" s="473"/>
      <c r="F1205" s="15">
        <v>0</v>
      </c>
      <c r="G1205" s="15">
        <v>0</v>
      </c>
      <c r="H1205" s="474">
        <f t="shared" si="39"/>
        <v>0</v>
      </c>
      <c r="I1205" s="141"/>
      <c r="J1205" s="254" t="str">
        <f t="shared" si="40"/>
        <v/>
      </c>
    </row>
    <row r="1206" spans="1:10" ht="15" hidden="1" customHeight="1">
      <c r="A1206" s="144">
        <v>18</v>
      </c>
      <c r="B1206" s="47" t="s">
        <v>19</v>
      </c>
      <c r="C1206" s="31"/>
      <c r="D1206" s="14"/>
      <c r="E1206" s="473"/>
      <c r="F1206" s="15">
        <v>0</v>
      </c>
      <c r="G1206" s="15">
        <v>0</v>
      </c>
      <c r="H1206" s="474">
        <f t="shared" si="39"/>
        <v>0</v>
      </c>
      <c r="I1206" s="141"/>
      <c r="J1206" s="254" t="str">
        <f t="shared" si="40"/>
        <v/>
      </c>
    </row>
    <row r="1207" spans="1:10" ht="15" hidden="1" customHeight="1">
      <c r="A1207" s="144">
        <v>19</v>
      </c>
      <c r="B1207" s="47"/>
      <c r="C1207" s="31"/>
      <c r="D1207" s="14"/>
      <c r="E1207" s="473"/>
      <c r="F1207" s="15"/>
      <c r="G1207" s="15"/>
      <c r="H1207" s="474" t="str">
        <f t="shared" si="39"/>
        <v/>
      </c>
      <c r="I1207" s="141"/>
      <c r="J1207" s="254" t="str">
        <f t="shared" si="40"/>
        <v/>
      </c>
    </row>
    <row r="1208" spans="1:10" ht="15" hidden="1" customHeight="1">
      <c r="A1208" s="144">
        <v>20</v>
      </c>
      <c r="B1208" s="47" t="s">
        <v>124</v>
      </c>
      <c r="C1208" s="31"/>
      <c r="D1208" s="14"/>
      <c r="E1208" s="473"/>
      <c r="F1208" s="15">
        <v>0</v>
      </c>
      <c r="G1208" s="15">
        <v>0</v>
      </c>
      <c r="H1208" s="474">
        <f t="shared" si="39"/>
        <v>0</v>
      </c>
      <c r="I1208" s="141"/>
      <c r="J1208" s="254" t="str">
        <f t="shared" si="40"/>
        <v/>
      </c>
    </row>
    <row r="1209" spans="1:10" ht="15" hidden="1" customHeight="1">
      <c r="A1209" s="144">
        <v>21</v>
      </c>
      <c r="B1209" s="47" t="s">
        <v>125</v>
      </c>
      <c r="C1209" s="31"/>
      <c r="D1209" s="14"/>
      <c r="E1209" s="473"/>
      <c r="F1209" s="15">
        <v>0</v>
      </c>
      <c r="G1209" s="15">
        <v>0</v>
      </c>
      <c r="H1209" s="474">
        <f t="shared" si="39"/>
        <v>0</v>
      </c>
      <c r="I1209" s="141"/>
      <c r="J1209" s="254" t="str">
        <f t="shared" si="40"/>
        <v/>
      </c>
    </row>
    <row r="1210" spans="1:10" ht="15" hidden="1" customHeight="1">
      <c r="A1210" s="144">
        <v>22</v>
      </c>
      <c r="B1210" s="47"/>
      <c r="C1210" s="31"/>
      <c r="D1210" s="14"/>
      <c r="E1210" s="473"/>
      <c r="F1210" s="15"/>
      <c r="G1210" s="15"/>
      <c r="H1210" s="474" t="str">
        <f t="shared" si="39"/>
        <v/>
      </c>
      <c r="I1210" s="141"/>
      <c r="J1210" s="254" t="str">
        <f t="shared" si="40"/>
        <v/>
      </c>
    </row>
    <row r="1211" spans="1:10" ht="15" hidden="1" customHeight="1">
      <c r="A1211" s="144">
        <v>23</v>
      </c>
      <c r="B1211" s="47"/>
      <c r="C1211" s="31"/>
      <c r="D1211" s="14"/>
      <c r="E1211" s="473"/>
      <c r="F1211" s="15"/>
      <c r="G1211" s="15"/>
      <c r="H1211" s="474" t="str">
        <f t="shared" si="39"/>
        <v/>
      </c>
      <c r="I1211" s="141"/>
      <c r="J1211" s="254" t="str">
        <f t="shared" si="40"/>
        <v/>
      </c>
    </row>
    <row r="1212" spans="1:10" ht="15" hidden="1" customHeight="1">
      <c r="A1212" s="144">
        <v>24</v>
      </c>
      <c r="B1212" s="47"/>
      <c r="C1212" s="31"/>
      <c r="D1212" s="14"/>
      <c r="E1212" s="473"/>
      <c r="F1212" s="15"/>
      <c r="G1212" s="15"/>
      <c r="H1212" s="474" t="str">
        <f t="shared" si="39"/>
        <v/>
      </c>
      <c r="I1212" s="141"/>
      <c r="J1212" s="254" t="str">
        <f t="shared" si="40"/>
        <v/>
      </c>
    </row>
    <row r="1213" spans="1:10" ht="15" hidden="1" customHeight="1">
      <c r="A1213" s="144">
        <v>25</v>
      </c>
      <c r="B1213" s="47"/>
      <c r="C1213" s="31"/>
      <c r="D1213" s="14"/>
      <c r="E1213" s="473"/>
      <c r="F1213" s="15"/>
      <c r="G1213" s="15"/>
      <c r="H1213" s="474" t="str">
        <f t="shared" si="39"/>
        <v/>
      </c>
      <c r="I1213" s="141"/>
      <c r="J1213" s="254" t="str">
        <f t="shared" si="40"/>
        <v/>
      </c>
    </row>
    <row r="1214" spans="1:10" ht="15" hidden="1" customHeight="1">
      <c r="A1214" s="144">
        <v>26</v>
      </c>
      <c r="B1214" s="47"/>
      <c r="C1214" s="31"/>
      <c r="D1214" s="14"/>
      <c r="E1214" s="473"/>
      <c r="F1214" s="15"/>
      <c r="G1214" s="15"/>
      <c r="H1214" s="474" t="str">
        <f t="shared" si="39"/>
        <v/>
      </c>
      <c r="I1214" s="141"/>
      <c r="J1214" s="254" t="str">
        <f t="shared" si="40"/>
        <v/>
      </c>
    </row>
    <row r="1215" spans="1:10" ht="15" hidden="1" customHeight="1">
      <c r="A1215" s="144">
        <v>27</v>
      </c>
      <c r="B1215" s="47"/>
      <c r="C1215" s="31"/>
      <c r="D1215" s="14"/>
      <c r="E1215" s="473"/>
      <c r="F1215" s="15"/>
      <c r="G1215" s="15"/>
      <c r="H1215" s="474" t="str">
        <f t="shared" si="39"/>
        <v/>
      </c>
      <c r="I1215" s="141"/>
      <c r="J1215" s="254" t="str">
        <f t="shared" si="40"/>
        <v/>
      </c>
    </row>
    <row r="1216" spans="1:10" ht="15" hidden="1" customHeight="1">
      <c r="A1216" s="144">
        <v>28</v>
      </c>
      <c r="B1216" s="47"/>
      <c r="C1216" s="31"/>
      <c r="D1216" s="14"/>
      <c r="E1216" s="473"/>
      <c r="F1216" s="15"/>
      <c r="G1216" s="15"/>
      <c r="H1216" s="474" t="str">
        <f t="shared" si="39"/>
        <v/>
      </c>
      <c r="I1216" s="141"/>
      <c r="J1216" s="254" t="str">
        <f t="shared" si="40"/>
        <v/>
      </c>
    </row>
    <row r="1217" spans="1:10" ht="15" hidden="1" customHeight="1">
      <c r="A1217" s="144">
        <v>29</v>
      </c>
      <c r="B1217" s="47"/>
      <c r="C1217" s="31"/>
      <c r="D1217" s="14"/>
      <c r="E1217" s="473"/>
      <c r="F1217" s="15"/>
      <c r="G1217" s="15"/>
      <c r="H1217" s="474" t="str">
        <f t="shared" si="39"/>
        <v/>
      </c>
      <c r="I1217" s="141"/>
      <c r="J1217" s="254" t="str">
        <f t="shared" si="40"/>
        <v/>
      </c>
    </row>
    <row r="1218" spans="1:10" ht="15" hidden="1" customHeight="1">
      <c r="A1218" s="144">
        <v>30</v>
      </c>
      <c r="B1218" s="47"/>
      <c r="C1218" s="31"/>
      <c r="D1218" s="14"/>
      <c r="E1218" s="473"/>
      <c r="F1218" s="15"/>
      <c r="G1218" s="15"/>
      <c r="H1218" s="474" t="str">
        <f t="shared" si="39"/>
        <v/>
      </c>
      <c r="I1218" s="141"/>
      <c r="J1218" s="254" t="str">
        <f t="shared" si="40"/>
        <v/>
      </c>
    </row>
    <row r="1219" spans="1:10" ht="15" hidden="1" customHeight="1">
      <c r="A1219" s="144">
        <v>31</v>
      </c>
      <c r="B1219" s="47"/>
      <c r="C1219" s="31"/>
      <c r="D1219" s="14"/>
      <c r="E1219" s="473"/>
      <c r="F1219" s="15"/>
      <c r="G1219" s="15"/>
      <c r="H1219" s="474" t="str">
        <f t="shared" si="39"/>
        <v/>
      </c>
      <c r="I1219" s="141"/>
      <c r="J1219" s="254" t="str">
        <f t="shared" si="40"/>
        <v/>
      </c>
    </row>
    <row r="1220" spans="1:10" ht="15" hidden="1" customHeight="1">
      <c r="A1220" s="144">
        <v>32</v>
      </c>
      <c r="B1220" s="47"/>
      <c r="C1220" s="31"/>
      <c r="D1220" s="14"/>
      <c r="E1220" s="473"/>
      <c r="F1220" s="15"/>
      <c r="G1220" s="15"/>
      <c r="H1220" s="474" t="str">
        <f t="shared" si="39"/>
        <v/>
      </c>
      <c r="I1220" s="141"/>
      <c r="J1220" s="254" t="str">
        <f t="shared" si="40"/>
        <v/>
      </c>
    </row>
    <row r="1221" spans="1:10" ht="15" hidden="1" customHeight="1">
      <c r="A1221" s="144">
        <v>33</v>
      </c>
      <c r="B1221" s="47"/>
      <c r="C1221" s="31"/>
      <c r="D1221" s="14"/>
      <c r="E1221" s="473"/>
      <c r="F1221" s="15"/>
      <c r="G1221" s="15"/>
      <c r="H1221" s="474" t="str">
        <f t="shared" si="39"/>
        <v/>
      </c>
      <c r="I1221" s="141"/>
      <c r="J1221" s="254" t="str">
        <f t="shared" si="40"/>
        <v/>
      </c>
    </row>
    <row r="1222" spans="1:10" ht="15" hidden="1" customHeight="1">
      <c r="A1222" s="144">
        <v>34</v>
      </c>
      <c r="B1222" s="47"/>
      <c r="C1222" s="31"/>
      <c r="D1222" s="14"/>
      <c r="E1222" s="473"/>
      <c r="F1222" s="15"/>
      <c r="G1222" s="15"/>
      <c r="H1222" s="474" t="str">
        <f t="shared" si="39"/>
        <v/>
      </c>
      <c r="I1222" s="141"/>
      <c r="J1222" s="254" t="str">
        <f t="shared" si="40"/>
        <v/>
      </c>
    </row>
    <row r="1223" spans="1:10" ht="15" hidden="1" customHeight="1">
      <c r="A1223" s="144">
        <v>35</v>
      </c>
      <c r="B1223" s="47"/>
      <c r="C1223" s="31"/>
      <c r="D1223" s="14"/>
      <c r="E1223" s="473"/>
      <c r="F1223" s="15"/>
      <c r="G1223" s="15"/>
      <c r="H1223" s="474" t="str">
        <f t="shared" si="39"/>
        <v/>
      </c>
      <c r="I1223" s="141"/>
      <c r="J1223" s="254" t="str">
        <f t="shared" si="40"/>
        <v/>
      </c>
    </row>
    <row r="1224" spans="1:10" ht="15" hidden="1" customHeight="1">
      <c r="A1224" s="144">
        <v>36</v>
      </c>
      <c r="B1224" s="47"/>
      <c r="C1224" s="31"/>
      <c r="D1224" s="14"/>
      <c r="E1224" s="473"/>
      <c r="F1224" s="15"/>
      <c r="G1224" s="15"/>
      <c r="H1224" s="474" t="str">
        <f t="shared" si="39"/>
        <v/>
      </c>
      <c r="I1224" s="141"/>
      <c r="J1224" s="254" t="str">
        <f t="shared" si="40"/>
        <v/>
      </c>
    </row>
    <row r="1225" spans="1:10" ht="15" hidden="1" customHeight="1">
      <c r="A1225" s="144">
        <v>37</v>
      </c>
      <c r="B1225" s="47"/>
      <c r="C1225" s="31"/>
      <c r="D1225" s="14"/>
      <c r="E1225" s="473"/>
      <c r="F1225" s="15"/>
      <c r="G1225" s="15"/>
      <c r="H1225" s="474" t="str">
        <f t="shared" si="39"/>
        <v/>
      </c>
      <c r="I1225" s="141"/>
      <c r="J1225" s="254" t="str">
        <f t="shared" si="40"/>
        <v/>
      </c>
    </row>
    <row r="1226" spans="1:10" ht="15" hidden="1" customHeight="1">
      <c r="A1226" s="144">
        <v>38</v>
      </c>
      <c r="B1226" s="47"/>
      <c r="C1226" s="31"/>
      <c r="D1226" s="14"/>
      <c r="E1226" s="473"/>
      <c r="F1226" s="15"/>
      <c r="G1226" s="15"/>
      <c r="H1226" s="474" t="str">
        <f t="shared" si="39"/>
        <v/>
      </c>
      <c r="I1226" s="141"/>
      <c r="J1226" s="254" t="str">
        <f t="shared" si="40"/>
        <v/>
      </c>
    </row>
    <row r="1227" spans="1:10" ht="15" hidden="1" customHeight="1">
      <c r="A1227" s="144">
        <v>39</v>
      </c>
      <c r="B1227" s="47"/>
      <c r="C1227" s="31"/>
      <c r="D1227" s="14"/>
      <c r="E1227" s="473"/>
      <c r="F1227" s="15"/>
      <c r="G1227" s="15"/>
      <c r="H1227" s="474" t="str">
        <f t="shared" si="39"/>
        <v/>
      </c>
      <c r="I1227" s="141"/>
      <c r="J1227" s="254" t="str">
        <f t="shared" si="40"/>
        <v/>
      </c>
    </row>
    <row r="1228" spans="1:10" ht="15" hidden="1" customHeight="1">
      <c r="A1228" s="144">
        <v>40</v>
      </c>
      <c r="B1228" s="47"/>
      <c r="C1228" s="31"/>
      <c r="D1228" s="14"/>
      <c r="E1228" s="473"/>
      <c r="F1228" s="15"/>
      <c r="G1228" s="15"/>
      <c r="H1228" s="474" t="str">
        <f t="shared" si="39"/>
        <v/>
      </c>
      <c r="I1228" s="141"/>
      <c r="J1228" s="254" t="str">
        <f t="shared" si="40"/>
        <v/>
      </c>
    </row>
    <row r="1229" spans="1:10" ht="15" hidden="1" customHeight="1">
      <c r="A1229" s="144">
        <v>41</v>
      </c>
      <c r="B1229" s="47"/>
      <c r="C1229" s="31"/>
      <c r="D1229" s="14"/>
      <c r="E1229" s="473"/>
      <c r="F1229" s="15"/>
      <c r="G1229" s="15"/>
      <c r="H1229" s="474" t="str">
        <f t="shared" si="39"/>
        <v/>
      </c>
      <c r="I1229" s="141"/>
      <c r="J1229" s="254" t="str">
        <f t="shared" si="40"/>
        <v/>
      </c>
    </row>
    <row r="1230" spans="1:10" ht="15" hidden="1" customHeight="1">
      <c r="A1230" s="144">
        <v>42</v>
      </c>
      <c r="B1230" s="47"/>
      <c r="C1230" s="31"/>
      <c r="D1230" s="14"/>
      <c r="E1230" s="473"/>
      <c r="F1230" s="15"/>
      <c r="G1230" s="15"/>
      <c r="H1230" s="474" t="str">
        <f t="shared" si="39"/>
        <v/>
      </c>
      <c r="I1230" s="141"/>
      <c r="J1230" s="254" t="str">
        <f t="shared" si="40"/>
        <v/>
      </c>
    </row>
    <row r="1231" spans="1:10" ht="15" hidden="1" customHeight="1">
      <c r="A1231" s="144">
        <v>43</v>
      </c>
      <c r="B1231" s="47"/>
      <c r="C1231" s="31"/>
      <c r="D1231" s="14"/>
      <c r="E1231" s="473"/>
      <c r="F1231" s="15"/>
      <c r="G1231" s="15"/>
      <c r="H1231" s="474" t="str">
        <f t="shared" si="39"/>
        <v/>
      </c>
      <c r="I1231" s="141"/>
      <c r="J1231" s="254" t="str">
        <f t="shared" si="40"/>
        <v/>
      </c>
    </row>
    <row r="1232" spans="1:10" ht="15" hidden="1" customHeight="1">
      <c r="A1232" s="144">
        <v>44</v>
      </c>
      <c r="B1232" s="47"/>
      <c r="C1232" s="31"/>
      <c r="D1232" s="14"/>
      <c r="E1232" s="473"/>
      <c r="F1232" s="15"/>
      <c r="G1232" s="15"/>
      <c r="H1232" s="474" t="str">
        <f t="shared" si="39"/>
        <v/>
      </c>
      <c r="I1232" s="141"/>
      <c r="J1232" s="254" t="str">
        <f t="shared" si="40"/>
        <v/>
      </c>
    </row>
    <row r="1233" spans="1:10" ht="15" hidden="1" customHeight="1">
      <c r="A1233" s="144">
        <v>45</v>
      </c>
      <c r="B1233" s="47"/>
      <c r="C1233" s="31"/>
      <c r="D1233" s="14"/>
      <c r="E1233" s="473"/>
      <c r="F1233" s="15"/>
      <c r="G1233" s="15"/>
      <c r="H1233" s="474" t="str">
        <f t="shared" si="39"/>
        <v/>
      </c>
      <c r="I1233" s="141"/>
      <c r="J1233" s="254" t="str">
        <f t="shared" si="40"/>
        <v/>
      </c>
    </row>
    <row r="1234" spans="1:10" ht="15" hidden="1" customHeight="1">
      <c r="A1234" s="144">
        <v>46</v>
      </c>
      <c r="B1234" s="47"/>
      <c r="C1234" s="31"/>
      <c r="D1234" s="14"/>
      <c r="E1234" s="473"/>
      <c r="F1234" s="15"/>
      <c r="G1234" s="15"/>
      <c r="H1234" s="474" t="str">
        <f t="shared" si="39"/>
        <v/>
      </c>
      <c r="I1234" s="141"/>
      <c r="J1234" s="254" t="str">
        <f t="shared" si="40"/>
        <v/>
      </c>
    </row>
    <row r="1235" spans="1:10" ht="15" hidden="1" customHeight="1">
      <c r="A1235" s="144">
        <v>47</v>
      </c>
      <c r="B1235" s="47"/>
      <c r="C1235" s="31"/>
      <c r="D1235" s="14"/>
      <c r="E1235" s="473"/>
      <c r="F1235" s="15"/>
      <c r="G1235" s="15"/>
      <c r="H1235" s="474" t="str">
        <f t="shared" si="39"/>
        <v/>
      </c>
      <c r="I1235" s="141"/>
      <c r="J1235" s="254" t="str">
        <f t="shared" si="40"/>
        <v/>
      </c>
    </row>
    <row r="1236" spans="1:10" ht="15" hidden="1" customHeight="1">
      <c r="A1236" s="144">
        <v>48</v>
      </c>
      <c r="B1236" s="47"/>
      <c r="C1236" s="31"/>
      <c r="D1236" s="14"/>
      <c r="E1236" s="473"/>
      <c r="F1236" s="15"/>
      <c r="G1236" s="15"/>
      <c r="H1236" s="474" t="str">
        <f t="shared" si="39"/>
        <v/>
      </c>
      <c r="I1236" s="141"/>
      <c r="J1236" s="254" t="str">
        <f t="shared" si="40"/>
        <v/>
      </c>
    </row>
    <row r="1237" spans="1:10" ht="15" hidden="1" customHeight="1">
      <c r="A1237" s="144">
        <v>49</v>
      </c>
      <c r="B1237" s="47"/>
      <c r="C1237" s="31"/>
      <c r="D1237" s="14"/>
      <c r="E1237" s="473"/>
      <c r="F1237" s="15"/>
      <c r="G1237" s="15"/>
      <c r="H1237" s="474" t="str">
        <f t="shared" si="39"/>
        <v/>
      </c>
      <c r="I1237" s="141"/>
      <c r="J1237" s="254" t="str">
        <f t="shared" si="40"/>
        <v/>
      </c>
    </row>
    <row r="1238" spans="1:10" ht="15" hidden="1" customHeight="1">
      <c r="A1238" s="144">
        <v>50</v>
      </c>
      <c r="B1238" s="47"/>
      <c r="C1238" s="31"/>
      <c r="D1238" s="14"/>
      <c r="E1238" s="473"/>
      <c r="F1238" s="15"/>
      <c r="G1238" s="15"/>
      <c r="H1238" s="474" t="str">
        <f t="shared" si="39"/>
        <v/>
      </c>
      <c r="I1238" s="141"/>
      <c r="J1238" s="254" t="str">
        <f t="shared" si="40"/>
        <v/>
      </c>
    </row>
    <row r="1239" spans="1:10" ht="15" hidden="1" customHeight="1">
      <c r="A1239" s="144">
        <v>51</v>
      </c>
      <c r="B1239" s="47"/>
      <c r="C1239" s="31"/>
      <c r="D1239" s="14"/>
      <c r="E1239" s="473"/>
      <c r="F1239" s="15"/>
      <c r="G1239" s="15"/>
      <c r="H1239" s="474" t="str">
        <f t="shared" si="39"/>
        <v/>
      </c>
      <c r="I1239" s="141"/>
      <c r="J1239" s="254" t="str">
        <f t="shared" si="40"/>
        <v/>
      </c>
    </row>
    <row r="1240" spans="1:10" ht="15" hidden="1" customHeight="1">
      <c r="A1240" s="144">
        <v>52</v>
      </c>
      <c r="B1240" s="47"/>
      <c r="C1240" s="31"/>
      <c r="D1240" s="14"/>
      <c r="E1240" s="473"/>
      <c r="F1240" s="15"/>
      <c r="G1240" s="15"/>
      <c r="H1240" s="474" t="str">
        <f t="shared" si="39"/>
        <v/>
      </c>
      <c r="I1240" s="141"/>
      <c r="J1240" s="254" t="str">
        <f t="shared" si="40"/>
        <v/>
      </c>
    </row>
    <row r="1241" spans="1:10" ht="15" hidden="1" customHeight="1">
      <c r="A1241" s="144">
        <v>53</v>
      </c>
      <c r="B1241" s="47"/>
      <c r="C1241" s="31"/>
      <c r="D1241" s="14"/>
      <c r="E1241" s="473"/>
      <c r="F1241" s="15"/>
      <c r="G1241" s="15"/>
      <c r="H1241" s="474" t="str">
        <f t="shared" si="39"/>
        <v/>
      </c>
      <c r="I1241" s="141"/>
      <c r="J1241" s="254" t="str">
        <f t="shared" si="40"/>
        <v/>
      </c>
    </row>
    <row r="1242" spans="1:10" ht="15" hidden="1" customHeight="1">
      <c r="A1242" s="144">
        <v>54</v>
      </c>
      <c r="B1242" s="47"/>
      <c r="C1242" s="31"/>
      <c r="D1242" s="14"/>
      <c r="E1242" s="473"/>
      <c r="F1242" s="15"/>
      <c r="G1242" s="15"/>
      <c r="H1242" s="474" t="str">
        <f t="shared" si="39"/>
        <v/>
      </c>
      <c r="I1242" s="141"/>
      <c r="J1242" s="254" t="str">
        <f t="shared" si="40"/>
        <v/>
      </c>
    </row>
    <row r="1243" spans="1:10" ht="15" hidden="1" customHeight="1">
      <c r="A1243" s="144">
        <v>55</v>
      </c>
      <c r="B1243" s="47"/>
      <c r="C1243" s="31"/>
      <c r="D1243" s="14"/>
      <c r="E1243" s="473"/>
      <c r="F1243" s="15"/>
      <c r="G1243" s="15"/>
      <c r="H1243" s="474" t="str">
        <f t="shared" si="39"/>
        <v/>
      </c>
      <c r="I1243" s="141"/>
      <c r="J1243" s="254" t="str">
        <f t="shared" si="40"/>
        <v/>
      </c>
    </row>
    <row r="1244" spans="1:10" ht="15" hidden="1" customHeight="1">
      <c r="A1244" s="144">
        <v>56</v>
      </c>
      <c r="B1244" s="47"/>
      <c r="C1244" s="31"/>
      <c r="D1244" s="14"/>
      <c r="E1244" s="473"/>
      <c r="F1244" s="15"/>
      <c r="G1244" s="15"/>
      <c r="H1244" s="474" t="str">
        <f t="shared" si="39"/>
        <v/>
      </c>
      <c r="I1244" s="141"/>
      <c r="J1244" s="254" t="str">
        <f t="shared" si="40"/>
        <v/>
      </c>
    </row>
    <row r="1245" spans="1:10" ht="15" hidden="1" customHeight="1">
      <c r="A1245" s="144">
        <v>57</v>
      </c>
      <c r="B1245" s="47"/>
      <c r="C1245" s="31"/>
      <c r="D1245" s="14"/>
      <c r="E1245" s="473"/>
      <c r="F1245" s="15"/>
      <c r="G1245" s="15"/>
      <c r="H1245" s="474" t="str">
        <f t="shared" si="39"/>
        <v/>
      </c>
      <c r="I1245" s="141"/>
      <c r="J1245" s="254" t="str">
        <f t="shared" si="40"/>
        <v/>
      </c>
    </row>
    <row r="1246" spans="1:10" ht="15" hidden="1" customHeight="1">
      <c r="A1246" s="144">
        <v>58</v>
      </c>
      <c r="B1246" s="47"/>
      <c r="C1246" s="31"/>
      <c r="D1246" s="14"/>
      <c r="E1246" s="473"/>
      <c r="F1246" s="15"/>
      <c r="G1246" s="15"/>
      <c r="H1246" s="474" t="str">
        <f t="shared" si="39"/>
        <v/>
      </c>
      <c r="I1246" s="141"/>
      <c r="J1246" s="254" t="str">
        <f t="shared" si="40"/>
        <v/>
      </c>
    </row>
    <row r="1247" spans="1:10" ht="15" hidden="1" customHeight="1">
      <c r="A1247" s="144">
        <v>59</v>
      </c>
      <c r="B1247" s="47"/>
      <c r="C1247" s="31"/>
      <c r="D1247" s="14"/>
      <c r="E1247" s="473"/>
      <c r="F1247" s="15"/>
      <c r="G1247" s="15"/>
      <c r="H1247" s="474" t="str">
        <f t="shared" si="39"/>
        <v/>
      </c>
      <c r="I1247" s="141"/>
      <c r="J1247" s="254" t="str">
        <f t="shared" si="40"/>
        <v/>
      </c>
    </row>
    <row r="1248" spans="1:10" ht="15" hidden="1" customHeight="1">
      <c r="A1248" s="144">
        <v>60</v>
      </c>
      <c r="B1248" s="47"/>
      <c r="C1248" s="31"/>
      <c r="D1248" s="14"/>
      <c r="E1248" s="473"/>
      <c r="F1248" s="15"/>
      <c r="G1248" s="15"/>
      <c r="H1248" s="474" t="str">
        <f t="shared" si="39"/>
        <v/>
      </c>
      <c r="I1248" s="141"/>
      <c r="J1248" s="254" t="str">
        <f t="shared" si="40"/>
        <v/>
      </c>
    </row>
    <row r="1249" spans="1:10" ht="15" hidden="1" customHeight="1">
      <c r="A1249" s="144">
        <v>61</v>
      </c>
      <c r="B1249" s="47"/>
      <c r="C1249" s="31"/>
      <c r="D1249" s="14"/>
      <c r="E1249" s="473"/>
      <c r="F1249" s="15"/>
      <c r="G1249" s="15"/>
      <c r="H1249" s="474" t="str">
        <f t="shared" si="39"/>
        <v/>
      </c>
      <c r="I1249" s="141"/>
      <c r="J1249" s="254" t="str">
        <f t="shared" si="40"/>
        <v/>
      </c>
    </row>
    <row r="1250" spans="1:10" ht="15" hidden="1" customHeight="1">
      <c r="A1250" s="144">
        <v>62</v>
      </c>
      <c r="B1250" s="47"/>
      <c r="C1250" s="31"/>
      <c r="D1250" s="14"/>
      <c r="E1250" s="473"/>
      <c r="F1250" s="15"/>
      <c r="G1250" s="15"/>
      <c r="H1250" s="474" t="str">
        <f t="shared" si="39"/>
        <v/>
      </c>
      <c r="I1250" s="141"/>
      <c r="J1250" s="254" t="str">
        <f t="shared" si="40"/>
        <v/>
      </c>
    </row>
    <row r="1251" spans="1:10" ht="15" hidden="1" customHeight="1">
      <c r="A1251" s="144">
        <v>63</v>
      </c>
      <c r="B1251" s="47"/>
      <c r="C1251" s="31"/>
      <c r="D1251" s="14"/>
      <c r="E1251" s="473"/>
      <c r="F1251" s="15"/>
      <c r="G1251" s="15"/>
      <c r="H1251" s="474" t="str">
        <f t="shared" si="39"/>
        <v/>
      </c>
      <c r="I1251" s="141"/>
      <c r="J1251" s="254" t="str">
        <f t="shared" si="40"/>
        <v/>
      </c>
    </row>
    <row r="1252" spans="1:10" ht="15" hidden="1" customHeight="1">
      <c r="A1252" s="144">
        <v>64</v>
      </c>
      <c r="B1252" s="47"/>
      <c r="C1252" s="31"/>
      <c r="D1252" s="14"/>
      <c r="E1252" s="473"/>
      <c r="F1252" s="15"/>
      <c r="G1252" s="15"/>
      <c r="H1252" s="474" t="str">
        <f t="shared" si="39"/>
        <v/>
      </c>
      <c r="I1252" s="141"/>
      <c r="J1252" s="254" t="str">
        <f t="shared" si="40"/>
        <v/>
      </c>
    </row>
    <row r="1253" spans="1:10" ht="15" hidden="1" customHeight="1">
      <c r="A1253" s="144">
        <v>65</v>
      </c>
      <c r="B1253" s="47"/>
      <c r="C1253" s="31"/>
      <c r="D1253" s="14"/>
      <c r="E1253" s="473"/>
      <c r="F1253" s="15"/>
      <c r="G1253" s="15"/>
      <c r="H1253" s="474" t="str">
        <f t="shared" ref="H1253:H1316" si="41">IF(B1253&lt;&gt;"",(D1253*E1253)/(1-F1253-G1253),"")</f>
        <v/>
      </c>
      <c r="I1253" s="141"/>
      <c r="J1253" s="254" t="str">
        <f t="shared" ref="J1253:J1316" si="42">IF(B1253="","",IF(H1253&lt;&gt;0,"x",IF(H1253="","",IF(H1253=0,""))))</f>
        <v/>
      </c>
    </row>
    <row r="1254" spans="1:10" ht="15" hidden="1" customHeight="1">
      <c r="A1254" s="144">
        <v>66</v>
      </c>
      <c r="B1254" s="47"/>
      <c r="C1254" s="31"/>
      <c r="D1254" s="14"/>
      <c r="E1254" s="473"/>
      <c r="F1254" s="15"/>
      <c r="G1254" s="15"/>
      <c r="H1254" s="474" t="str">
        <f t="shared" si="41"/>
        <v/>
      </c>
      <c r="I1254" s="141"/>
      <c r="J1254" s="254" t="str">
        <f t="shared" si="42"/>
        <v/>
      </c>
    </row>
    <row r="1255" spans="1:10" ht="15" hidden="1" customHeight="1">
      <c r="A1255" s="144">
        <v>67</v>
      </c>
      <c r="B1255" s="47"/>
      <c r="C1255" s="31"/>
      <c r="D1255" s="14"/>
      <c r="E1255" s="473"/>
      <c r="F1255" s="15"/>
      <c r="G1255" s="15"/>
      <c r="H1255" s="474" t="str">
        <f t="shared" si="41"/>
        <v/>
      </c>
      <c r="I1255" s="141"/>
      <c r="J1255" s="254" t="str">
        <f t="shared" si="42"/>
        <v/>
      </c>
    </row>
    <row r="1256" spans="1:10" ht="15" hidden="1" customHeight="1">
      <c r="A1256" s="144">
        <v>68</v>
      </c>
      <c r="B1256" s="47"/>
      <c r="C1256" s="31"/>
      <c r="D1256" s="14"/>
      <c r="E1256" s="473"/>
      <c r="F1256" s="15"/>
      <c r="G1256" s="15"/>
      <c r="H1256" s="474" t="str">
        <f t="shared" si="41"/>
        <v/>
      </c>
      <c r="I1256" s="141"/>
      <c r="J1256" s="254" t="str">
        <f t="shared" si="42"/>
        <v/>
      </c>
    </row>
    <row r="1257" spans="1:10" ht="15" hidden="1" customHeight="1">
      <c r="A1257" s="144">
        <v>69</v>
      </c>
      <c r="B1257" s="47"/>
      <c r="C1257" s="31"/>
      <c r="D1257" s="14"/>
      <c r="E1257" s="473"/>
      <c r="F1257" s="15"/>
      <c r="G1257" s="15"/>
      <c r="H1257" s="474" t="str">
        <f t="shared" si="41"/>
        <v/>
      </c>
      <c r="I1257" s="141"/>
      <c r="J1257" s="254" t="str">
        <f t="shared" si="42"/>
        <v/>
      </c>
    </row>
    <row r="1258" spans="1:10" ht="15" hidden="1" customHeight="1">
      <c r="A1258" s="144">
        <v>70</v>
      </c>
      <c r="B1258" s="47"/>
      <c r="C1258" s="31"/>
      <c r="D1258" s="14"/>
      <c r="E1258" s="473"/>
      <c r="F1258" s="15"/>
      <c r="G1258" s="15"/>
      <c r="H1258" s="474" t="str">
        <f t="shared" si="41"/>
        <v/>
      </c>
      <c r="I1258" s="141"/>
      <c r="J1258" s="254" t="str">
        <f t="shared" si="42"/>
        <v/>
      </c>
    </row>
    <row r="1259" spans="1:10" ht="15" hidden="1" customHeight="1">
      <c r="A1259" s="144">
        <v>71</v>
      </c>
      <c r="B1259" s="47"/>
      <c r="C1259" s="31"/>
      <c r="D1259" s="14"/>
      <c r="E1259" s="473"/>
      <c r="F1259" s="15"/>
      <c r="G1259" s="15"/>
      <c r="H1259" s="474" t="str">
        <f t="shared" si="41"/>
        <v/>
      </c>
      <c r="I1259" s="141"/>
      <c r="J1259" s="254" t="str">
        <f t="shared" si="42"/>
        <v/>
      </c>
    </row>
    <row r="1260" spans="1:10" ht="15" hidden="1" customHeight="1">
      <c r="A1260" s="144">
        <v>72</v>
      </c>
      <c r="B1260" s="47"/>
      <c r="C1260" s="31"/>
      <c r="D1260" s="14"/>
      <c r="E1260" s="473"/>
      <c r="F1260" s="15"/>
      <c r="G1260" s="15"/>
      <c r="H1260" s="474" t="str">
        <f t="shared" si="41"/>
        <v/>
      </c>
      <c r="I1260" s="141"/>
      <c r="J1260" s="254" t="str">
        <f t="shared" si="42"/>
        <v/>
      </c>
    </row>
    <row r="1261" spans="1:10" ht="15" hidden="1" customHeight="1">
      <c r="A1261" s="144">
        <v>73</v>
      </c>
      <c r="B1261" s="47"/>
      <c r="C1261" s="31"/>
      <c r="D1261" s="14"/>
      <c r="E1261" s="473"/>
      <c r="F1261" s="15"/>
      <c r="G1261" s="15"/>
      <c r="H1261" s="474" t="str">
        <f t="shared" si="41"/>
        <v/>
      </c>
      <c r="I1261" s="141"/>
      <c r="J1261" s="254" t="str">
        <f t="shared" si="42"/>
        <v/>
      </c>
    </row>
    <row r="1262" spans="1:10" ht="15" hidden="1" customHeight="1">
      <c r="A1262" s="144">
        <v>74</v>
      </c>
      <c r="B1262" s="47"/>
      <c r="C1262" s="31"/>
      <c r="D1262" s="14"/>
      <c r="E1262" s="473"/>
      <c r="F1262" s="15"/>
      <c r="G1262" s="15"/>
      <c r="H1262" s="474" t="str">
        <f t="shared" si="41"/>
        <v/>
      </c>
      <c r="I1262" s="141"/>
      <c r="J1262" s="254" t="str">
        <f t="shared" si="42"/>
        <v/>
      </c>
    </row>
    <row r="1263" spans="1:10" ht="15" hidden="1" customHeight="1">
      <c r="A1263" s="144">
        <v>75</v>
      </c>
      <c r="B1263" s="47"/>
      <c r="C1263" s="31"/>
      <c r="D1263" s="14"/>
      <c r="E1263" s="473"/>
      <c r="F1263" s="15"/>
      <c r="G1263" s="15"/>
      <c r="H1263" s="474" t="str">
        <f t="shared" si="41"/>
        <v/>
      </c>
      <c r="I1263" s="141"/>
      <c r="J1263" s="254" t="str">
        <f t="shared" si="42"/>
        <v/>
      </c>
    </row>
    <row r="1264" spans="1:10" ht="15" hidden="1" customHeight="1">
      <c r="A1264" s="144">
        <v>76</v>
      </c>
      <c r="B1264" s="47"/>
      <c r="C1264" s="31"/>
      <c r="D1264" s="14"/>
      <c r="E1264" s="473"/>
      <c r="F1264" s="15"/>
      <c r="G1264" s="15"/>
      <c r="H1264" s="474" t="str">
        <f t="shared" si="41"/>
        <v/>
      </c>
      <c r="I1264" s="141"/>
      <c r="J1264" s="254" t="str">
        <f t="shared" si="42"/>
        <v/>
      </c>
    </row>
    <row r="1265" spans="1:10" ht="15" hidden="1" customHeight="1">
      <c r="A1265" s="144">
        <v>77</v>
      </c>
      <c r="B1265" s="47"/>
      <c r="C1265" s="31"/>
      <c r="D1265" s="14"/>
      <c r="E1265" s="473"/>
      <c r="F1265" s="15"/>
      <c r="G1265" s="15"/>
      <c r="H1265" s="474" t="str">
        <f t="shared" si="41"/>
        <v/>
      </c>
      <c r="I1265" s="141"/>
      <c r="J1265" s="254" t="str">
        <f t="shared" si="42"/>
        <v/>
      </c>
    </row>
    <row r="1266" spans="1:10" ht="15" hidden="1" customHeight="1">
      <c r="A1266" s="144">
        <v>78</v>
      </c>
      <c r="B1266" s="47"/>
      <c r="C1266" s="31"/>
      <c r="D1266" s="14"/>
      <c r="E1266" s="473"/>
      <c r="F1266" s="15"/>
      <c r="G1266" s="15"/>
      <c r="H1266" s="474" t="str">
        <f t="shared" si="41"/>
        <v/>
      </c>
      <c r="I1266" s="141"/>
      <c r="J1266" s="254" t="str">
        <f t="shared" si="42"/>
        <v/>
      </c>
    </row>
    <row r="1267" spans="1:10" ht="15" hidden="1" customHeight="1">
      <c r="A1267" s="144">
        <v>79</v>
      </c>
      <c r="B1267" s="47"/>
      <c r="C1267" s="31"/>
      <c r="D1267" s="14"/>
      <c r="E1267" s="473"/>
      <c r="F1267" s="15"/>
      <c r="G1267" s="15"/>
      <c r="H1267" s="474" t="str">
        <f t="shared" si="41"/>
        <v/>
      </c>
      <c r="I1267" s="141"/>
      <c r="J1267" s="254" t="str">
        <f t="shared" si="42"/>
        <v/>
      </c>
    </row>
    <row r="1268" spans="1:10" ht="15" hidden="1" customHeight="1">
      <c r="A1268" s="144">
        <v>80</v>
      </c>
      <c r="B1268" s="47"/>
      <c r="C1268" s="31"/>
      <c r="D1268" s="14"/>
      <c r="E1268" s="473"/>
      <c r="F1268" s="15"/>
      <c r="G1268" s="15"/>
      <c r="H1268" s="474" t="str">
        <f t="shared" si="41"/>
        <v/>
      </c>
      <c r="I1268" s="141"/>
      <c r="J1268" s="254" t="str">
        <f t="shared" si="42"/>
        <v/>
      </c>
    </row>
    <row r="1269" spans="1:10" ht="15" hidden="1" customHeight="1">
      <c r="A1269" s="144">
        <v>81</v>
      </c>
      <c r="B1269" s="47"/>
      <c r="C1269" s="31"/>
      <c r="D1269" s="14"/>
      <c r="E1269" s="473"/>
      <c r="F1269" s="15"/>
      <c r="G1269" s="15"/>
      <c r="H1269" s="474" t="str">
        <f t="shared" si="41"/>
        <v/>
      </c>
      <c r="I1269" s="141"/>
      <c r="J1269" s="254" t="str">
        <f t="shared" si="42"/>
        <v/>
      </c>
    </row>
    <row r="1270" spans="1:10" ht="15" hidden="1" customHeight="1">
      <c r="A1270" s="144">
        <v>82</v>
      </c>
      <c r="B1270" s="47"/>
      <c r="C1270" s="31"/>
      <c r="D1270" s="14"/>
      <c r="E1270" s="473"/>
      <c r="F1270" s="15"/>
      <c r="G1270" s="15"/>
      <c r="H1270" s="474" t="str">
        <f t="shared" si="41"/>
        <v/>
      </c>
      <c r="I1270" s="141"/>
      <c r="J1270" s="254" t="str">
        <f t="shared" si="42"/>
        <v/>
      </c>
    </row>
    <row r="1271" spans="1:10" ht="15" hidden="1" customHeight="1">
      <c r="A1271" s="144">
        <v>83</v>
      </c>
      <c r="B1271" s="47"/>
      <c r="C1271" s="31"/>
      <c r="D1271" s="14"/>
      <c r="E1271" s="473"/>
      <c r="F1271" s="15"/>
      <c r="G1271" s="15"/>
      <c r="H1271" s="474" t="str">
        <f t="shared" si="41"/>
        <v/>
      </c>
      <c r="I1271" s="141"/>
      <c r="J1271" s="254" t="str">
        <f t="shared" si="42"/>
        <v/>
      </c>
    </row>
    <row r="1272" spans="1:10" ht="15" hidden="1" customHeight="1">
      <c r="A1272" s="144">
        <v>84</v>
      </c>
      <c r="B1272" s="47"/>
      <c r="C1272" s="31"/>
      <c r="D1272" s="14"/>
      <c r="E1272" s="473"/>
      <c r="F1272" s="15"/>
      <c r="G1272" s="15"/>
      <c r="H1272" s="474" t="str">
        <f t="shared" si="41"/>
        <v/>
      </c>
      <c r="I1272" s="141"/>
      <c r="J1272" s="254" t="str">
        <f t="shared" si="42"/>
        <v/>
      </c>
    </row>
    <row r="1273" spans="1:10" ht="15" hidden="1" customHeight="1">
      <c r="A1273" s="144">
        <v>85</v>
      </c>
      <c r="B1273" s="47"/>
      <c r="C1273" s="31"/>
      <c r="D1273" s="14"/>
      <c r="E1273" s="473"/>
      <c r="F1273" s="15"/>
      <c r="G1273" s="15"/>
      <c r="H1273" s="474" t="str">
        <f t="shared" si="41"/>
        <v/>
      </c>
      <c r="I1273" s="141"/>
      <c r="J1273" s="254" t="str">
        <f t="shared" si="42"/>
        <v/>
      </c>
    </row>
    <row r="1274" spans="1:10" ht="15" hidden="1" customHeight="1">
      <c r="A1274" s="144">
        <v>86</v>
      </c>
      <c r="B1274" s="47"/>
      <c r="C1274" s="31"/>
      <c r="D1274" s="14"/>
      <c r="E1274" s="473"/>
      <c r="F1274" s="15"/>
      <c r="G1274" s="15"/>
      <c r="H1274" s="474" t="str">
        <f t="shared" si="41"/>
        <v/>
      </c>
      <c r="I1274" s="141"/>
      <c r="J1274" s="254" t="str">
        <f t="shared" si="42"/>
        <v/>
      </c>
    </row>
    <row r="1275" spans="1:10" ht="15" hidden="1" customHeight="1">
      <c r="A1275" s="144">
        <v>87</v>
      </c>
      <c r="B1275" s="47"/>
      <c r="C1275" s="31"/>
      <c r="D1275" s="14"/>
      <c r="E1275" s="473"/>
      <c r="F1275" s="15"/>
      <c r="G1275" s="15"/>
      <c r="H1275" s="474" t="str">
        <f t="shared" si="41"/>
        <v/>
      </c>
      <c r="I1275" s="141"/>
      <c r="J1275" s="254" t="str">
        <f t="shared" si="42"/>
        <v/>
      </c>
    </row>
    <row r="1276" spans="1:10" ht="15" hidden="1" customHeight="1">
      <c r="A1276" s="144">
        <v>88</v>
      </c>
      <c r="B1276" s="47"/>
      <c r="C1276" s="31"/>
      <c r="D1276" s="14"/>
      <c r="E1276" s="473"/>
      <c r="F1276" s="15"/>
      <c r="G1276" s="15"/>
      <c r="H1276" s="474" t="str">
        <f t="shared" si="41"/>
        <v/>
      </c>
      <c r="I1276" s="141"/>
      <c r="J1276" s="254" t="str">
        <f t="shared" si="42"/>
        <v/>
      </c>
    </row>
    <row r="1277" spans="1:10" ht="15" hidden="1" customHeight="1">
      <c r="A1277" s="144">
        <v>89</v>
      </c>
      <c r="B1277" s="47"/>
      <c r="C1277" s="31"/>
      <c r="D1277" s="14"/>
      <c r="E1277" s="473"/>
      <c r="F1277" s="15"/>
      <c r="G1277" s="15"/>
      <c r="H1277" s="474" t="str">
        <f t="shared" si="41"/>
        <v/>
      </c>
      <c r="I1277" s="141"/>
      <c r="J1277" s="254" t="str">
        <f t="shared" si="42"/>
        <v/>
      </c>
    </row>
    <row r="1278" spans="1:10" ht="15" hidden="1" customHeight="1">
      <c r="A1278" s="144">
        <v>90</v>
      </c>
      <c r="B1278" s="47"/>
      <c r="C1278" s="31"/>
      <c r="D1278" s="14"/>
      <c r="E1278" s="473"/>
      <c r="F1278" s="15"/>
      <c r="G1278" s="15"/>
      <c r="H1278" s="474" t="str">
        <f t="shared" si="41"/>
        <v/>
      </c>
      <c r="I1278" s="141"/>
      <c r="J1278" s="254" t="str">
        <f t="shared" si="42"/>
        <v/>
      </c>
    </row>
    <row r="1279" spans="1:10" ht="15" hidden="1" customHeight="1">
      <c r="A1279" s="144">
        <v>91</v>
      </c>
      <c r="B1279" s="47"/>
      <c r="C1279" s="31"/>
      <c r="D1279" s="14"/>
      <c r="E1279" s="473"/>
      <c r="F1279" s="15"/>
      <c r="G1279" s="15"/>
      <c r="H1279" s="474" t="str">
        <f t="shared" si="41"/>
        <v/>
      </c>
      <c r="I1279" s="141"/>
      <c r="J1279" s="254" t="str">
        <f t="shared" si="42"/>
        <v/>
      </c>
    </row>
    <row r="1280" spans="1:10" ht="15" hidden="1" customHeight="1">
      <c r="A1280" s="144">
        <v>92</v>
      </c>
      <c r="B1280" s="47"/>
      <c r="C1280" s="31"/>
      <c r="D1280" s="14"/>
      <c r="E1280" s="473"/>
      <c r="F1280" s="15"/>
      <c r="G1280" s="15"/>
      <c r="H1280" s="474" t="str">
        <f t="shared" si="41"/>
        <v/>
      </c>
      <c r="I1280" s="141"/>
      <c r="J1280" s="254" t="str">
        <f t="shared" si="42"/>
        <v/>
      </c>
    </row>
    <row r="1281" spans="1:10" ht="15" hidden="1" customHeight="1">
      <c r="A1281" s="144">
        <v>93</v>
      </c>
      <c r="B1281" s="47"/>
      <c r="C1281" s="31"/>
      <c r="D1281" s="14"/>
      <c r="E1281" s="473"/>
      <c r="F1281" s="15"/>
      <c r="G1281" s="15"/>
      <c r="H1281" s="474" t="str">
        <f t="shared" si="41"/>
        <v/>
      </c>
      <c r="I1281" s="141"/>
      <c r="J1281" s="254" t="str">
        <f t="shared" si="42"/>
        <v/>
      </c>
    </row>
    <row r="1282" spans="1:10" ht="15" hidden="1" customHeight="1">
      <c r="A1282" s="144">
        <v>94</v>
      </c>
      <c r="B1282" s="47"/>
      <c r="C1282" s="31"/>
      <c r="D1282" s="14"/>
      <c r="E1282" s="473"/>
      <c r="F1282" s="15"/>
      <c r="G1282" s="15"/>
      <c r="H1282" s="474" t="str">
        <f t="shared" si="41"/>
        <v/>
      </c>
      <c r="I1282" s="141"/>
      <c r="J1282" s="254" t="str">
        <f t="shared" si="42"/>
        <v/>
      </c>
    </row>
    <row r="1283" spans="1:10" ht="15" hidden="1" customHeight="1">
      <c r="A1283" s="144">
        <v>95</v>
      </c>
      <c r="B1283" s="47"/>
      <c r="C1283" s="31"/>
      <c r="D1283" s="14"/>
      <c r="E1283" s="473"/>
      <c r="F1283" s="15"/>
      <c r="G1283" s="15"/>
      <c r="H1283" s="474" t="str">
        <f t="shared" si="41"/>
        <v/>
      </c>
      <c r="I1283" s="141"/>
      <c r="J1283" s="254" t="str">
        <f t="shared" si="42"/>
        <v/>
      </c>
    </row>
    <row r="1284" spans="1:10" ht="15" hidden="1" customHeight="1">
      <c r="A1284" s="144">
        <v>96</v>
      </c>
      <c r="B1284" s="47"/>
      <c r="C1284" s="31"/>
      <c r="D1284" s="14"/>
      <c r="E1284" s="473"/>
      <c r="F1284" s="15"/>
      <c r="G1284" s="15"/>
      <c r="H1284" s="474" t="str">
        <f t="shared" si="41"/>
        <v/>
      </c>
      <c r="I1284" s="141"/>
      <c r="J1284" s="254" t="str">
        <f t="shared" si="42"/>
        <v/>
      </c>
    </row>
    <row r="1285" spans="1:10" ht="15" hidden="1" customHeight="1">
      <c r="A1285" s="144">
        <v>97</v>
      </c>
      <c r="B1285" s="47"/>
      <c r="C1285" s="31"/>
      <c r="D1285" s="14"/>
      <c r="E1285" s="473"/>
      <c r="F1285" s="15"/>
      <c r="G1285" s="15"/>
      <c r="H1285" s="474" t="str">
        <f t="shared" si="41"/>
        <v/>
      </c>
      <c r="I1285" s="141"/>
      <c r="J1285" s="254" t="str">
        <f t="shared" si="42"/>
        <v/>
      </c>
    </row>
    <row r="1286" spans="1:10" ht="15" hidden="1" customHeight="1">
      <c r="A1286" s="144">
        <v>98</v>
      </c>
      <c r="B1286" s="47"/>
      <c r="C1286" s="31"/>
      <c r="D1286" s="14"/>
      <c r="E1286" s="473"/>
      <c r="F1286" s="15"/>
      <c r="G1286" s="15"/>
      <c r="H1286" s="474" t="str">
        <f t="shared" si="41"/>
        <v/>
      </c>
      <c r="I1286" s="141"/>
      <c r="J1286" s="254" t="str">
        <f t="shared" si="42"/>
        <v/>
      </c>
    </row>
    <row r="1287" spans="1:10" ht="15" hidden="1" customHeight="1">
      <c r="A1287" s="144">
        <v>99</v>
      </c>
      <c r="B1287" s="47"/>
      <c r="C1287" s="31"/>
      <c r="D1287" s="14"/>
      <c r="E1287" s="473"/>
      <c r="F1287" s="15"/>
      <c r="G1287" s="15"/>
      <c r="H1287" s="474" t="str">
        <f t="shared" si="41"/>
        <v/>
      </c>
      <c r="I1287" s="141"/>
      <c r="J1287" s="254" t="str">
        <f t="shared" si="42"/>
        <v/>
      </c>
    </row>
    <row r="1288" spans="1:10" ht="15" hidden="1" customHeight="1">
      <c r="A1288" s="144">
        <v>100</v>
      </c>
      <c r="B1288" s="47"/>
      <c r="C1288" s="31"/>
      <c r="D1288" s="14"/>
      <c r="E1288" s="473"/>
      <c r="F1288" s="15"/>
      <c r="G1288" s="15"/>
      <c r="H1288" s="474" t="str">
        <f t="shared" si="41"/>
        <v/>
      </c>
      <c r="I1288" s="141"/>
      <c r="J1288" s="254" t="str">
        <f t="shared" si="42"/>
        <v/>
      </c>
    </row>
    <row r="1289" spans="1:10" ht="15" hidden="1" customHeight="1">
      <c r="A1289" s="144">
        <v>101</v>
      </c>
      <c r="B1289" s="47"/>
      <c r="C1289" s="31"/>
      <c r="D1289" s="14"/>
      <c r="E1289" s="473"/>
      <c r="F1289" s="15"/>
      <c r="G1289" s="15"/>
      <c r="H1289" s="474" t="str">
        <f t="shared" si="41"/>
        <v/>
      </c>
      <c r="I1289" s="141"/>
      <c r="J1289" s="254" t="str">
        <f t="shared" si="42"/>
        <v/>
      </c>
    </row>
    <row r="1290" spans="1:10" ht="15" hidden="1" customHeight="1">
      <c r="A1290" s="144">
        <v>102</v>
      </c>
      <c r="B1290" s="47"/>
      <c r="C1290" s="31"/>
      <c r="D1290" s="14"/>
      <c r="E1290" s="473"/>
      <c r="F1290" s="15"/>
      <c r="G1290" s="15"/>
      <c r="H1290" s="474" t="str">
        <f t="shared" si="41"/>
        <v/>
      </c>
      <c r="I1290" s="141"/>
      <c r="J1290" s="254" t="str">
        <f t="shared" si="42"/>
        <v/>
      </c>
    </row>
    <row r="1291" spans="1:10" ht="15" hidden="1" customHeight="1">
      <c r="A1291" s="144">
        <v>103</v>
      </c>
      <c r="B1291" s="47"/>
      <c r="C1291" s="31"/>
      <c r="D1291" s="14"/>
      <c r="E1291" s="473"/>
      <c r="F1291" s="15"/>
      <c r="G1291" s="15"/>
      <c r="H1291" s="474" t="str">
        <f t="shared" si="41"/>
        <v/>
      </c>
      <c r="I1291" s="141"/>
      <c r="J1291" s="254" t="str">
        <f t="shared" si="42"/>
        <v/>
      </c>
    </row>
    <row r="1292" spans="1:10" ht="15" hidden="1" customHeight="1">
      <c r="A1292" s="144">
        <v>104</v>
      </c>
      <c r="B1292" s="47"/>
      <c r="C1292" s="31"/>
      <c r="D1292" s="14"/>
      <c r="E1292" s="473"/>
      <c r="F1292" s="15"/>
      <c r="G1292" s="15"/>
      <c r="H1292" s="474" t="str">
        <f t="shared" si="41"/>
        <v/>
      </c>
      <c r="I1292" s="141"/>
      <c r="J1292" s="254" t="str">
        <f t="shared" si="42"/>
        <v/>
      </c>
    </row>
    <row r="1293" spans="1:10" ht="15" hidden="1" customHeight="1">
      <c r="A1293" s="144">
        <v>105</v>
      </c>
      <c r="B1293" s="47"/>
      <c r="C1293" s="31"/>
      <c r="D1293" s="14"/>
      <c r="E1293" s="473"/>
      <c r="F1293" s="15"/>
      <c r="G1293" s="15"/>
      <c r="H1293" s="474" t="str">
        <f t="shared" si="41"/>
        <v/>
      </c>
      <c r="I1293" s="141"/>
      <c r="J1293" s="254" t="str">
        <f t="shared" si="42"/>
        <v/>
      </c>
    </row>
    <row r="1294" spans="1:10" ht="15" hidden="1" customHeight="1">
      <c r="A1294" s="144">
        <v>106</v>
      </c>
      <c r="B1294" s="47"/>
      <c r="C1294" s="31"/>
      <c r="D1294" s="14"/>
      <c r="E1294" s="473"/>
      <c r="F1294" s="15"/>
      <c r="G1294" s="15"/>
      <c r="H1294" s="474" t="str">
        <f t="shared" si="41"/>
        <v/>
      </c>
      <c r="I1294" s="141"/>
      <c r="J1294" s="254" t="str">
        <f t="shared" si="42"/>
        <v/>
      </c>
    </row>
    <row r="1295" spans="1:10" ht="15" hidden="1" customHeight="1">
      <c r="A1295" s="144">
        <v>107</v>
      </c>
      <c r="B1295" s="47"/>
      <c r="C1295" s="31"/>
      <c r="D1295" s="14"/>
      <c r="E1295" s="473"/>
      <c r="F1295" s="15"/>
      <c r="G1295" s="15"/>
      <c r="H1295" s="474" t="str">
        <f t="shared" si="41"/>
        <v/>
      </c>
      <c r="I1295" s="141"/>
      <c r="J1295" s="254" t="str">
        <f t="shared" si="42"/>
        <v/>
      </c>
    </row>
    <row r="1296" spans="1:10" ht="15" hidden="1" customHeight="1">
      <c r="A1296" s="144">
        <v>108</v>
      </c>
      <c r="B1296" s="47"/>
      <c r="C1296" s="31"/>
      <c r="D1296" s="14"/>
      <c r="E1296" s="473"/>
      <c r="F1296" s="15"/>
      <c r="G1296" s="15"/>
      <c r="H1296" s="474" t="str">
        <f t="shared" si="41"/>
        <v/>
      </c>
      <c r="I1296" s="141"/>
      <c r="J1296" s="254" t="str">
        <f t="shared" si="42"/>
        <v/>
      </c>
    </row>
    <row r="1297" spans="1:10" ht="15" hidden="1" customHeight="1">
      <c r="A1297" s="144">
        <v>109</v>
      </c>
      <c r="B1297" s="47"/>
      <c r="C1297" s="31"/>
      <c r="D1297" s="14"/>
      <c r="E1297" s="473"/>
      <c r="F1297" s="15"/>
      <c r="G1297" s="15"/>
      <c r="H1297" s="474" t="str">
        <f t="shared" si="41"/>
        <v/>
      </c>
      <c r="I1297" s="141"/>
      <c r="J1297" s="254" t="str">
        <f t="shared" si="42"/>
        <v/>
      </c>
    </row>
    <row r="1298" spans="1:10" ht="15" hidden="1" customHeight="1">
      <c r="A1298" s="144">
        <v>110</v>
      </c>
      <c r="B1298" s="47"/>
      <c r="C1298" s="31"/>
      <c r="D1298" s="14"/>
      <c r="E1298" s="473"/>
      <c r="F1298" s="15"/>
      <c r="G1298" s="15"/>
      <c r="H1298" s="474" t="str">
        <f t="shared" si="41"/>
        <v/>
      </c>
      <c r="I1298" s="141"/>
      <c r="J1298" s="254" t="str">
        <f t="shared" si="42"/>
        <v/>
      </c>
    </row>
    <row r="1299" spans="1:10" ht="15" hidden="1" customHeight="1">
      <c r="A1299" s="144">
        <v>111</v>
      </c>
      <c r="B1299" s="47"/>
      <c r="C1299" s="31"/>
      <c r="D1299" s="14"/>
      <c r="E1299" s="473"/>
      <c r="F1299" s="15"/>
      <c r="G1299" s="15"/>
      <c r="H1299" s="474" t="str">
        <f t="shared" si="41"/>
        <v/>
      </c>
      <c r="I1299" s="141"/>
      <c r="J1299" s="254" t="str">
        <f t="shared" si="42"/>
        <v/>
      </c>
    </row>
    <row r="1300" spans="1:10" ht="15" hidden="1" customHeight="1">
      <c r="A1300" s="144">
        <v>112</v>
      </c>
      <c r="B1300" s="47"/>
      <c r="C1300" s="31"/>
      <c r="D1300" s="14"/>
      <c r="E1300" s="473"/>
      <c r="F1300" s="15"/>
      <c r="G1300" s="15"/>
      <c r="H1300" s="474" t="str">
        <f t="shared" si="41"/>
        <v/>
      </c>
      <c r="I1300" s="141"/>
      <c r="J1300" s="254" t="str">
        <f t="shared" si="42"/>
        <v/>
      </c>
    </row>
    <row r="1301" spans="1:10" ht="15" hidden="1" customHeight="1">
      <c r="A1301" s="144">
        <v>113</v>
      </c>
      <c r="B1301" s="47"/>
      <c r="C1301" s="31"/>
      <c r="D1301" s="14"/>
      <c r="E1301" s="473"/>
      <c r="F1301" s="15"/>
      <c r="G1301" s="15"/>
      <c r="H1301" s="474" t="str">
        <f t="shared" si="41"/>
        <v/>
      </c>
      <c r="I1301" s="141"/>
      <c r="J1301" s="254" t="str">
        <f t="shared" si="42"/>
        <v/>
      </c>
    </row>
    <row r="1302" spans="1:10" ht="15" hidden="1" customHeight="1">
      <c r="A1302" s="144">
        <v>114</v>
      </c>
      <c r="B1302" s="47"/>
      <c r="C1302" s="31"/>
      <c r="D1302" s="14"/>
      <c r="E1302" s="473"/>
      <c r="F1302" s="15"/>
      <c r="G1302" s="15"/>
      <c r="H1302" s="474" t="str">
        <f t="shared" si="41"/>
        <v/>
      </c>
      <c r="I1302" s="141"/>
      <c r="J1302" s="254" t="str">
        <f t="shared" si="42"/>
        <v/>
      </c>
    </row>
    <row r="1303" spans="1:10" ht="15" hidden="1" customHeight="1">
      <c r="A1303" s="144">
        <v>115</v>
      </c>
      <c r="B1303" s="47"/>
      <c r="C1303" s="31"/>
      <c r="D1303" s="14"/>
      <c r="E1303" s="473"/>
      <c r="F1303" s="15"/>
      <c r="G1303" s="15"/>
      <c r="H1303" s="474" t="str">
        <f t="shared" si="41"/>
        <v/>
      </c>
      <c r="I1303" s="141"/>
      <c r="J1303" s="254" t="str">
        <f t="shared" si="42"/>
        <v/>
      </c>
    </row>
    <row r="1304" spans="1:10" ht="15" hidden="1" customHeight="1">
      <c r="A1304" s="144">
        <v>116</v>
      </c>
      <c r="B1304" s="47"/>
      <c r="C1304" s="31"/>
      <c r="D1304" s="14"/>
      <c r="E1304" s="473"/>
      <c r="F1304" s="15"/>
      <c r="G1304" s="15"/>
      <c r="H1304" s="474" t="str">
        <f t="shared" si="41"/>
        <v/>
      </c>
      <c r="I1304" s="141"/>
      <c r="J1304" s="254" t="str">
        <f t="shared" si="42"/>
        <v/>
      </c>
    </row>
    <row r="1305" spans="1:10" ht="15" hidden="1" customHeight="1">
      <c r="A1305" s="144">
        <v>117</v>
      </c>
      <c r="B1305" s="47"/>
      <c r="C1305" s="31"/>
      <c r="D1305" s="14"/>
      <c r="E1305" s="473"/>
      <c r="F1305" s="15"/>
      <c r="G1305" s="15"/>
      <c r="H1305" s="474" t="str">
        <f t="shared" si="41"/>
        <v/>
      </c>
      <c r="I1305" s="141"/>
      <c r="J1305" s="254" t="str">
        <f t="shared" si="42"/>
        <v/>
      </c>
    </row>
    <row r="1306" spans="1:10" ht="15" hidden="1" customHeight="1">
      <c r="A1306" s="144">
        <v>118</v>
      </c>
      <c r="B1306" s="47"/>
      <c r="C1306" s="31"/>
      <c r="D1306" s="14"/>
      <c r="E1306" s="473"/>
      <c r="F1306" s="15"/>
      <c r="G1306" s="15"/>
      <c r="H1306" s="474" t="str">
        <f t="shared" si="41"/>
        <v/>
      </c>
      <c r="I1306" s="141"/>
      <c r="J1306" s="254" t="str">
        <f t="shared" si="42"/>
        <v/>
      </c>
    </row>
    <row r="1307" spans="1:10" ht="15" hidden="1" customHeight="1">
      <c r="A1307" s="144">
        <v>119</v>
      </c>
      <c r="B1307" s="47"/>
      <c r="C1307" s="31"/>
      <c r="D1307" s="14"/>
      <c r="E1307" s="473"/>
      <c r="F1307" s="15"/>
      <c r="G1307" s="15"/>
      <c r="H1307" s="474" t="str">
        <f t="shared" si="41"/>
        <v/>
      </c>
      <c r="I1307" s="141"/>
      <c r="J1307" s="254" t="str">
        <f t="shared" si="42"/>
        <v/>
      </c>
    </row>
    <row r="1308" spans="1:10" ht="15" hidden="1" customHeight="1">
      <c r="A1308" s="144">
        <v>120</v>
      </c>
      <c r="B1308" s="47"/>
      <c r="C1308" s="31"/>
      <c r="D1308" s="14"/>
      <c r="E1308" s="473"/>
      <c r="F1308" s="15"/>
      <c r="G1308" s="15"/>
      <c r="H1308" s="474" t="str">
        <f t="shared" si="41"/>
        <v/>
      </c>
      <c r="I1308" s="141"/>
      <c r="J1308" s="254" t="str">
        <f t="shared" si="42"/>
        <v/>
      </c>
    </row>
    <row r="1309" spans="1:10" ht="15" hidden="1" customHeight="1">
      <c r="A1309" s="144">
        <v>121</v>
      </c>
      <c r="B1309" s="47"/>
      <c r="C1309" s="31"/>
      <c r="D1309" s="14"/>
      <c r="E1309" s="473"/>
      <c r="F1309" s="15"/>
      <c r="G1309" s="15"/>
      <c r="H1309" s="474" t="str">
        <f t="shared" si="41"/>
        <v/>
      </c>
      <c r="I1309" s="141"/>
      <c r="J1309" s="254" t="str">
        <f t="shared" si="42"/>
        <v/>
      </c>
    </row>
    <row r="1310" spans="1:10" ht="15" hidden="1" customHeight="1">
      <c r="A1310" s="144">
        <v>122</v>
      </c>
      <c r="B1310" s="47"/>
      <c r="C1310" s="31"/>
      <c r="D1310" s="14"/>
      <c r="E1310" s="473"/>
      <c r="F1310" s="15"/>
      <c r="G1310" s="15"/>
      <c r="H1310" s="474" t="str">
        <f t="shared" si="41"/>
        <v/>
      </c>
      <c r="I1310" s="141"/>
      <c r="J1310" s="254" t="str">
        <f t="shared" si="42"/>
        <v/>
      </c>
    </row>
    <row r="1311" spans="1:10" ht="15" hidden="1" customHeight="1">
      <c r="A1311" s="144">
        <v>123</v>
      </c>
      <c r="B1311" s="47"/>
      <c r="C1311" s="31"/>
      <c r="D1311" s="14"/>
      <c r="E1311" s="473"/>
      <c r="F1311" s="15"/>
      <c r="G1311" s="15"/>
      <c r="H1311" s="474" t="str">
        <f t="shared" si="41"/>
        <v/>
      </c>
      <c r="I1311" s="141"/>
      <c r="J1311" s="254" t="str">
        <f t="shared" si="42"/>
        <v/>
      </c>
    </row>
    <row r="1312" spans="1:10" ht="15" hidden="1" customHeight="1">
      <c r="A1312" s="144">
        <v>124</v>
      </c>
      <c r="B1312" s="47"/>
      <c r="C1312" s="31"/>
      <c r="D1312" s="14"/>
      <c r="E1312" s="473"/>
      <c r="F1312" s="15"/>
      <c r="G1312" s="15"/>
      <c r="H1312" s="474" t="str">
        <f t="shared" si="41"/>
        <v/>
      </c>
      <c r="I1312" s="141"/>
      <c r="J1312" s="254" t="str">
        <f t="shared" si="42"/>
        <v/>
      </c>
    </row>
    <row r="1313" spans="1:10" ht="15" hidden="1" customHeight="1">
      <c r="A1313" s="144">
        <v>125</v>
      </c>
      <c r="B1313" s="47"/>
      <c r="C1313" s="31"/>
      <c r="D1313" s="14"/>
      <c r="E1313" s="473"/>
      <c r="F1313" s="15"/>
      <c r="G1313" s="15"/>
      <c r="H1313" s="474" t="str">
        <f t="shared" si="41"/>
        <v/>
      </c>
      <c r="I1313" s="141"/>
      <c r="J1313" s="254" t="str">
        <f t="shared" si="42"/>
        <v/>
      </c>
    </row>
    <row r="1314" spans="1:10" ht="15" hidden="1" customHeight="1">
      <c r="A1314" s="144">
        <v>126</v>
      </c>
      <c r="B1314" s="47"/>
      <c r="C1314" s="31"/>
      <c r="D1314" s="14"/>
      <c r="E1314" s="473"/>
      <c r="F1314" s="15"/>
      <c r="G1314" s="15"/>
      <c r="H1314" s="474" t="str">
        <f t="shared" si="41"/>
        <v/>
      </c>
      <c r="I1314" s="141"/>
      <c r="J1314" s="254" t="str">
        <f t="shared" si="42"/>
        <v/>
      </c>
    </row>
    <row r="1315" spans="1:10" ht="15" hidden="1" customHeight="1">
      <c r="A1315" s="144">
        <v>127</v>
      </c>
      <c r="B1315" s="47"/>
      <c r="C1315" s="31"/>
      <c r="D1315" s="14"/>
      <c r="E1315" s="473"/>
      <c r="F1315" s="15"/>
      <c r="G1315" s="15"/>
      <c r="H1315" s="474" t="str">
        <f t="shared" si="41"/>
        <v/>
      </c>
      <c r="I1315" s="141"/>
      <c r="J1315" s="254" t="str">
        <f t="shared" si="42"/>
        <v/>
      </c>
    </row>
    <row r="1316" spans="1:10" ht="15" hidden="1" customHeight="1">
      <c r="A1316" s="144">
        <v>128</v>
      </c>
      <c r="B1316" s="47"/>
      <c r="C1316" s="31"/>
      <c r="D1316" s="14"/>
      <c r="E1316" s="473"/>
      <c r="F1316" s="15"/>
      <c r="G1316" s="15"/>
      <c r="H1316" s="474" t="str">
        <f t="shared" si="41"/>
        <v/>
      </c>
      <c r="I1316" s="141"/>
      <c r="J1316" s="254" t="str">
        <f t="shared" si="42"/>
        <v/>
      </c>
    </row>
    <row r="1317" spans="1:10" ht="15" hidden="1" customHeight="1">
      <c r="A1317" s="144">
        <v>129</v>
      </c>
      <c r="B1317" s="47"/>
      <c r="C1317" s="31"/>
      <c r="D1317" s="14"/>
      <c r="E1317" s="473"/>
      <c r="F1317" s="15"/>
      <c r="G1317" s="15"/>
      <c r="H1317" s="474" t="str">
        <f t="shared" ref="H1317:H1380" si="43">IF(B1317&lt;&gt;"",(D1317*E1317)/(1-F1317-G1317),"")</f>
        <v/>
      </c>
      <c r="I1317" s="141"/>
      <c r="J1317" s="254" t="str">
        <f t="shared" ref="J1317:J1380" si="44">IF(B1317="","",IF(H1317&lt;&gt;0,"x",IF(H1317="","",IF(H1317=0,""))))</f>
        <v/>
      </c>
    </row>
    <row r="1318" spans="1:10" ht="15" hidden="1" customHeight="1">
      <c r="A1318" s="144">
        <v>130</v>
      </c>
      <c r="B1318" s="47"/>
      <c r="C1318" s="31"/>
      <c r="D1318" s="14"/>
      <c r="E1318" s="473"/>
      <c r="F1318" s="15"/>
      <c r="G1318" s="15"/>
      <c r="H1318" s="474" t="str">
        <f t="shared" si="43"/>
        <v/>
      </c>
      <c r="I1318" s="141"/>
      <c r="J1318" s="254" t="str">
        <f t="shared" si="44"/>
        <v/>
      </c>
    </row>
    <row r="1319" spans="1:10" ht="15" hidden="1" customHeight="1">
      <c r="A1319" s="144">
        <v>131</v>
      </c>
      <c r="B1319" s="47"/>
      <c r="C1319" s="31"/>
      <c r="D1319" s="14"/>
      <c r="E1319" s="473"/>
      <c r="F1319" s="15"/>
      <c r="G1319" s="15"/>
      <c r="H1319" s="474" t="str">
        <f t="shared" si="43"/>
        <v/>
      </c>
      <c r="I1319" s="141"/>
      <c r="J1319" s="254" t="str">
        <f t="shared" si="44"/>
        <v/>
      </c>
    </row>
    <row r="1320" spans="1:10" ht="15" hidden="1" customHeight="1">
      <c r="A1320" s="144">
        <v>132</v>
      </c>
      <c r="B1320" s="47"/>
      <c r="C1320" s="31"/>
      <c r="D1320" s="14"/>
      <c r="E1320" s="473"/>
      <c r="F1320" s="15"/>
      <c r="G1320" s="15"/>
      <c r="H1320" s="474" t="str">
        <f t="shared" si="43"/>
        <v/>
      </c>
      <c r="I1320" s="141"/>
      <c r="J1320" s="254" t="str">
        <f t="shared" si="44"/>
        <v/>
      </c>
    </row>
    <row r="1321" spans="1:10" ht="15" hidden="1" customHeight="1">
      <c r="A1321" s="144">
        <v>133</v>
      </c>
      <c r="B1321" s="47"/>
      <c r="C1321" s="31"/>
      <c r="D1321" s="14"/>
      <c r="E1321" s="473"/>
      <c r="F1321" s="15"/>
      <c r="G1321" s="15"/>
      <c r="H1321" s="474" t="str">
        <f t="shared" si="43"/>
        <v/>
      </c>
      <c r="I1321" s="141"/>
      <c r="J1321" s="254" t="str">
        <f t="shared" si="44"/>
        <v/>
      </c>
    </row>
    <row r="1322" spans="1:10" ht="15" hidden="1" customHeight="1">
      <c r="A1322" s="144">
        <v>134</v>
      </c>
      <c r="B1322" s="47"/>
      <c r="C1322" s="31"/>
      <c r="D1322" s="14"/>
      <c r="E1322" s="473"/>
      <c r="F1322" s="15"/>
      <c r="G1322" s="15"/>
      <c r="H1322" s="474" t="str">
        <f t="shared" si="43"/>
        <v/>
      </c>
      <c r="I1322" s="141"/>
      <c r="J1322" s="254" t="str">
        <f t="shared" si="44"/>
        <v/>
      </c>
    </row>
    <row r="1323" spans="1:10" ht="15" hidden="1" customHeight="1">
      <c r="A1323" s="144">
        <v>135</v>
      </c>
      <c r="B1323" s="47"/>
      <c r="C1323" s="31"/>
      <c r="D1323" s="14"/>
      <c r="E1323" s="473"/>
      <c r="F1323" s="15"/>
      <c r="G1323" s="15"/>
      <c r="H1323" s="474" t="str">
        <f t="shared" si="43"/>
        <v/>
      </c>
      <c r="I1323" s="141"/>
      <c r="J1323" s="254" t="str">
        <f t="shared" si="44"/>
        <v/>
      </c>
    </row>
    <row r="1324" spans="1:10" ht="15" hidden="1" customHeight="1">
      <c r="A1324" s="144">
        <v>136</v>
      </c>
      <c r="B1324" s="47"/>
      <c r="C1324" s="31"/>
      <c r="D1324" s="14"/>
      <c r="E1324" s="473"/>
      <c r="F1324" s="15"/>
      <c r="G1324" s="15"/>
      <c r="H1324" s="474" t="str">
        <f t="shared" si="43"/>
        <v/>
      </c>
      <c r="I1324" s="141"/>
      <c r="J1324" s="254" t="str">
        <f t="shared" si="44"/>
        <v/>
      </c>
    </row>
    <row r="1325" spans="1:10" ht="15" hidden="1" customHeight="1">
      <c r="A1325" s="144">
        <v>137</v>
      </c>
      <c r="B1325" s="47"/>
      <c r="C1325" s="31"/>
      <c r="D1325" s="14"/>
      <c r="E1325" s="473"/>
      <c r="F1325" s="15"/>
      <c r="G1325" s="15"/>
      <c r="H1325" s="474" t="str">
        <f t="shared" si="43"/>
        <v/>
      </c>
      <c r="I1325" s="141"/>
      <c r="J1325" s="254" t="str">
        <f t="shared" si="44"/>
        <v/>
      </c>
    </row>
    <row r="1326" spans="1:10" ht="15" hidden="1" customHeight="1">
      <c r="A1326" s="144">
        <v>138</v>
      </c>
      <c r="B1326" s="47"/>
      <c r="C1326" s="31"/>
      <c r="D1326" s="14"/>
      <c r="E1326" s="473"/>
      <c r="F1326" s="15"/>
      <c r="G1326" s="15"/>
      <c r="H1326" s="474" t="str">
        <f t="shared" si="43"/>
        <v/>
      </c>
      <c r="I1326" s="141"/>
      <c r="J1326" s="254" t="str">
        <f t="shared" si="44"/>
        <v/>
      </c>
    </row>
    <row r="1327" spans="1:10" ht="15" hidden="1" customHeight="1">
      <c r="A1327" s="144">
        <v>139</v>
      </c>
      <c r="B1327" s="47"/>
      <c r="C1327" s="31"/>
      <c r="D1327" s="14"/>
      <c r="E1327" s="473"/>
      <c r="F1327" s="15"/>
      <c r="G1327" s="15"/>
      <c r="H1327" s="474" t="str">
        <f t="shared" si="43"/>
        <v/>
      </c>
      <c r="I1327" s="141"/>
      <c r="J1327" s="254" t="str">
        <f t="shared" si="44"/>
        <v/>
      </c>
    </row>
    <row r="1328" spans="1:10" ht="15" hidden="1" customHeight="1">
      <c r="A1328" s="144">
        <v>140</v>
      </c>
      <c r="B1328" s="47"/>
      <c r="C1328" s="31"/>
      <c r="D1328" s="14"/>
      <c r="E1328" s="473"/>
      <c r="F1328" s="15"/>
      <c r="G1328" s="15"/>
      <c r="H1328" s="474" t="str">
        <f t="shared" si="43"/>
        <v/>
      </c>
      <c r="I1328" s="141"/>
      <c r="J1328" s="254" t="str">
        <f t="shared" si="44"/>
        <v/>
      </c>
    </row>
    <row r="1329" spans="1:10" ht="15" hidden="1" customHeight="1">
      <c r="A1329" s="144">
        <v>141</v>
      </c>
      <c r="B1329" s="47"/>
      <c r="C1329" s="31"/>
      <c r="D1329" s="14"/>
      <c r="E1329" s="473"/>
      <c r="F1329" s="15"/>
      <c r="G1329" s="15"/>
      <c r="H1329" s="474" t="str">
        <f t="shared" si="43"/>
        <v/>
      </c>
      <c r="I1329" s="141"/>
      <c r="J1329" s="254" t="str">
        <f t="shared" si="44"/>
        <v/>
      </c>
    </row>
    <row r="1330" spans="1:10" ht="15" hidden="1" customHeight="1">
      <c r="A1330" s="144">
        <v>142</v>
      </c>
      <c r="B1330" s="47"/>
      <c r="C1330" s="31"/>
      <c r="D1330" s="14"/>
      <c r="E1330" s="473"/>
      <c r="F1330" s="15"/>
      <c r="G1330" s="15"/>
      <c r="H1330" s="474" t="str">
        <f t="shared" si="43"/>
        <v/>
      </c>
      <c r="I1330" s="141"/>
      <c r="J1330" s="254" t="str">
        <f t="shared" si="44"/>
        <v/>
      </c>
    </row>
    <row r="1331" spans="1:10" ht="15" hidden="1" customHeight="1">
      <c r="A1331" s="144">
        <v>143</v>
      </c>
      <c r="B1331" s="47"/>
      <c r="C1331" s="31"/>
      <c r="D1331" s="14"/>
      <c r="E1331" s="473"/>
      <c r="F1331" s="15"/>
      <c r="G1331" s="15"/>
      <c r="H1331" s="474" t="str">
        <f t="shared" si="43"/>
        <v/>
      </c>
      <c r="I1331" s="141"/>
      <c r="J1331" s="254" t="str">
        <f t="shared" si="44"/>
        <v/>
      </c>
    </row>
    <row r="1332" spans="1:10" ht="15" hidden="1" customHeight="1">
      <c r="A1332" s="144">
        <v>144</v>
      </c>
      <c r="B1332" s="47"/>
      <c r="C1332" s="31"/>
      <c r="D1332" s="14"/>
      <c r="E1332" s="473"/>
      <c r="F1332" s="15"/>
      <c r="G1332" s="15"/>
      <c r="H1332" s="474" t="str">
        <f t="shared" si="43"/>
        <v/>
      </c>
      <c r="I1332" s="141"/>
      <c r="J1332" s="254" t="str">
        <f t="shared" si="44"/>
        <v/>
      </c>
    </row>
    <row r="1333" spans="1:10" ht="15" hidden="1" customHeight="1">
      <c r="A1333" s="144">
        <v>145</v>
      </c>
      <c r="B1333" s="47"/>
      <c r="C1333" s="31"/>
      <c r="D1333" s="14"/>
      <c r="E1333" s="473"/>
      <c r="F1333" s="15"/>
      <c r="G1333" s="15"/>
      <c r="H1333" s="474" t="str">
        <f t="shared" si="43"/>
        <v/>
      </c>
      <c r="I1333" s="141"/>
      <c r="J1333" s="254" t="str">
        <f t="shared" si="44"/>
        <v/>
      </c>
    </row>
    <row r="1334" spans="1:10" ht="15" hidden="1" customHeight="1">
      <c r="A1334" s="144">
        <v>146</v>
      </c>
      <c r="B1334" s="47"/>
      <c r="C1334" s="31"/>
      <c r="D1334" s="14"/>
      <c r="E1334" s="473"/>
      <c r="F1334" s="15"/>
      <c r="G1334" s="15"/>
      <c r="H1334" s="474" t="str">
        <f t="shared" si="43"/>
        <v/>
      </c>
      <c r="I1334" s="141"/>
      <c r="J1334" s="254" t="str">
        <f t="shared" si="44"/>
        <v/>
      </c>
    </row>
    <row r="1335" spans="1:10" ht="15" hidden="1" customHeight="1">
      <c r="A1335" s="144">
        <v>147</v>
      </c>
      <c r="B1335" s="47"/>
      <c r="C1335" s="31"/>
      <c r="D1335" s="14"/>
      <c r="E1335" s="473"/>
      <c r="F1335" s="15"/>
      <c r="G1335" s="15"/>
      <c r="H1335" s="474" t="str">
        <f t="shared" si="43"/>
        <v/>
      </c>
      <c r="I1335" s="141"/>
      <c r="J1335" s="254" t="str">
        <f t="shared" si="44"/>
        <v/>
      </c>
    </row>
    <row r="1336" spans="1:10" ht="15" hidden="1" customHeight="1">
      <c r="A1336" s="144">
        <v>148</v>
      </c>
      <c r="B1336" s="47"/>
      <c r="C1336" s="31"/>
      <c r="D1336" s="14"/>
      <c r="E1336" s="473"/>
      <c r="F1336" s="15"/>
      <c r="G1336" s="15"/>
      <c r="H1336" s="474" t="str">
        <f t="shared" si="43"/>
        <v/>
      </c>
      <c r="I1336" s="141"/>
      <c r="J1336" s="254" t="str">
        <f t="shared" si="44"/>
        <v/>
      </c>
    </row>
    <row r="1337" spans="1:10" ht="15" hidden="1" customHeight="1">
      <c r="A1337" s="144">
        <v>149</v>
      </c>
      <c r="B1337" s="47"/>
      <c r="C1337" s="31"/>
      <c r="D1337" s="14"/>
      <c r="E1337" s="473"/>
      <c r="F1337" s="15"/>
      <c r="G1337" s="15"/>
      <c r="H1337" s="474" t="str">
        <f t="shared" si="43"/>
        <v/>
      </c>
      <c r="I1337" s="141"/>
      <c r="J1337" s="254" t="str">
        <f t="shared" si="44"/>
        <v/>
      </c>
    </row>
    <row r="1338" spans="1:10" ht="15" hidden="1" customHeight="1">
      <c r="A1338" s="144">
        <v>150</v>
      </c>
      <c r="B1338" s="47"/>
      <c r="C1338" s="31"/>
      <c r="D1338" s="14"/>
      <c r="E1338" s="473"/>
      <c r="F1338" s="15"/>
      <c r="G1338" s="15"/>
      <c r="H1338" s="474" t="str">
        <f t="shared" si="43"/>
        <v/>
      </c>
      <c r="I1338" s="141"/>
      <c r="J1338" s="254" t="str">
        <f t="shared" si="44"/>
        <v/>
      </c>
    </row>
    <row r="1339" spans="1:10" ht="15" hidden="1" customHeight="1">
      <c r="A1339" s="144">
        <v>151</v>
      </c>
      <c r="B1339" s="47"/>
      <c r="C1339" s="31"/>
      <c r="D1339" s="14"/>
      <c r="E1339" s="473"/>
      <c r="F1339" s="15"/>
      <c r="G1339" s="15"/>
      <c r="H1339" s="474" t="str">
        <f t="shared" si="43"/>
        <v/>
      </c>
      <c r="I1339" s="141"/>
      <c r="J1339" s="254" t="str">
        <f t="shared" si="44"/>
        <v/>
      </c>
    </row>
    <row r="1340" spans="1:10" ht="15" hidden="1" customHeight="1">
      <c r="A1340" s="144">
        <v>152</v>
      </c>
      <c r="B1340" s="47"/>
      <c r="C1340" s="31"/>
      <c r="D1340" s="14"/>
      <c r="E1340" s="473"/>
      <c r="F1340" s="15"/>
      <c r="G1340" s="15"/>
      <c r="H1340" s="474" t="str">
        <f t="shared" si="43"/>
        <v/>
      </c>
      <c r="I1340" s="141"/>
      <c r="J1340" s="254" t="str">
        <f t="shared" si="44"/>
        <v/>
      </c>
    </row>
    <row r="1341" spans="1:10" ht="15" hidden="1" customHeight="1">
      <c r="A1341" s="144">
        <v>153</v>
      </c>
      <c r="B1341" s="47"/>
      <c r="C1341" s="31"/>
      <c r="D1341" s="14"/>
      <c r="E1341" s="473"/>
      <c r="F1341" s="15"/>
      <c r="G1341" s="15"/>
      <c r="H1341" s="474" t="str">
        <f t="shared" si="43"/>
        <v/>
      </c>
      <c r="I1341" s="141"/>
      <c r="J1341" s="254" t="str">
        <f t="shared" si="44"/>
        <v/>
      </c>
    </row>
    <row r="1342" spans="1:10" ht="15" hidden="1" customHeight="1">
      <c r="A1342" s="144">
        <v>154</v>
      </c>
      <c r="B1342" s="47"/>
      <c r="C1342" s="31"/>
      <c r="D1342" s="14"/>
      <c r="E1342" s="473"/>
      <c r="F1342" s="15"/>
      <c r="G1342" s="15"/>
      <c r="H1342" s="474" t="str">
        <f t="shared" si="43"/>
        <v/>
      </c>
      <c r="I1342" s="141"/>
      <c r="J1342" s="254" t="str">
        <f t="shared" si="44"/>
        <v/>
      </c>
    </row>
    <row r="1343" spans="1:10" ht="15" hidden="1" customHeight="1">
      <c r="A1343" s="144">
        <v>155</v>
      </c>
      <c r="B1343" s="47"/>
      <c r="C1343" s="31"/>
      <c r="D1343" s="14"/>
      <c r="E1343" s="473"/>
      <c r="F1343" s="15"/>
      <c r="G1343" s="15"/>
      <c r="H1343" s="474" t="str">
        <f t="shared" si="43"/>
        <v/>
      </c>
      <c r="I1343" s="141"/>
      <c r="J1343" s="254" t="str">
        <f t="shared" si="44"/>
        <v/>
      </c>
    </row>
    <row r="1344" spans="1:10" ht="15" hidden="1" customHeight="1">
      <c r="A1344" s="144">
        <v>156</v>
      </c>
      <c r="B1344" s="47"/>
      <c r="C1344" s="31"/>
      <c r="D1344" s="14"/>
      <c r="E1344" s="473"/>
      <c r="F1344" s="15"/>
      <c r="G1344" s="15"/>
      <c r="H1344" s="474" t="str">
        <f t="shared" si="43"/>
        <v/>
      </c>
      <c r="I1344" s="141"/>
      <c r="J1344" s="254" t="str">
        <f t="shared" si="44"/>
        <v/>
      </c>
    </row>
    <row r="1345" spans="1:10" ht="15" hidden="1" customHeight="1">
      <c r="A1345" s="144">
        <v>157</v>
      </c>
      <c r="B1345" s="47"/>
      <c r="C1345" s="31"/>
      <c r="D1345" s="14"/>
      <c r="E1345" s="473"/>
      <c r="F1345" s="15"/>
      <c r="G1345" s="15"/>
      <c r="H1345" s="474" t="str">
        <f t="shared" si="43"/>
        <v/>
      </c>
      <c r="I1345" s="141"/>
      <c r="J1345" s="254" t="str">
        <f t="shared" si="44"/>
        <v/>
      </c>
    </row>
    <row r="1346" spans="1:10" ht="15" hidden="1" customHeight="1">
      <c r="A1346" s="144">
        <v>158</v>
      </c>
      <c r="B1346" s="47"/>
      <c r="C1346" s="31"/>
      <c r="D1346" s="14"/>
      <c r="E1346" s="473"/>
      <c r="F1346" s="15"/>
      <c r="G1346" s="15"/>
      <c r="H1346" s="474" t="str">
        <f t="shared" si="43"/>
        <v/>
      </c>
      <c r="I1346" s="141"/>
      <c r="J1346" s="254" t="str">
        <f t="shared" si="44"/>
        <v/>
      </c>
    </row>
    <row r="1347" spans="1:10" ht="15" hidden="1" customHeight="1">
      <c r="A1347" s="144">
        <v>159</v>
      </c>
      <c r="B1347" s="47"/>
      <c r="C1347" s="31"/>
      <c r="D1347" s="14"/>
      <c r="E1347" s="473"/>
      <c r="F1347" s="15"/>
      <c r="G1347" s="15"/>
      <c r="H1347" s="474" t="str">
        <f t="shared" si="43"/>
        <v/>
      </c>
      <c r="I1347" s="141"/>
      <c r="J1347" s="254" t="str">
        <f t="shared" si="44"/>
        <v/>
      </c>
    </row>
    <row r="1348" spans="1:10" ht="15" hidden="1" customHeight="1">
      <c r="A1348" s="144">
        <v>160</v>
      </c>
      <c r="B1348" s="47"/>
      <c r="C1348" s="31"/>
      <c r="D1348" s="14"/>
      <c r="E1348" s="473"/>
      <c r="F1348" s="15"/>
      <c r="G1348" s="15"/>
      <c r="H1348" s="474" t="str">
        <f t="shared" si="43"/>
        <v/>
      </c>
      <c r="I1348" s="141"/>
      <c r="J1348" s="254" t="str">
        <f t="shared" si="44"/>
        <v/>
      </c>
    </row>
    <row r="1349" spans="1:10" ht="15" hidden="1" customHeight="1">
      <c r="A1349" s="144">
        <v>161</v>
      </c>
      <c r="B1349" s="47"/>
      <c r="C1349" s="31"/>
      <c r="D1349" s="14"/>
      <c r="E1349" s="473"/>
      <c r="F1349" s="15"/>
      <c r="G1349" s="15"/>
      <c r="H1349" s="474" t="str">
        <f t="shared" si="43"/>
        <v/>
      </c>
      <c r="I1349" s="141"/>
      <c r="J1349" s="254" t="str">
        <f t="shared" si="44"/>
        <v/>
      </c>
    </row>
    <row r="1350" spans="1:10" ht="15" hidden="1" customHeight="1">
      <c r="A1350" s="144">
        <v>162</v>
      </c>
      <c r="B1350" s="47"/>
      <c r="C1350" s="31"/>
      <c r="D1350" s="14"/>
      <c r="E1350" s="473"/>
      <c r="F1350" s="15"/>
      <c r="G1350" s="15"/>
      <c r="H1350" s="474" t="str">
        <f t="shared" si="43"/>
        <v/>
      </c>
      <c r="I1350" s="141"/>
      <c r="J1350" s="254" t="str">
        <f t="shared" si="44"/>
        <v/>
      </c>
    </row>
    <row r="1351" spans="1:10" ht="15" hidden="1" customHeight="1">
      <c r="A1351" s="144">
        <v>163</v>
      </c>
      <c r="B1351" s="47"/>
      <c r="C1351" s="31"/>
      <c r="D1351" s="14"/>
      <c r="E1351" s="473"/>
      <c r="F1351" s="15"/>
      <c r="G1351" s="15"/>
      <c r="H1351" s="474" t="str">
        <f t="shared" si="43"/>
        <v/>
      </c>
      <c r="I1351" s="141"/>
      <c r="J1351" s="254" t="str">
        <f t="shared" si="44"/>
        <v/>
      </c>
    </row>
    <row r="1352" spans="1:10" ht="15" hidden="1" customHeight="1">
      <c r="A1352" s="144">
        <v>164</v>
      </c>
      <c r="B1352" s="47"/>
      <c r="C1352" s="31"/>
      <c r="D1352" s="14"/>
      <c r="E1352" s="473"/>
      <c r="F1352" s="15"/>
      <c r="G1352" s="15"/>
      <c r="H1352" s="474" t="str">
        <f t="shared" si="43"/>
        <v/>
      </c>
      <c r="I1352" s="141"/>
      <c r="J1352" s="254" t="str">
        <f t="shared" si="44"/>
        <v/>
      </c>
    </row>
    <row r="1353" spans="1:10" ht="15" hidden="1" customHeight="1">
      <c r="A1353" s="144">
        <v>165</v>
      </c>
      <c r="B1353" s="47"/>
      <c r="C1353" s="31"/>
      <c r="D1353" s="14"/>
      <c r="E1353" s="473"/>
      <c r="F1353" s="15"/>
      <c r="G1353" s="15"/>
      <c r="H1353" s="474" t="str">
        <f t="shared" si="43"/>
        <v/>
      </c>
      <c r="I1353" s="141"/>
      <c r="J1353" s="254" t="str">
        <f t="shared" si="44"/>
        <v/>
      </c>
    </row>
    <row r="1354" spans="1:10" ht="15" hidden="1" customHeight="1">
      <c r="A1354" s="144">
        <v>166</v>
      </c>
      <c r="B1354" s="47"/>
      <c r="C1354" s="31"/>
      <c r="D1354" s="14"/>
      <c r="E1354" s="473"/>
      <c r="F1354" s="15"/>
      <c r="G1354" s="15"/>
      <c r="H1354" s="474" t="str">
        <f t="shared" si="43"/>
        <v/>
      </c>
      <c r="I1354" s="141"/>
      <c r="J1354" s="254" t="str">
        <f t="shared" si="44"/>
        <v/>
      </c>
    </row>
    <row r="1355" spans="1:10" ht="15" hidden="1" customHeight="1">
      <c r="A1355" s="144">
        <v>167</v>
      </c>
      <c r="B1355" s="47"/>
      <c r="C1355" s="31"/>
      <c r="D1355" s="14"/>
      <c r="E1355" s="473"/>
      <c r="F1355" s="15"/>
      <c r="G1355" s="15"/>
      <c r="H1355" s="474" t="str">
        <f t="shared" si="43"/>
        <v/>
      </c>
      <c r="I1355" s="141"/>
      <c r="J1355" s="254" t="str">
        <f t="shared" si="44"/>
        <v/>
      </c>
    </row>
    <row r="1356" spans="1:10" ht="15" hidden="1" customHeight="1">
      <c r="A1356" s="144">
        <v>168</v>
      </c>
      <c r="B1356" s="47"/>
      <c r="C1356" s="31"/>
      <c r="D1356" s="14"/>
      <c r="E1356" s="473"/>
      <c r="F1356" s="15"/>
      <c r="G1356" s="15"/>
      <c r="H1356" s="474" t="str">
        <f t="shared" si="43"/>
        <v/>
      </c>
      <c r="I1356" s="141"/>
      <c r="J1356" s="254" t="str">
        <f t="shared" si="44"/>
        <v/>
      </c>
    </row>
    <row r="1357" spans="1:10" ht="15" hidden="1" customHeight="1">
      <c r="A1357" s="144">
        <v>169</v>
      </c>
      <c r="B1357" s="47"/>
      <c r="C1357" s="31"/>
      <c r="D1357" s="14"/>
      <c r="E1357" s="473"/>
      <c r="F1357" s="15"/>
      <c r="G1357" s="15"/>
      <c r="H1357" s="474" t="str">
        <f t="shared" si="43"/>
        <v/>
      </c>
      <c r="I1357" s="141"/>
      <c r="J1357" s="254" t="str">
        <f t="shared" si="44"/>
        <v/>
      </c>
    </row>
    <row r="1358" spans="1:10" ht="15" hidden="1" customHeight="1">
      <c r="A1358" s="144">
        <v>170</v>
      </c>
      <c r="B1358" s="47"/>
      <c r="C1358" s="31"/>
      <c r="D1358" s="14"/>
      <c r="E1358" s="473"/>
      <c r="F1358" s="15"/>
      <c r="G1358" s="15"/>
      <c r="H1358" s="474" t="str">
        <f t="shared" si="43"/>
        <v/>
      </c>
      <c r="I1358" s="141"/>
      <c r="J1358" s="254" t="str">
        <f t="shared" si="44"/>
        <v/>
      </c>
    </row>
    <row r="1359" spans="1:10" ht="15" hidden="1" customHeight="1">
      <c r="A1359" s="144">
        <v>171</v>
      </c>
      <c r="B1359" s="47"/>
      <c r="C1359" s="31"/>
      <c r="D1359" s="14"/>
      <c r="E1359" s="473"/>
      <c r="F1359" s="15"/>
      <c r="G1359" s="15"/>
      <c r="H1359" s="474" t="str">
        <f t="shared" si="43"/>
        <v/>
      </c>
      <c r="I1359" s="141"/>
      <c r="J1359" s="254" t="str">
        <f t="shared" si="44"/>
        <v/>
      </c>
    </row>
    <row r="1360" spans="1:10" ht="15" hidden="1" customHeight="1">
      <c r="A1360" s="144">
        <v>172</v>
      </c>
      <c r="B1360" s="47"/>
      <c r="C1360" s="31"/>
      <c r="D1360" s="14"/>
      <c r="E1360" s="473"/>
      <c r="F1360" s="15"/>
      <c r="G1360" s="15"/>
      <c r="H1360" s="474" t="str">
        <f t="shared" si="43"/>
        <v/>
      </c>
      <c r="I1360" s="141"/>
      <c r="J1360" s="254" t="str">
        <f t="shared" si="44"/>
        <v/>
      </c>
    </row>
    <row r="1361" spans="1:10" ht="15" hidden="1" customHeight="1">
      <c r="A1361" s="144">
        <v>173</v>
      </c>
      <c r="B1361" s="47"/>
      <c r="C1361" s="31"/>
      <c r="D1361" s="14"/>
      <c r="E1361" s="473"/>
      <c r="F1361" s="15"/>
      <c r="G1361" s="15"/>
      <c r="H1361" s="474" t="str">
        <f t="shared" si="43"/>
        <v/>
      </c>
      <c r="I1361" s="141"/>
      <c r="J1361" s="254" t="str">
        <f t="shared" si="44"/>
        <v/>
      </c>
    </row>
    <row r="1362" spans="1:10" ht="15" hidden="1" customHeight="1">
      <c r="A1362" s="144">
        <v>174</v>
      </c>
      <c r="B1362" s="47"/>
      <c r="C1362" s="31"/>
      <c r="D1362" s="14"/>
      <c r="E1362" s="473"/>
      <c r="F1362" s="15"/>
      <c r="G1362" s="15"/>
      <c r="H1362" s="474" t="str">
        <f t="shared" si="43"/>
        <v/>
      </c>
      <c r="I1362" s="141"/>
      <c r="J1362" s="254" t="str">
        <f t="shared" si="44"/>
        <v/>
      </c>
    </row>
    <row r="1363" spans="1:10" ht="15" hidden="1" customHeight="1">
      <c r="A1363" s="144">
        <v>175</v>
      </c>
      <c r="B1363" s="47"/>
      <c r="C1363" s="31"/>
      <c r="D1363" s="14"/>
      <c r="E1363" s="473"/>
      <c r="F1363" s="15"/>
      <c r="G1363" s="15"/>
      <c r="H1363" s="474" t="str">
        <f t="shared" si="43"/>
        <v/>
      </c>
      <c r="I1363" s="141"/>
      <c r="J1363" s="254" t="str">
        <f t="shared" si="44"/>
        <v/>
      </c>
    </row>
    <row r="1364" spans="1:10" ht="15" hidden="1" customHeight="1">
      <c r="A1364" s="144">
        <v>176</v>
      </c>
      <c r="B1364" s="47"/>
      <c r="C1364" s="31"/>
      <c r="D1364" s="14"/>
      <c r="E1364" s="473"/>
      <c r="F1364" s="15"/>
      <c r="G1364" s="15"/>
      <c r="H1364" s="474" t="str">
        <f t="shared" si="43"/>
        <v/>
      </c>
      <c r="I1364" s="141"/>
      <c r="J1364" s="254" t="str">
        <f t="shared" si="44"/>
        <v/>
      </c>
    </row>
    <row r="1365" spans="1:10" ht="15" hidden="1" customHeight="1">
      <c r="A1365" s="144">
        <v>177</v>
      </c>
      <c r="B1365" s="47"/>
      <c r="C1365" s="31"/>
      <c r="D1365" s="14"/>
      <c r="E1365" s="473"/>
      <c r="F1365" s="15"/>
      <c r="G1365" s="15"/>
      <c r="H1365" s="474" t="str">
        <f t="shared" si="43"/>
        <v/>
      </c>
      <c r="I1365" s="141"/>
      <c r="J1365" s="254" t="str">
        <f t="shared" si="44"/>
        <v/>
      </c>
    </row>
    <row r="1366" spans="1:10" ht="15" hidden="1" customHeight="1">
      <c r="A1366" s="144">
        <v>178</v>
      </c>
      <c r="B1366" s="47"/>
      <c r="C1366" s="31"/>
      <c r="D1366" s="14"/>
      <c r="E1366" s="473"/>
      <c r="F1366" s="15"/>
      <c r="G1366" s="15"/>
      <c r="H1366" s="474" t="str">
        <f t="shared" si="43"/>
        <v/>
      </c>
      <c r="I1366" s="141"/>
      <c r="J1366" s="254" t="str">
        <f t="shared" si="44"/>
        <v/>
      </c>
    </row>
    <row r="1367" spans="1:10" ht="15" hidden="1" customHeight="1">
      <c r="A1367" s="144">
        <v>179</v>
      </c>
      <c r="B1367" s="47"/>
      <c r="C1367" s="31"/>
      <c r="D1367" s="14"/>
      <c r="E1367" s="473"/>
      <c r="F1367" s="15"/>
      <c r="G1367" s="15"/>
      <c r="H1367" s="474" t="str">
        <f t="shared" si="43"/>
        <v/>
      </c>
      <c r="I1367" s="141"/>
      <c r="J1367" s="254" t="str">
        <f t="shared" si="44"/>
        <v/>
      </c>
    </row>
    <row r="1368" spans="1:10" ht="15" hidden="1" customHeight="1">
      <c r="A1368" s="144">
        <v>180</v>
      </c>
      <c r="B1368" s="47"/>
      <c r="C1368" s="31"/>
      <c r="D1368" s="14"/>
      <c r="E1368" s="473"/>
      <c r="F1368" s="15"/>
      <c r="G1368" s="15"/>
      <c r="H1368" s="474" t="str">
        <f t="shared" si="43"/>
        <v/>
      </c>
      <c r="I1368" s="141"/>
      <c r="J1368" s="254" t="str">
        <f t="shared" si="44"/>
        <v/>
      </c>
    </row>
    <row r="1369" spans="1:10" ht="15" hidden="1" customHeight="1">
      <c r="A1369" s="144">
        <v>181</v>
      </c>
      <c r="B1369" s="47"/>
      <c r="C1369" s="31"/>
      <c r="D1369" s="14"/>
      <c r="E1369" s="473"/>
      <c r="F1369" s="15"/>
      <c r="G1369" s="15"/>
      <c r="H1369" s="474" t="str">
        <f t="shared" si="43"/>
        <v/>
      </c>
      <c r="I1369" s="141"/>
      <c r="J1369" s="254" t="str">
        <f t="shared" si="44"/>
        <v/>
      </c>
    </row>
    <row r="1370" spans="1:10" ht="15" hidden="1" customHeight="1">
      <c r="A1370" s="144">
        <v>182</v>
      </c>
      <c r="B1370" s="47"/>
      <c r="C1370" s="31"/>
      <c r="D1370" s="14"/>
      <c r="E1370" s="473"/>
      <c r="F1370" s="15"/>
      <c r="G1370" s="15"/>
      <c r="H1370" s="474" t="str">
        <f t="shared" si="43"/>
        <v/>
      </c>
      <c r="I1370" s="141"/>
      <c r="J1370" s="254" t="str">
        <f t="shared" si="44"/>
        <v/>
      </c>
    </row>
    <row r="1371" spans="1:10" ht="15" hidden="1" customHeight="1">
      <c r="A1371" s="144">
        <v>183</v>
      </c>
      <c r="B1371" s="47"/>
      <c r="C1371" s="31"/>
      <c r="D1371" s="14"/>
      <c r="E1371" s="473"/>
      <c r="F1371" s="15"/>
      <c r="G1371" s="15"/>
      <c r="H1371" s="474" t="str">
        <f t="shared" si="43"/>
        <v/>
      </c>
      <c r="I1371" s="141"/>
      <c r="J1371" s="254" t="str">
        <f t="shared" si="44"/>
        <v/>
      </c>
    </row>
    <row r="1372" spans="1:10" ht="15" hidden="1" customHeight="1">
      <c r="A1372" s="144">
        <v>184</v>
      </c>
      <c r="B1372" s="47"/>
      <c r="C1372" s="31"/>
      <c r="D1372" s="14"/>
      <c r="E1372" s="473"/>
      <c r="F1372" s="15"/>
      <c r="G1372" s="15"/>
      <c r="H1372" s="474" t="str">
        <f t="shared" si="43"/>
        <v/>
      </c>
      <c r="I1372" s="141"/>
      <c r="J1372" s="254" t="str">
        <f t="shared" si="44"/>
        <v/>
      </c>
    </row>
    <row r="1373" spans="1:10" ht="15" hidden="1" customHeight="1">
      <c r="A1373" s="144">
        <v>185</v>
      </c>
      <c r="B1373" s="47"/>
      <c r="C1373" s="31"/>
      <c r="D1373" s="14"/>
      <c r="E1373" s="473"/>
      <c r="F1373" s="15"/>
      <c r="G1373" s="15"/>
      <c r="H1373" s="474" t="str">
        <f t="shared" si="43"/>
        <v/>
      </c>
      <c r="I1373" s="141"/>
      <c r="J1373" s="254" t="str">
        <f t="shared" si="44"/>
        <v/>
      </c>
    </row>
    <row r="1374" spans="1:10" ht="15" hidden="1" customHeight="1">
      <c r="A1374" s="144">
        <v>186</v>
      </c>
      <c r="B1374" s="47"/>
      <c r="C1374" s="31"/>
      <c r="D1374" s="14"/>
      <c r="E1374" s="473"/>
      <c r="F1374" s="15"/>
      <c r="G1374" s="15"/>
      <c r="H1374" s="474" t="str">
        <f t="shared" si="43"/>
        <v/>
      </c>
      <c r="I1374" s="141"/>
      <c r="J1374" s="254" t="str">
        <f t="shared" si="44"/>
        <v/>
      </c>
    </row>
    <row r="1375" spans="1:10" ht="15" hidden="1" customHeight="1">
      <c r="A1375" s="144">
        <v>187</v>
      </c>
      <c r="B1375" s="47"/>
      <c r="C1375" s="31"/>
      <c r="D1375" s="14"/>
      <c r="E1375" s="473"/>
      <c r="F1375" s="15"/>
      <c r="G1375" s="15"/>
      <c r="H1375" s="474" t="str">
        <f t="shared" si="43"/>
        <v/>
      </c>
      <c r="I1375" s="141"/>
      <c r="J1375" s="254" t="str">
        <f t="shared" si="44"/>
        <v/>
      </c>
    </row>
    <row r="1376" spans="1:10" ht="15" hidden="1" customHeight="1">
      <c r="A1376" s="144">
        <v>188</v>
      </c>
      <c r="B1376" s="47"/>
      <c r="C1376" s="31"/>
      <c r="D1376" s="14"/>
      <c r="E1376" s="473"/>
      <c r="F1376" s="15"/>
      <c r="G1376" s="15"/>
      <c r="H1376" s="474" t="str">
        <f t="shared" si="43"/>
        <v/>
      </c>
      <c r="I1376" s="141"/>
      <c r="J1376" s="254" t="str">
        <f t="shared" si="44"/>
        <v/>
      </c>
    </row>
    <row r="1377" spans="1:10" ht="15" hidden="1" customHeight="1">
      <c r="A1377" s="144">
        <v>189</v>
      </c>
      <c r="B1377" s="47"/>
      <c r="C1377" s="31"/>
      <c r="D1377" s="14"/>
      <c r="E1377" s="473"/>
      <c r="F1377" s="15"/>
      <c r="G1377" s="15"/>
      <c r="H1377" s="474" t="str">
        <f t="shared" si="43"/>
        <v/>
      </c>
      <c r="I1377" s="141"/>
      <c r="J1377" s="254" t="str">
        <f t="shared" si="44"/>
        <v/>
      </c>
    </row>
    <row r="1378" spans="1:10" ht="15" hidden="1" customHeight="1">
      <c r="A1378" s="144">
        <v>190</v>
      </c>
      <c r="B1378" s="47"/>
      <c r="C1378" s="31"/>
      <c r="D1378" s="14"/>
      <c r="E1378" s="473"/>
      <c r="F1378" s="15"/>
      <c r="G1378" s="15"/>
      <c r="H1378" s="474" t="str">
        <f t="shared" si="43"/>
        <v/>
      </c>
      <c r="I1378" s="141"/>
      <c r="J1378" s="254" t="str">
        <f t="shared" si="44"/>
        <v/>
      </c>
    </row>
    <row r="1379" spans="1:10" ht="15" hidden="1" customHeight="1">
      <c r="A1379" s="144">
        <v>191</v>
      </c>
      <c r="B1379" s="47"/>
      <c r="C1379" s="31"/>
      <c r="D1379" s="14"/>
      <c r="E1379" s="473"/>
      <c r="F1379" s="15"/>
      <c r="G1379" s="15"/>
      <c r="H1379" s="474" t="str">
        <f t="shared" si="43"/>
        <v/>
      </c>
      <c r="I1379" s="141"/>
      <c r="J1379" s="254" t="str">
        <f t="shared" si="44"/>
        <v/>
      </c>
    </row>
    <row r="1380" spans="1:10" ht="15" hidden="1" customHeight="1">
      <c r="A1380" s="144">
        <v>192</v>
      </c>
      <c r="B1380" s="47"/>
      <c r="C1380" s="31"/>
      <c r="D1380" s="14"/>
      <c r="E1380" s="473"/>
      <c r="F1380" s="15"/>
      <c r="G1380" s="15"/>
      <c r="H1380" s="474" t="str">
        <f t="shared" si="43"/>
        <v/>
      </c>
      <c r="I1380" s="141"/>
      <c r="J1380" s="254" t="str">
        <f t="shared" si="44"/>
        <v/>
      </c>
    </row>
    <row r="1381" spans="1:10" ht="15" hidden="1" customHeight="1">
      <c r="A1381" s="144">
        <v>193</v>
      </c>
      <c r="B1381" s="47"/>
      <c r="C1381" s="31"/>
      <c r="D1381" s="14"/>
      <c r="E1381" s="473"/>
      <c r="F1381" s="15"/>
      <c r="G1381" s="15"/>
      <c r="H1381" s="474" t="str">
        <f t="shared" ref="H1381:H1438" si="45">IF(B1381&lt;&gt;"",(D1381*E1381)/(1-F1381-G1381),"")</f>
        <v/>
      </c>
      <c r="I1381" s="141"/>
      <c r="J1381" s="254" t="str">
        <f t="shared" ref="J1381:J1438" si="46">IF(B1381="","",IF(H1381&lt;&gt;0,"x",IF(H1381="","",IF(H1381=0,""))))</f>
        <v/>
      </c>
    </row>
    <row r="1382" spans="1:10" ht="15" hidden="1" customHeight="1">
      <c r="A1382" s="144">
        <v>194</v>
      </c>
      <c r="B1382" s="47"/>
      <c r="C1382" s="31"/>
      <c r="D1382" s="14"/>
      <c r="E1382" s="473"/>
      <c r="F1382" s="15"/>
      <c r="G1382" s="15"/>
      <c r="H1382" s="474" t="str">
        <f t="shared" si="45"/>
        <v/>
      </c>
      <c r="I1382" s="141"/>
      <c r="J1382" s="254" t="str">
        <f t="shared" si="46"/>
        <v/>
      </c>
    </row>
    <row r="1383" spans="1:10" ht="15" hidden="1" customHeight="1">
      <c r="A1383" s="144">
        <v>195</v>
      </c>
      <c r="B1383" s="47"/>
      <c r="C1383" s="31"/>
      <c r="D1383" s="14"/>
      <c r="E1383" s="473"/>
      <c r="F1383" s="15"/>
      <c r="G1383" s="15"/>
      <c r="H1383" s="474" t="str">
        <f t="shared" si="45"/>
        <v/>
      </c>
      <c r="I1383" s="141"/>
      <c r="J1383" s="254" t="str">
        <f t="shared" si="46"/>
        <v/>
      </c>
    </row>
    <row r="1384" spans="1:10" ht="15" hidden="1" customHeight="1">
      <c r="A1384" s="144">
        <v>196</v>
      </c>
      <c r="B1384" s="47"/>
      <c r="C1384" s="31"/>
      <c r="D1384" s="14"/>
      <c r="E1384" s="473"/>
      <c r="F1384" s="15"/>
      <c r="G1384" s="15"/>
      <c r="H1384" s="474" t="str">
        <f t="shared" si="45"/>
        <v/>
      </c>
      <c r="I1384" s="141"/>
      <c r="J1384" s="254" t="str">
        <f t="shared" si="46"/>
        <v/>
      </c>
    </row>
    <row r="1385" spans="1:10" ht="15" hidden="1" customHeight="1">
      <c r="A1385" s="144">
        <v>197</v>
      </c>
      <c r="B1385" s="47"/>
      <c r="C1385" s="31"/>
      <c r="D1385" s="14"/>
      <c r="E1385" s="473"/>
      <c r="F1385" s="15"/>
      <c r="G1385" s="15"/>
      <c r="H1385" s="474" t="str">
        <f t="shared" si="45"/>
        <v/>
      </c>
      <c r="I1385" s="141"/>
      <c r="J1385" s="254" t="str">
        <f t="shared" si="46"/>
        <v/>
      </c>
    </row>
    <row r="1386" spans="1:10" ht="15" hidden="1" customHeight="1">
      <c r="A1386" s="144">
        <v>198</v>
      </c>
      <c r="B1386" s="47"/>
      <c r="C1386" s="31"/>
      <c r="D1386" s="14"/>
      <c r="E1386" s="473"/>
      <c r="F1386" s="15"/>
      <c r="G1386" s="15"/>
      <c r="H1386" s="474" t="str">
        <f t="shared" si="45"/>
        <v/>
      </c>
      <c r="I1386" s="141"/>
      <c r="J1386" s="254" t="str">
        <f t="shared" si="46"/>
        <v/>
      </c>
    </row>
    <row r="1387" spans="1:10" ht="15" hidden="1" customHeight="1">
      <c r="A1387" s="144">
        <v>199</v>
      </c>
      <c r="B1387" s="47"/>
      <c r="C1387" s="31"/>
      <c r="D1387" s="14"/>
      <c r="E1387" s="473"/>
      <c r="F1387" s="15"/>
      <c r="G1387" s="15"/>
      <c r="H1387" s="474" t="str">
        <f t="shared" si="45"/>
        <v/>
      </c>
      <c r="I1387" s="141"/>
      <c r="J1387" s="254" t="str">
        <f t="shared" si="46"/>
        <v/>
      </c>
    </row>
    <row r="1388" spans="1:10" ht="15" hidden="1" customHeight="1">
      <c r="A1388" s="144">
        <v>200</v>
      </c>
      <c r="B1388" s="47"/>
      <c r="C1388" s="31"/>
      <c r="D1388" s="14"/>
      <c r="E1388" s="473"/>
      <c r="F1388" s="15"/>
      <c r="G1388" s="15"/>
      <c r="H1388" s="474" t="str">
        <f t="shared" si="45"/>
        <v/>
      </c>
      <c r="I1388" s="141"/>
      <c r="J1388" s="254" t="str">
        <f t="shared" si="46"/>
        <v/>
      </c>
    </row>
    <row r="1389" spans="1:10" ht="15" hidden="1" customHeight="1">
      <c r="A1389" s="144">
        <v>201</v>
      </c>
      <c r="B1389" s="47"/>
      <c r="C1389" s="31"/>
      <c r="D1389" s="14"/>
      <c r="E1389" s="473"/>
      <c r="F1389" s="15"/>
      <c r="G1389" s="15"/>
      <c r="H1389" s="474" t="str">
        <f t="shared" si="45"/>
        <v/>
      </c>
      <c r="I1389" s="141"/>
      <c r="J1389" s="254" t="str">
        <f t="shared" si="46"/>
        <v/>
      </c>
    </row>
    <row r="1390" spans="1:10" ht="15" hidden="1" customHeight="1">
      <c r="A1390" s="144">
        <v>202</v>
      </c>
      <c r="B1390" s="47"/>
      <c r="C1390" s="31"/>
      <c r="D1390" s="14"/>
      <c r="E1390" s="473"/>
      <c r="F1390" s="15"/>
      <c r="G1390" s="15"/>
      <c r="H1390" s="474" t="str">
        <f t="shared" si="45"/>
        <v/>
      </c>
      <c r="I1390" s="141"/>
      <c r="J1390" s="254" t="str">
        <f t="shared" si="46"/>
        <v/>
      </c>
    </row>
    <row r="1391" spans="1:10" ht="15" hidden="1" customHeight="1">
      <c r="A1391" s="144">
        <v>203</v>
      </c>
      <c r="B1391" s="47"/>
      <c r="C1391" s="31"/>
      <c r="D1391" s="14"/>
      <c r="E1391" s="473"/>
      <c r="F1391" s="15"/>
      <c r="G1391" s="15"/>
      <c r="H1391" s="474" t="str">
        <f t="shared" si="45"/>
        <v/>
      </c>
      <c r="I1391" s="141"/>
      <c r="J1391" s="254" t="str">
        <f t="shared" si="46"/>
        <v/>
      </c>
    </row>
    <row r="1392" spans="1:10" ht="15" hidden="1" customHeight="1">
      <c r="A1392" s="144">
        <v>204</v>
      </c>
      <c r="B1392" s="47"/>
      <c r="C1392" s="31"/>
      <c r="D1392" s="14"/>
      <c r="E1392" s="473"/>
      <c r="F1392" s="15"/>
      <c r="G1392" s="15"/>
      <c r="H1392" s="474" t="str">
        <f t="shared" si="45"/>
        <v/>
      </c>
      <c r="I1392" s="141"/>
      <c r="J1392" s="254" t="str">
        <f t="shared" si="46"/>
        <v/>
      </c>
    </row>
    <row r="1393" spans="1:10" ht="15" hidden="1" customHeight="1">
      <c r="A1393" s="144">
        <v>205</v>
      </c>
      <c r="B1393" s="47"/>
      <c r="C1393" s="31"/>
      <c r="D1393" s="14"/>
      <c r="E1393" s="473"/>
      <c r="F1393" s="15"/>
      <c r="G1393" s="15"/>
      <c r="H1393" s="474" t="str">
        <f t="shared" si="45"/>
        <v/>
      </c>
      <c r="I1393" s="141"/>
      <c r="J1393" s="254" t="str">
        <f t="shared" si="46"/>
        <v/>
      </c>
    </row>
    <row r="1394" spans="1:10" ht="15" hidden="1" customHeight="1">
      <c r="A1394" s="144">
        <v>206</v>
      </c>
      <c r="B1394" s="47"/>
      <c r="C1394" s="31"/>
      <c r="D1394" s="14"/>
      <c r="E1394" s="473"/>
      <c r="F1394" s="15"/>
      <c r="G1394" s="15"/>
      <c r="H1394" s="474" t="str">
        <f t="shared" si="45"/>
        <v/>
      </c>
      <c r="I1394" s="141"/>
      <c r="J1394" s="254" t="str">
        <f t="shared" si="46"/>
        <v/>
      </c>
    </row>
    <row r="1395" spans="1:10" ht="15" hidden="1" customHeight="1">
      <c r="A1395" s="144">
        <v>207</v>
      </c>
      <c r="B1395" s="47"/>
      <c r="C1395" s="31"/>
      <c r="D1395" s="14"/>
      <c r="E1395" s="473"/>
      <c r="F1395" s="15"/>
      <c r="G1395" s="15"/>
      <c r="H1395" s="474" t="str">
        <f t="shared" si="45"/>
        <v/>
      </c>
      <c r="I1395" s="141"/>
      <c r="J1395" s="254" t="str">
        <f t="shared" si="46"/>
        <v/>
      </c>
    </row>
    <row r="1396" spans="1:10" ht="15" hidden="1" customHeight="1">
      <c r="A1396" s="144">
        <v>208</v>
      </c>
      <c r="B1396" s="47"/>
      <c r="C1396" s="31"/>
      <c r="D1396" s="14"/>
      <c r="E1396" s="473"/>
      <c r="F1396" s="15"/>
      <c r="G1396" s="15"/>
      <c r="H1396" s="474" t="str">
        <f t="shared" si="45"/>
        <v/>
      </c>
      <c r="I1396" s="141"/>
      <c r="J1396" s="254" t="str">
        <f t="shared" si="46"/>
        <v/>
      </c>
    </row>
    <row r="1397" spans="1:10" ht="15" hidden="1" customHeight="1">
      <c r="A1397" s="144">
        <v>209</v>
      </c>
      <c r="B1397" s="47"/>
      <c r="C1397" s="31"/>
      <c r="D1397" s="14"/>
      <c r="E1397" s="473"/>
      <c r="F1397" s="15"/>
      <c r="G1397" s="15"/>
      <c r="H1397" s="474" t="str">
        <f t="shared" si="45"/>
        <v/>
      </c>
      <c r="I1397" s="141"/>
      <c r="J1397" s="254" t="str">
        <f t="shared" si="46"/>
        <v/>
      </c>
    </row>
    <row r="1398" spans="1:10" ht="15" hidden="1" customHeight="1">
      <c r="A1398" s="144">
        <v>210</v>
      </c>
      <c r="B1398" s="47"/>
      <c r="C1398" s="31"/>
      <c r="D1398" s="14"/>
      <c r="E1398" s="473"/>
      <c r="F1398" s="15"/>
      <c r="G1398" s="15"/>
      <c r="H1398" s="474" t="str">
        <f t="shared" si="45"/>
        <v/>
      </c>
      <c r="I1398" s="141"/>
      <c r="J1398" s="254" t="str">
        <f t="shared" si="46"/>
        <v/>
      </c>
    </row>
    <row r="1399" spans="1:10" ht="15" hidden="1" customHeight="1">
      <c r="A1399" s="144">
        <v>211</v>
      </c>
      <c r="B1399" s="47"/>
      <c r="C1399" s="31"/>
      <c r="D1399" s="14"/>
      <c r="E1399" s="473"/>
      <c r="F1399" s="15"/>
      <c r="G1399" s="15"/>
      <c r="H1399" s="474" t="str">
        <f t="shared" si="45"/>
        <v/>
      </c>
      <c r="I1399" s="141"/>
      <c r="J1399" s="254" t="str">
        <f t="shared" si="46"/>
        <v/>
      </c>
    </row>
    <row r="1400" spans="1:10" ht="15" hidden="1" customHeight="1">
      <c r="A1400" s="144">
        <v>212</v>
      </c>
      <c r="B1400" s="47"/>
      <c r="C1400" s="31"/>
      <c r="D1400" s="14"/>
      <c r="E1400" s="473"/>
      <c r="F1400" s="15"/>
      <c r="G1400" s="15"/>
      <c r="H1400" s="474" t="str">
        <f t="shared" si="45"/>
        <v/>
      </c>
      <c r="I1400" s="141"/>
      <c r="J1400" s="254" t="str">
        <f t="shared" si="46"/>
        <v/>
      </c>
    </row>
    <row r="1401" spans="1:10" ht="15" hidden="1" customHeight="1">
      <c r="A1401" s="144">
        <v>213</v>
      </c>
      <c r="B1401" s="47"/>
      <c r="C1401" s="31"/>
      <c r="D1401" s="14"/>
      <c r="E1401" s="473"/>
      <c r="F1401" s="15"/>
      <c r="G1401" s="15"/>
      <c r="H1401" s="474" t="str">
        <f t="shared" si="45"/>
        <v/>
      </c>
      <c r="I1401" s="141"/>
      <c r="J1401" s="254" t="str">
        <f t="shared" si="46"/>
        <v/>
      </c>
    </row>
    <row r="1402" spans="1:10" ht="15" hidden="1" customHeight="1">
      <c r="A1402" s="144">
        <v>214</v>
      </c>
      <c r="B1402" s="47"/>
      <c r="C1402" s="31"/>
      <c r="D1402" s="14"/>
      <c r="E1402" s="473"/>
      <c r="F1402" s="15"/>
      <c r="G1402" s="15"/>
      <c r="H1402" s="474" t="str">
        <f t="shared" si="45"/>
        <v/>
      </c>
      <c r="I1402" s="141"/>
      <c r="J1402" s="254" t="str">
        <f t="shared" si="46"/>
        <v/>
      </c>
    </row>
    <row r="1403" spans="1:10" ht="15" hidden="1" customHeight="1">
      <c r="A1403" s="144">
        <v>215</v>
      </c>
      <c r="B1403" s="47"/>
      <c r="C1403" s="31"/>
      <c r="D1403" s="14"/>
      <c r="E1403" s="473"/>
      <c r="F1403" s="15"/>
      <c r="G1403" s="15"/>
      <c r="H1403" s="474" t="str">
        <f t="shared" si="45"/>
        <v/>
      </c>
      <c r="I1403" s="141"/>
      <c r="J1403" s="254" t="str">
        <f t="shared" si="46"/>
        <v/>
      </c>
    </row>
    <row r="1404" spans="1:10" ht="15" hidden="1" customHeight="1">
      <c r="A1404" s="144">
        <v>216</v>
      </c>
      <c r="B1404" s="47"/>
      <c r="C1404" s="31"/>
      <c r="D1404" s="14"/>
      <c r="E1404" s="473"/>
      <c r="F1404" s="15"/>
      <c r="G1404" s="15"/>
      <c r="H1404" s="474" t="str">
        <f t="shared" si="45"/>
        <v/>
      </c>
      <c r="I1404" s="141"/>
      <c r="J1404" s="254" t="str">
        <f t="shared" si="46"/>
        <v/>
      </c>
    </row>
    <row r="1405" spans="1:10" ht="15" hidden="1" customHeight="1">
      <c r="A1405" s="144">
        <v>217</v>
      </c>
      <c r="B1405" s="47"/>
      <c r="C1405" s="31"/>
      <c r="D1405" s="14"/>
      <c r="E1405" s="473"/>
      <c r="F1405" s="15"/>
      <c r="G1405" s="15"/>
      <c r="H1405" s="474" t="str">
        <f t="shared" si="45"/>
        <v/>
      </c>
      <c r="I1405" s="141"/>
      <c r="J1405" s="254" t="str">
        <f t="shared" si="46"/>
        <v/>
      </c>
    </row>
    <row r="1406" spans="1:10" ht="15" hidden="1" customHeight="1">
      <c r="A1406" s="144">
        <v>218</v>
      </c>
      <c r="B1406" s="47"/>
      <c r="C1406" s="31"/>
      <c r="D1406" s="14"/>
      <c r="E1406" s="473"/>
      <c r="F1406" s="15"/>
      <c r="G1406" s="15"/>
      <c r="H1406" s="474" t="str">
        <f t="shared" si="45"/>
        <v/>
      </c>
      <c r="I1406" s="141"/>
      <c r="J1406" s="254" t="str">
        <f t="shared" si="46"/>
        <v/>
      </c>
    </row>
    <row r="1407" spans="1:10" ht="15" hidden="1" customHeight="1">
      <c r="A1407" s="144">
        <v>219</v>
      </c>
      <c r="B1407" s="47"/>
      <c r="C1407" s="31"/>
      <c r="D1407" s="14"/>
      <c r="E1407" s="473"/>
      <c r="F1407" s="15"/>
      <c r="G1407" s="15"/>
      <c r="H1407" s="474" t="str">
        <f t="shared" si="45"/>
        <v/>
      </c>
      <c r="I1407" s="141"/>
      <c r="J1407" s="254" t="str">
        <f t="shared" si="46"/>
        <v/>
      </c>
    </row>
    <row r="1408" spans="1:10" ht="15" hidden="1" customHeight="1">
      <c r="A1408" s="144">
        <v>220</v>
      </c>
      <c r="B1408" s="47"/>
      <c r="C1408" s="31"/>
      <c r="D1408" s="14"/>
      <c r="E1408" s="473"/>
      <c r="F1408" s="15"/>
      <c r="G1408" s="15"/>
      <c r="H1408" s="474" t="str">
        <f t="shared" si="45"/>
        <v/>
      </c>
      <c r="I1408" s="141"/>
      <c r="J1408" s="254" t="str">
        <f t="shared" si="46"/>
        <v/>
      </c>
    </row>
    <row r="1409" spans="1:10" ht="15" hidden="1" customHeight="1">
      <c r="A1409" s="144">
        <v>221</v>
      </c>
      <c r="B1409" s="47"/>
      <c r="C1409" s="31"/>
      <c r="D1409" s="14"/>
      <c r="E1409" s="473"/>
      <c r="F1409" s="15"/>
      <c r="G1409" s="15"/>
      <c r="H1409" s="474" t="str">
        <f t="shared" si="45"/>
        <v/>
      </c>
      <c r="I1409" s="141"/>
      <c r="J1409" s="254" t="str">
        <f t="shared" si="46"/>
        <v/>
      </c>
    </row>
    <row r="1410" spans="1:10" ht="15" hidden="1" customHeight="1">
      <c r="A1410" s="144">
        <v>222</v>
      </c>
      <c r="B1410" s="47"/>
      <c r="C1410" s="31"/>
      <c r="D1410" s="14"/>
      <c r="E1410" s="473"/>
      <c r="F1410" s="15"/>
      <c r="G1410" s="15"/>
      <c r="H1410" s="474" t="str">
        <f t="shared" si="45"/>
        <v/>
      </c>
      <c r="I1410" s="141"/>
      <c r="J1410" s="254" t="str">
        <f t="shared" si="46"/>
        <v/>
      </c>
    </row>
    <row r="1411" spans="1:10" ht="15" hidden="1" customHeight="1">
      <c r="A1411" s="144">
        <v>223</v>
      </c>
      <c r="B1411" s="47"/>
      <c r="C1411" s="31"/>
      <c r="D1411" s="14"/>
      <c r="E1411" s="473"/>
      <c r="F1411" s="15"/>
      <c r="G1411" s="15"/>
      <c r="H1411" s="474" t="str">
        <f t="shared" si="45"/>
        <v/>
      </c>
      <c r="I1411" s="141"/>
      <c r="J1411" s="254" t="str">
        <f t="shared" si="46"/>
        <v/>
      </c>
    </row>
    <row r="1412" spans="1:10" ht="15" hidden="1" customHeight="1">
      <c r="A1412" s="144">
        <v>224</v>
      </c>
      <c r="B1412" s="47"/>
      <c r="C1412" s="31"/>
      <c r="D1412" s="14"/>
      <c r="E1412" s="473"/>
      <c r="F1412" s="15"/>
      <c r="G1412" s="15"/>
      <c r="H1412" s="474" t="str">
        <f t="shared" si="45"/>
        <v/>
      </c>
      <c r="I1412" s="141"/>
      <c r="J1412" s="254" t="str">
        <f t="shared" si="46"/>
        <v/>
      </c>
    </row>
    <row r="1413" spans="1:10" ht="15" hidden="1" customHeight="1">
      <c r="A1413" s="144">
        <v>225</v>
      </c>
      <c r="B1413" s="47"/>
      <c r="C1413" s="31"/>
      <c r="D1413" s="14"/>
      <c r="E1413" s="473"/>
      <c r="F1413" s="15"/>
      <c r="G1413" s="15"/>
      <c r="H1413" s="474" t="str">
        <f t="shared" si="45"/>
        <v/>
      </c>
      <c r="I1413" s="141"/>
      <c r="J1413" s="254" t="str">
        <f t="shared" si="46"/>
        <v/>
      </c>
    </row>
    <row r="1414" spans="1:10" ht="15" hidden="1" customHeight="1">
      <c r="A1414" s="144">
        <v>226</v>
      </c>
      <c r="B1414" s="47"/>
      <c r="C1414" s="31"/>
      <c r="D1414" s="14"/>
      <c r="E1414" s="473"/>
      <c r="F1414" s="15"/>
      <c r="G1414" s="15"/>
      <c r="H1414" s="474" t="str">
        <f t="shared" si="45"/>
        <v/>
      </c>
      <c r="I1414" s="141"/>
      <c r="J1414" s="254" t="str">
        <f t="shared" si="46"/>
        <v/>
      </c>
    </row>
    <row r="1415" spans="1:10" ht="15" hidden="1" customHeight="1">
      <c r="A1415" s="144">
        <v>227</v>
      </c>
      <c r="B1415" s="47"/>
      <c r="C1415" s="31"/>
      <c r="D1415" s="14"/>
      <c r="E1415" s="473"/>
      <c r="F1415" s="15"/>
      <c r="G1415" s="15"/>
      <c r="H1415" s="474" t="str">
        <f t="shared" si="45"/>
        <v/>
      </c>
      <c r="I1415" s="141"/>
      <c r="J1415" s="254" t="str">
        <f t="shared" si="46"/>
        <v/>
      </c>
    </row>
    <row r="1416" spans="1:10" ht="15" hidden="1" customHeight="1">
      <c r="A1416" s="144">
        <v>228</v>
      </c>
      <c r="B1416" s="47"/>
      <c r="C1416" s="31"/>
      <c r="D1416" s="14"/>
      <c r="E1416" s="473"/>
      <c r="F1416" s="15"/>
      <c r="G1416" s="15"/>
      <c r="H1416" s="474" t="str">
        <f t="shared" si="45"/>
        <v/>
      </c>
      <c r="I1416" s="141"/>
      <c r="J1416" s="254" t="str">
        <f t="shared" si="46"/>
        <v/>
      </c>
    </row>
    <row r="1417" spans="1:10" ht="15" hidden="1" customHeight="1">
      <c r="A1417" s="144">
        <v>229</v>
      </c>
      <c r="B1417" s="47"/>
      <c r="C1417" s="31"/>
      <c r="D1417" s="14"/>
      <c r="E1417" s="473"/>
      <c r="F1417" s="15"/>
      <c r="G1417" s="15"/>
      <c r="H1417" s="474" t="str">
        <f t="shared" si="45"/>
        <v/>
      </c>
      <c r="I1417" s="141"/>
      <c r="J1417" s="254" t="str">
        <f t="shared" si="46"/>
        <v/>
      </c>
    </row>
    <row r="1418" spans="1:10" ht="15" hidden="1" customHeight="1">
      <c r="A1418" s="144">
        <v>230</v>
      </c>
      <c r="B1418" s="47"/>
      <c r="C1418" s="31"/>
      <c r="D1418" s="14"/>
      <c r="E1418" s="473"/>
      <c r="F1418" s="15"/>
      <c r="G1418" s="15"/>
      <c r="H1418" s="474" t="str">
        <f t="shared" si="45"/>
        <v/>
      </c>
      <c r="I1418" s="141"/>
      <c r="J1418" s="254" t="str">
        <f t="shared" si="46"/>
        <v/>
      </c>
    </row>
    <row r="1419" spans="1:10" ht="15" hidden="1" customHeight="1">
      <c r="A1419" s="144">
        <v>231</v>
      </c>
      <c r="B1419" s="47"/>
      <c r="C1419" s="31"/>
      <c r="D1419" s="14"/>
      <c r="E1419" s="473"/>
      <c r="F1419" s="15"/>
      <c r="G1419" s="15"/>
      <c r="H1419" s="474" t="str">
        <f t="shared" si="45"/>
        <v/>
      </c>
      <c r="I1419" s="141"/>
      <c r="J1419" s="254" t="str">
        <f t="shared" si="46"/>
        <v/>
      </c>
    </row>
    <row r="1420" spans="1:10" ht="15" hidden="1" customHeight="1">
      <c r="A1420" s="144">
        <v>232</v>
      </c>
      <c r="B1420" s="47"/>
      <c r="C1420" s="31"/>
      <c r="D1420" s="14"/>
      <c r="E1420" s="473"/>
      <c r="F1420" s="15"/>
      <c r="G1420" s="15"/>
      <c r="H1420" s="474" t="str">
        <f t="shared" si="45"/>
        <v/>
      </c>
      <c r="I1420" s="141"/>
      <c r="J1420" s="254" t="str">
        <f t="shared" si="46"/>
        <v/>
      </c>
    </row>
    <row r="1421" spans="1:10" ht="15" hidden="1" customHeight="1">
      <c r="A1421" s="144">
        <v>233</v>
      </c>
      <c r="B1421" s="47"/>
      <c r="C1421" s="31"/>
      <c r="D1421" s="14"/>
      <c r="E1421" s="473"/>
      <c r="F1421" s="15"/>
      <c r="G1421" s="15"/>
      <c r="H1421" s="474" t="str">
        <f t="shared" si="45"/>
        <v/>
      </c>
      <c r="I1421" s="141"/>
      <c r="J1421" s="254" t="str">
        <f t="shared" si="46"/>
        <v/>
      </c>
    </row>
    <row r="1422" spans="1:10" ht="15" hidden="1" customHeight="1">
      <c r="A1422" s="144">
        <v>234</v>
      </c>
      <c r="B1422" s="47"/>
      <c r="C1422" s="31"/>
      <c r="D1422" s="14"/>
      <c r="E1422" s="473"/>
      <c r="F1422" s="15"/>
      <c r="G1422" s="15"/>
      <c r="H1422" s="474" t="str">
        <f t="shared" si="45"/>
        <v/>
      </c>
      <c r="I1422" s="141"/>
      <c r="J1422" s="254" t="str">
        <f t="shared" si="46"/>
        <v/>
      </c>
    </row>
    <row r="1423" spans="1:10" ht="15" hidden="1" customHeight="1">
      <c r="A1423" s="144">
        <v>235</v>
      </c>
      <c r="B1423" s="47"/>
      <c r="C1423" s="31"/>
      <c r="D1423" s="14"/>
      <c r="E1423" s="473"/>
      <c r="F1423" s="15"/>
      <c r="G1423" s="15"/>
      <c r="H1423" s="474" t="str">
        <f t="shared" si="45"/>
        <v/>
      </c>
      <c r="I1423" s="141"/>
      <c r="J1423" s="254" t="str">
        <f t="shared" si="46"/>
        <v/>
      </c>
    </row>
    <row r="1424" spans="1:10" ht="15" hidden="1" customHeight="1">
      <c r="A1424" s="144">
        <v>236</v>
      </c>
      <c r="B1424" s="47"/>
      <c r="C1424" s="31"/>
      <c r="D1424" s="14"/>
      <c r="E1424" s="473"/>
      <c r="F1424" s="15"/>
      <c r="G1424" s="15"/>
      <c r="H1424" s="474" t="str">
        <f t="shared" si="45"/>
        <v/>
      </c>
      <c r="I1424" s="141"/>
      <c r="J1424" s="254" t="str">
        <f t="shared" si="46"/>
        <v/>
      </c>
    </row>
    <row r="1425" spans="1:10" ht="15" hidden="1" customHeight="1">
      <c r="A1425" s="144">
        <v>237</v>
      </c>
      <c r="B1425" s="47"/>
      <c r="C1425" s="31"/>
      <c r="D1425" s="14"/>
      <c r="E1425" s="473"/>
      <c r="F1425" s="15"/>
      <c r="G1425" s="15"/>
      <c r="H1425" s="474" t="str">
        <f t="shared" si="45"/>
        <v/>
      </c>
      <c r="I1425" s="141"/>
      <c r="J1425" s="254" t="str">
        <f t="shared" si="46"/>
        <v/>
      </c>
    </row>
    <row r="1426" spans="1:10" ht="15" hidden="1" customHeight="1">
      <c r="A1426" s="144">
        <v>238</v>
      </c>
      <c r="B1426" s="47"/>
      <c r="C1426" s="31"/>
      <c r="D1426" s="14"/>
      <c r="E1426" s="473"/>
      <c r="F1426" s="15"/>
      <c r="G1426" s="15"/>
      <c r="H1426" s="474" t="str">
        <f t="shared" si="45"/>
        <v/>
      </c>
      <c r="I1426" s="141"/>
      <c r="J1426" s="254" t="str">
        <f t="shared" si="46"/>
        <v/>
      </c>
    </row>
    <row r="1427" spans="1:10" ht="15" hidden="1" customHeight="1">
      <c r="A1427" s="144">
        <v>239</v>
      </c>
      <c r="B1427" s="47"/>
      <c r="C1427" s="31"/>
      <c r="D1427" s="14"/>
      <c r="E1427" s="473"/>
      <c r="F1427" s="15"/>
      <c r="G1427" s="15"/>
      <c r="H1427" s="474" t="str">
        <f t="shared" si="45"/>
        <v/>
      </c>
      <c r="I1427" s="141"/>
      <c r="J1427" s="254" t="str">
        <f t="shared" si="46"/>
        <v/>
      </c>
    </row>
    <row r="1428" spans="1:10" ht="15" hidden="1" customHeight="1">
      <c r="A1428" s="144">
        <v>240</v>
      </c>
      <c r="B1428" s="47"/>
      <c r="C1428" s="31"/>
      <c r="D1428" s="14"/>
      <c r="E1428" s="473"/>
      <c r="F1428" s="15"/>
      <c r="G1428" s="15"/>
      <c r="H1428" s="474" t="str">
        <f t="shared" si="45"/>
        <v/>
      </c>
      <c r="I1428" s="141"/>
      <c r="J1428" s="254" t="str">
        <f t="shared" si="46"/>
        <v/>
      </c>
    </row>
    <row r="1429" spans="1:10" ht="15" hidden="1" customHeight="1">
      <c r="A1429" s="144">
        <v>241</v>
      </c>
      <c r="B1429" s="47"/>
      <c r="C1429" s="31"/>
      <c r="D1429" s="14"/>
      <c r="E1429" s="473"/>
      <c r="F1429" s="15"/>
      <c r="G1429" s="15"/>
      <c r="H1429" s="474" t="str">
        <f t="shared" si="45"/>
        <v/>
      </c>
      <c r="I1429" s="141"/>
      <c r="J1429" s="254" t="str">
        <f t="shared" si="46"/>
        <v/>
      </c>
    </row>
    <row r="1430" spans="1:10" ht="15" hidden="1" customHeight="1">
      <c r="A1430" s="144">
        <v>242</v>
      </c>
      <c r="B1430" s="47"/>
      <c r="C1430" s="31"/>
      <c r="D1430" s="14"/>
      <c r="E1430" s="473"/>
      <c r="F1430" s="15"/>
      <c r="G1430" s="15"/>
      <c r="H1430" s="474" t="str">
        <f t="shared" si="45"/>
        <v/>
      </c>
      <c r="I1430" s="141"/>
      <c r="J1430" s="254" t="str">
        <f t="shared" si="46"/>
        <v/>
      </c>
    </row>
    <row r="1431" spans="1:10" ht="15" hidden="1" customHeight="1">
      <c r="A1431" s="144">
        <v>243</v>
      </c>
      <c r="B1431" s="47"/>
      <c r="C1431" s="31"/>
      <c r="D1431" s="14"/>
      <c r="E1431" s="473"/>
      <c r="F1431" s="15"/>
      <c r="G1431" s="15"/>
      <c r="H1431" s="474" t="str">
        <f t="shared" si="45"/>
        <v/>
      </c>
      <c r="I1431" s="141"/>
      <c r="J1431" s="254" t="str">
        <f t="shared" si="46"/>
        <v/>
      </c>
    </row>
    <row r="1432" spans="1:10" ht="15" hidden="1" customHeight="1">
      <c r="A1432" s="144">
        <v>244</v>
      </c>
      <c r="B1432" s="47"/>
      <c r="C1432" s="31"/>
      <c r="D1432" s="14"/>
      <c r="E1432" s="473"/>
      <c r="F1432" s="15"/>
      <c r="G1432" s="15"/>
      <c r="H1432" s="474" t="str">
        <f t="shared" si="45"/>
        <v/>
      </c>
      <c r="I1432" s="141"/>
      <c r="J1432" s="254" t="str">
        <f t="shared" si="46"/>
        <v/>
      </c>
    </row>
    <row r="1433" spans="1:10" ht="15" hidden="1" customHeight="1">
      <c r="A1433" s="144">
        <v>245</v>
      </c>
      <c r="B1433" s="47"/>
      <c r="C1433" s="31"/>
      <c r="D1433" s="14"/>
      <c r="E1433" s="473"/>
      <c r="F1433" s="15"/>
      <c r="G1433" s="15"/>
      <c r="H1433" s="474" t="str">
        <f t="shared" si="45"/>
        <v/>
      </c>
      <c r="I1433" s="141"/>
      <c r="J1433" s="254" t="str">
        <f t="shared" si="46"/>
        <v/>
      </c>
    </row>
    <row r="1434" spans="1:10" ht="15" hidden="1" customHeight="1">
      <c r="A1434" s="144">
        <v>246</v>
      </c>
      <c r="B1434" s="47"/>
      <c r="C1434" s="31"/>
      <c r="D1434" s="14"/>
      <c r="E1434" s="473"/>
      <c r="F1434" s="15"/>
      <c r="G1434" s="15"/>
      <c r="H1434" s="474" t="str">
        <f t="shared" si="45"/>
        <v/>
      </c>
      <c r="I1434" s="141"/>
      <c r="J1434" s="254" t="str">
        <f t="shared" si="46"/>
        <v/>
      </c>
    </row>
    <row r="1435" spans="1:10" ht="15" hidden="1" customHeight="1">
      <c r="A1435" s="144">
        <v>247</v>
      </c>
      <c r="B1435" s="47"/>
      <c r="C1435" s="31"/>
      <c r="D1435" s="14"/>
      <c r="E1435" s="473"/>
      <c r="F1435" s="15"/>
      <c r="G1435" s="15"/>
      <c r="H1435" s="474" t="str">
        <f t="shared" si="45"/>
        <v/>
      </c>
      <c r="I1435" s="141"/>
      <c r="J1435" s="254" t="str">
        <f t="shared" si="46"/>
        <v/>
      </c>
    </row>
    <row r="1436" spans="1:10" ht="15" hidden="1" customHeight="1">
      <c r="A1436" s="144">
        <v>248</v>
      </c>
      <c r="B1436" s="47"/>
      <c r="C1436" s="31"/>
      <c r="D1436" s="14"/>
      <c r="E1436" s="473"/>
      <c r="F1436" s="15"/>
      <c r="G1436" s="15"/>
      <c r="H1436" s="474" t="str">
        <f t="shared" si="45"/>
        <v/>
      </c>
      <c r="I1436" s="141"/>
      <c r="J1436" s="254" t="str">
        <f t="shared" si="46"/>
        <v/>
      </c>
    </row>
    <row r="1437" spans="1:10" ht="15" hidden="1" customHeight="1">
      <c r="A1437" s="144">
        <v>249</v>
      </c>
      <c r="B1437" s="47"/>
      <c r="C1437" s="31"/>
      <c r="D1437" s="14"/>
      <c r="E1437" s="473"/>
      <c r="F1437" s="15"/>
      <c r="G1437" s="15"/>
      <c r="H1437" s="474" t="str">
        <f t="shared" si="45"/>
        <v/>
      </c>
      <c r="I1437" s="141"/>
      <c r="J1437" s="254" t="str">
        <f t="shared" si="46"/>
        <v/>
      </c>
    </row>
    <row r="1438" spans="1:10" ht="15" hidden="1" customHeight="1">
      <c r="A1438" s="144">
        <v>250</v>
      </c>
      <c r="B1438" s="47"/>
      <c r="C1438" s="31"/>
      <c r="D1438" s="14"/>
      <c r="E1438" s="473"/>
      <c r="F1438" s="15"/>
      <c r="G1438" s="15"/>
      <c r="H1438" s="474" t="str">
        <f t="shared" si="45"/>
        <v/>
      </c>
      <c r="I1438" s="141"/>
      <c r="J1438" s="254" t="str">
        <f t="shared" si="46"/>
        <v/>
      </c>
    </row>
    <row r="1439" spans="1:10" ht="6" hidden="1" customHeight="1">
      <c r="A1439" s="144"/>
      <c r="H1439" s="173"/>
      <c r="I1439" s="141"/>
      <c r="J1439" s="254" t="str">
        <f>IF(COUNTIF(J1189:J1438,"x")=0,"","x")</f>
        <v/>
      </c>
    </row>
    <row r="1440" spans="1:10" ht="24.75" hidden="1" customHeight="1">
      <c r="A1440" s="144"/>
      <c r="B1440" s="613" t="s">
        <v>201</v>
      </c>
      <c r="C1440" s="613"/>
      <c r="D1440" s="613"/>
      <c r="E1440" s="613"/>
      <c r="F1440" s="613"/>
      <c r="G1440" s="613"/>
      <c r="H1440" s="483">
        <f>SUM(H1442:H1691)</f>
        <v>0</v>
      </c>
      <c r="I1440" s="141"/>
      <c r="J1440" s="254" t="str">
        <f>IF(COUNTIF(J1442:J1691,"x")=0,"","x")</f>
        <v/>
      </c>
    </row>
    <row r="1441" spans="1:10" ht="15" hidden="1" customHeight="1">
      <c r="A1441" s="144"/>
      <c r="B1441" s="32" t="s">
        <v>2</v>
      </c>
      <c r="C1441" s="32" t="s">
        <v>6</v>
      </c>
      <c r="D1441" s="33" t="s">
        <v>5</v>
      </c>
      <c r="E1441" s="34" t="s">
        <v>1</v>
      </c>
      <c r="F1441" s="34" t="str">
        <f>F26</f>
        <v>RISCO %</v>
      </c>
      <c r="G1441" s="34" t="str">
        <f>G26</f>
        <v>ADICIONAIS %</v>
      </c>
      <c r="H1441" s="298" t="s">
        <v>4</v>
      </c>
      <c r="I1441" s="141"/>
      <c r="J1441" s="254" t="str">
        <f>IF(COUNTIF(J1442:J1691,"x")=0,"","x")</f>
        <v/>
      </c>
    </row>
    <row r="1442" spans="1:10" ht="15" hidden="1" customHeight="1">
      <c r="A1442" s="144">
        <v>1</v>
      </c>
      <c r="B1442" s="48" t="s">
        <v>155</v>
      </c>
      <c r="C1442" s="35"/>
      <c r="D1442" s="14"/>
      <c r="E1442" s="473"/>
      <c r="F1442" s="15">
        <v>0</v>
      </c>
      <c r="G1442" s="15">
        <v>0</v>
      </c>
      <c r="H1442" s="474">
        <f t="shared" ref="H1442:H1505" si="47">IF(B1442&lt;&gt;"",(D1442*E1442)/(1-F1442-G1442),"")</f>
        <v>0</v>
      </c>
      <c r="I1442" s="141"/>
      <c r="J1442" s="254" t="str">
        <f t="shared" ref="J1442:J1505" si="48">IF(B1442="","",IF(H1442&lt;&gt;0,"x",IF(H1442="","",IF(H1442=0,""))))</f>
        <v/>
      </c>
    </row>
    <row r="1443" spans="1:10" ht="15" hidden="1" customHeight="1">
      <c r="A1443" s="144">
        <v>2</v>
      </c>
      <c r="B1443" s="48" t="s">
        <v>157</v>
      </c>
      <c r="C1443" s="35"/>
      <c r="D1443" s="14"/>
      <c r="E1443" s="473"/>
      <c r="F1443" s="15">
        <v>0</v>
      </c>
      <c r="G1443" s="15">
        <v>0</v>
      </c>
      <c r="H1443" s="474">
        <f t="shared" si="47"/>
        <v>0</v>
      </c>
      <c r="I1443" s="141"/>
      <c r="J1443" s="254" t="str">
        <f t="shared" si="48"/>
        <v/>
      </c>
    </row>
    <row r="1444" spans="1:10" ht="15" hidden="1" customHeight="1">
      <c r="A1444" s="144">
        <v>3</v>
      </c>
      <c r="B1444" s="48" t="s">
        <v>160</v>
      </c>
      <c r="C1444" s="35"/>
      <c r="D1444" s="14"/>
      <c r="E1444" s="473"/>
      <c r="F1444" s="15">
        <v>0</v>
      </c>
      <c r="G1444" s="15">
        <v>0</v>
      </c>
      <c r="H1444" s="474">
        <f t="shared" si="47"/>
        <v>0</v>
      </c>
      <c r="I1444" s="141"/>
      <c r="J1444" s="254" t="str">
        <f t="shared" si="48"/>
        <v/>
      </c>
    </row>
    <row r="1445" spans="1:10" ht="15" hidden="1" customHeight="1">
      <c r="A1445" s="144">
        <v>4</v>
      </c>
      <c r="B1445" s="48" t="s">
        <v>156</v>
      </c>
      <c r="C1445" s="35"/>
      <c r="D1445" s="14"/>
      <c r="E1445" s="473"/>
      <c r="F1445" s="15">
        <v>0</v>
      </c>
      <c r="G1445" s="15">
        <v>0</v>
      </c>
      <c r="H1445" s="474">
        <f t="shared" si="47"/>
        <v>0</v>
      </c>
      <c r="I1445" s="141"/>
      <c r="J1445" s="254" t="str">
        <f t="shared" si="48"/>
        <v/>
      </c>
    </row>
    <row r="1446" spans="1:10" ht="15" hidden="1" customHeight="1">
      <c r="A1446" s="144">
        <v>5</v>
      </c>
      <c r="B1446" s="48" t="s">
        <v>158</v>
      </c>
      <c r="C1446" s="35"/>
      <c r="D1446" s="14"/>
      <c r="E1446" s="473"/>
      <c r="F1446" s="15">
        <v>0</v>
      </c>
      <c r="G1446" s="15">
        <v>0</v>
      </c>
      <c r="H1446" s="474">
        <f t="shared" si="47"/>
        <v>0</v>
      </c>
      <c r="I1446" s="141"/>
      <c r="J1446" s="254" t="str">
        <f t="shared" si="48"/>
        <v/>
      </c>
    </row>
    <row r="1447" spans="1:10" ht="15" hidden="1" customHeight="1">
      <c r="A1447" s="144">
        <v>6</v>
      </c>
      <c r="B1447" s="48" t="s">
        <v>159</v>
      </c>
      <c r="C1447" s="35"/>
      <c r="D1447" s="14"/>
      <c r="E1447" s="473"/>
      <c r="F1447" s="15">
        <v>0</v>
      </c>
      <c r="G1447" s="15">
        <v>0</v>
      </c>
      <c r="H1447" s="474">
        <f t="shared" si="47"/>
        <v>0</v>
      </c>
      <c r="I1447" s="141"/>
      <c r="J1447" s="254" t="str">
        <f t="shared" si="48"/>
        <v/>
      </c>
    </row>
    <row r="1448" spans="1:10" ht="15" hidden="1" customHeight="1">
      <c r="A1448" s="144">
        <v>7</v>
      </c>
      <c r="B1448" s="48" t="s">
        <v>161</v>
      </c>
      <c r="C1448" s="35"/>
      <c r="D1448" s="14"/>
      <c r="E1448" s="473"/>
      <c r="F1448" s="15">
        <v>0</v>
      </c>
      <c r="G1448" s="15">
        <v>0</v>
      </c>
      <c r="H1448" s="474">
        <f t="shared" si="47"/>
        <v>0</v>
      </c>
      <c r="I1448" s="141"/>
      <c r="J1448" s="254" t="str">
        <f t="shared" si="48"/>
        <v/>
      </c>
    </row>
    <row r="1449" spans="1:10" ht="15" hidden="1" customHeight="1">
      <c r="A1449" s="144">
        <v>8</v>
      </c>
      <c r="B1449" s="48" t="s">
        <v>160</v>
      </c>
      <c r="C1449" s="35"/>
      <c r="D1449" s="14"/>
      <c r="E1449" s="473"/>
      <c r="F1449" s="15">
        <v>0</v>
      </c>
      <c r="G1449" s="15">
        <v>0</v>
      </c>
      <c r="H1449" s="474">
        <f t="shared" si="47"/>
        <v>0</v>
      </c>
      <c r="I1449" s="141"/>
      <c r="J1449" s="254" t="str">
        <f t="shared" si="48"/>
        <v/>
      </c>
    </row>
    <row r="1450" spans="1:10" ht="15" hidden="1" customHeight="1">
      <c r="A1450" s="144">
        <v>9</v>
      </c>
      <c r="B1450" s="48" t="s">
        <v>162</v>
      </c>
      <c r="C1450" s="35"/>
      <c r="D1450" s="14"/>
      <c r="E1450" s="473"/>
      <c r="F1450" s="15">
        <v>0</v>
      </c>
      <c r="G1450" s="15">
        <v>0</v>
      </c>
      <c r="H1450" s="474">
        <f t="shared" si="47"/>
        <v>0</v>
      </c>
      <c r="I1450" s="141"/>
      <c r="J1450" s="254" t="str">
        <f t="shared" si="48"/>
        <v/>
      </c>
    </row>
    <row r="1451" spans="1:10" ht="15" hidden="1" customHeight="1">
      <c r="A1451" s="144">
        <v>10</v>
      </c>
      <c r="B1451" s="48" t="s">
        <v>126</v>
      </c>
      <c r="C1451" s="35"/>
      <c r="D1451" s="14"/>
      <c r="E1451" s="473"/>
      <c r="F1451" s="15">
        <v>0</v>
      </c>
      <c r="G1451" s="15">
        <v>0</v>
      </c>
      <c r="H1451" s="474">
        <f t="shared" si="47"/>
        <v>0</v>
      </c>
      <c r="I1451" s="141"/>
      <c r="J1451" s="254" t="str">
        <f t="shared" si="48"/>
        <v/>
      </c>
    </row>
    <row r="1452" spans="1:10" ht="15" hidden="1" customHeight="1">
      <c r="A1452" s="144">
        <v>11</v>
      </c>
      <c r="B1452" s="48" t="s">
        <v>127</v>
      </c>
      <c r="C1452" s="35"/>
      <c r="D1452" s="14"/>
      <c r="E1452" s="473"/>
      <c r="F1452" s="15">
        <v>0</v>
      </c>
      <c r="G1452" s="15">
        <v>0</v>
      </c>
      <c r="H1452" s="474">
        <f t="shared" si="47"/>
        <v>0</v>
      </c>
      <c r="I1452" s="141"/>
      <c r="J1452" s="254" t="str">
        <f t="shared" si="48"/>
        <v/>
      </c>
    </row>
    <row r="1453" spans="1:10" ht="15" hidden="1" customHeight="1">
      <c r="A1453" s="144">
        <v>12</v>
      </c>
      <c r="B1453" s="48" t="s">
        <v>128</v>
      </c>
      <c r="C1453" s="35"/>
      <c r="D1453" s="14"/>
      <c r="E1453" s="473"/>
      <c r="F1453" s="15">
        <v>0</v>
      </c>
      <c r="G1453" s="15">
        <v>0</v>
      </c>
      <c r="H1453" s="474">
        <f t="shared" si="47"/>
        <v>0</v>
      </c>
      <c r="I1453" s="141"/>
      <c r="J1453" s="254" t="str">
        <f t="shared" si="48"/>
        <v/>
      </c>
    </row>
    <row r="1454" spans="1:10" ht="15" hidden="1" customHeight="1">
      <c r="A1454" s="144">
        <v>13</v>
      </c>
      <c r="B1454" s="48" t="s">
        <v>17</v>
      </c>
      <c r="C1454" s="35"/>
      <c r="D1454" s="14"/>
      <c r="E1454" s="473"/>
      <c r="F1454" s="15">
        <v>0</v>
      </c>
      <c r="G1454" s="15">
        <v>0</v>
      </c>
      <c r="H1454" s="474">
        <f t="shared" si="47"/>
        <v>0</v>
      </c>
      <c r="I1454" s="141"/>
      <c r="J1454" s="254" t="str">
        <f t="shared" si="48"/>
        <v/>
      </c>
    </row>
    <row r="1455" spans="1:10" ht="15" hidden="1" customHeight="1">
      <c r="A1455" s="144">
        <v>14</v>
      </c>
      <c r="B1455" s="48"/>
      <c r="C1455" s="35"/>
      <c r="D1455" s="14"/>
      <c r="E1455" s="473"/>
      <c r="F1455" s="15"/>
      <c r="G1455" s="15"/>
      <c r="H1455" s="474" t="str">
        <f t="shared" si="47"/>
        <v/>
      </c>
      <c r="I1455" s="141"/>
      <c r="J1455" s="254" t="str">
        <f t="shared" si="48"/>
        <v/>
      </c>
    </row>
    <row r="1456" spans="1:10" ht="15" hidden="1" customHeight="1">
      <c r="A1456" s="144">
        <v>15</v>
      </c>
      <c r="B1456" s="48"/>
      <c r="C1456" s="35"/>
      <c r="D1456" s="14"/>
      <c r="E1456" s="473"/>
      <c r="F1456" s="15"/>
      <c r="G1456" s="15"/>
      <c r="H1456" s="474" t="str">
        <f t="shared" si="47"/>
        <v/>
      </c>
      <c r="I1456" s="141"/>
      <c r="J1456" s="254" t="str">
        <f t="shared" si="48"/>
        <v/>
      </c>
    </row>
    <row r="1457" spans="1:10" ht="15" hidden="1" customHeight="1">
      <c r="A1457" s="144">
        <v>16</v>
      </c>
      <c r="B1457" s="48"/>
      <c r="C1457" s="35"/>
      <c r="D1457" s="14"/>
      <c r="E1457" s="473"/>
      <c r="F1457" s="15"/>
      <c r="G1457" s="15"/>
      <c r="H1457" s="474" t="str">
        <f t="shared" si="47"/>
        <v/>
      </c>
      <c r="I1457" s="141"/>
      <c r="J1457" s="254" t="str">
        <f t="shared" si="48"/>
        <v/>
      </c>
    </row>
    <row r="1458" spans="1:10" ht="15" hidden="1" customHeight="1">
      <c r="A1458" s="144">
        <v>17</v>
      </c>
      <c r="B1458" s="48"/>
      <c r="C1458" s="35"/>
      <c r="D1458" s="14"/>
      <c r="E1458" s="473"/>
      <c r="F1458" s="15"/>
      <c r="G1458" s="15"/>
      <c r="H1458" s="474" t="str">
        <f t="shared" si="47"/>
        <v/>
      </c>
      <c r="I1458" s="141"/>
      <c r="J1458" s="254" t="str">
        <f t="shared" si="48"/>
        <v/>
      </c>
    </row>
    <row r="1459" spans="1:10" ht="15" hidden="1" customHeight="1">
      <c r="A1459" s="144">
        <v>18</v>
      </c>
      <c r="B1459" s="48"/>
      <c r="C1459" s="35"/>
      <c r="D1459" s="14"/>
      <c r="E1459" s="473"/>
      <c r="F1459" s="15"/>
      <c r="G1459" s="15"/>
      <c r="H1459" s="474" t="str">
        <f t="shared" si="47"/>
        <v/>
      </c>
      <c r="I1459" s="141"/>
      <c r="J1459" s="254" t="str">
        <f t="shared" si="48"/>
        <v/>
      </c>
    </row>
    <row r="1460" spans="1:10" ht="15" hidden="1" customHeight="1">
      <c r="A1460" s="144">
        <v>19</v>
      </c>
      <c r="B1460" s="48"/>
      <c r="C1460" s="35"/>
      <c r="D1460" s="14"/>
      <c r="E1460" s="473"/>
      <c r="F1460" s="15"/>
      <c r="G1460" s="15"/>
      <c r="H1460" s="474" t="str">
        <f t="shared" si="47"/>
        <v/>
      </c>
      <c r="I1460" s="141"/>
      <c r="J1460" s="254" t="str">
        <f t="shared" si="48"/>
        <v/>
      </c>
    </row>
    <row r="1461" spans="1:10" ht="15" hidden="1" customHeight="1">
      <c r="A1461" s="144">
        <v>20</v>
      </c>
      <c r="B1461" s="48"/>
      <c r="C1461" s="35"/>
      <c r="D1461" s="14"/>
      <c r="E1461" s="473"/>
      <c r="F1461" s="15"/>
      <c r="G1461" s="15"/>
      <c r="H1461" s="474" t="str">
        <f t="shared" si="47"/>
        <v/>
      </c>
      <c r="I1461" s="141"/>
      <c r="J1461" s="254" t="str">
        <f t="shared" si="48"/>
        <v/>
      </c>
    </row>
    <row r="1462" spans="1:10" ht="15" hidden="1" customHeight="1">
      <c r="A1462" s="144">
        <v>21</v>
      </c>
      <c r="B1462" s="48"/>
      <c r="C1462" s="35"/>
      <c r="D1462" s="14"/>
      <c r="E1462" s="473"/>
      <c r="F1462" s="15"/>
      <c r="G1462" s="15"/>
      <c r="H1462" s="474" t="str">
        <f t="shared" si="47"/>
        <v/>
      </c>
      <c r="I1462" s="141"/>
      <c r="J1462" s="254" t="str">
        <f t="shared" si="48"/>
        <v/>
      </c>
    </row>
    <row r="1463" spans="1:10" ht="15" hidden="1" customHeight="1">
      <c r="A1463" s="144">
        <v>22</v>
      </c>
      <c r="B1463" s="48"/>
      <c r="C1463" s="35"/>
      <c r="D1463" s="14"/>
      <c r="E1463" s="473"/>
      <c r="F1463" s="15"/>
      <c r="G1463" s="15"/>
      <c r="H1463" s="474" t="str">
        <f t="shared" si="47"/>
        <v/>
      </c>
      <c r="I1463" s="141"/>
      <c r="J1463" s="254" t="str">
        <f t="shared" si="48"/>
        <v/>
      </c>
    </row>
    <row r="1464" spans="1:10" ht="15" hidden="1" customHeight="1">
      <c r="A1464" s="144">
        <v>23</v>
      </c>
      <c r="B1464" s="48"/>
      <c r="C1464" s="35"/>
      <c r="D1464" s="14"/>
      <c r="E1464" s="473"/>
      <c r="F1464" s="15"/>
      <c r="G1464" s="15"/>
      <c r="H1464" s="474" t="str">
        <f t="shared" si="47"/>
        <v/>
      </c>
      <c r="I1464" s="141"/>
      <c r="J1464" s="254" t="str">
        <f t="shared" si="48"/>
        <v/>
      </c>
    </row>
    <row r="1465" spans="1:10" ht="15" hidden="1" customHeight="1">
      <c r="A1465" s="144">
        <v>24</v>
      </c>
      <c r="B1465" s="48"/>
      <c r="C1465" s="35"/>
      <c r="D1465" s="14"/>
      <c r="E1465" s="473"/>
      <c r="F1465" s="15"/>
      <c r="G1465" s="15"/>
      <c r="H1465" s="474" t="str">
        <f t="shared" si="47"/>
        <v/>
      </c>
      <c r="I1465" s="141"/>
      <c r="J1465" s="254" t="str">
        <f t="shared" si="48"/>
        <v/>
      </c>
    </row>
    <row r="1466" spans="1:10" ht="15" hidden="1" customHeight="1">
      <c r="A1466" s="144">
        <v>25</v>
      </c>
      <c r="B1466" s="48"/>
      <c r="C1466" s="35"/>
      <c r="D1466" s="14"/>
      <c r="E1466" s="473"/>
      <c r="F1466" s="15"/>
      <c r="G1466" s="15"/>
      <c r="H1466" s="474" t="str">
        <f t="shared" si="47"/>
        <v/>
      </c>
      <c r="I1466" s="141"/>
      <c r="J1466" s="254" t="str">
        <f t="shared" si="48"/>
        <v/>
      </c>
    </row>
    <row r="1467" spans="1:10" ht="15" hidden="1" customHeight="1">
      <c r="A1467" s="144">
        <v>26</v>
      </c>
      <c r="B1467" s="48"/>
      <c r="C1467" s="35"/>
      <c r="D1467" s="14"/>
      <c r="E1467" s="473"/>
      <c r="F1467" s="15"/>
      <c r="G1467" s="15"/>
      <c r="H1467" s="474" t="str">
        <f t="shared" si="47"/>
        <v/>
      </c>
      <c r="I1467" s="141"/>
      <c r="J1467" s="254" t="str">
        <f t="shared" si="48"/>
        <v/>
      </c>
    </row>
    <row r="1468" spans="1:10" ht="15" hidden="1" customHeight="1">
      <c r="A1468" s="144">
        <v>27</v>
      </c>
      <c r="B1468" s="48"/>
      <c r="C1468" s="35"/>
      <c r="D1468" s="14"/>
      <c r="E1468" s="473"/>
      <c r="F1468" s="15"/>
      <c r="G1468" s="15"/>
      <c r="H1468" s="474" t="str">
        <f t="shared" si="47"/>
        <v/>
      </c>
      <c r="I1468" s="141"/>
      <c r="J1468" s="254" t="str">
        <f t="shared" si="48"/>
        <v/>
      </c>
    </row>
    <row r="1469" spans="1:10" ht="15" hidden="1" customHeight="1">
      <c r="A1469" s="144">
        <v>28</v>
      </c>
      <c r="B1469" s="48"/>
      <c r="C1469" s="35"/>
      <c r="D1469" s="14"/>
      <c r="E1469" s="473"/>
      <c r="F1469" s="15"/>
      <c r="G1469" s="15"/>
      <c r="H1469" s="474" t="str">
        <f t="shared" si="47"/>
        <v/>
      </c>
      <c r="I1469" s="141"/>
      <c r="J1469" s="254" t="str">
        <f t="shared" si="48"/>
        <v/>
      </c>
    </row>
    <row r="1470" spans="1:10" ht="15" hidden="1" customHeight="1">
      <c r="A1470" s="144">
        <v>29</v>
      </c>
      <c r="B1470" s="48"/>
      <c r="C1470" s="35"/>
      <c r="D1470" s="14"/>
      <c r="E1470" s="473"/>
      <c r="F1470" s="15"/>
      <c r="G1470" s="15"/>
      <c r="H1470" s="474" t="str">
        <f t="shared" si="47"/>
        <v/>
      </c>
      <c r="I1470" s="141"/>
      <c r="J1470" s="254" t="str">
        <f t="shared" si="48"/>
        <v/>
      </c>
    </row>
    <row r="1471" spans="1:10" ht="15" hidden="1" customHeight="1">
      <c r="A1471" s="144">
        <v>30</v>
      </c>
      <c r="B1471" s="48"/>
      <c r="C1471" s="35"/>
      <c r="D1471" s="14"/>
      <c r="E1471" s="473"/>
      <c r="F1471" s="15"/>
      <c r="G1471" s="15"/>
      <c r="H1471" s="474" t="str">
        <f t="shared" si="47"/>
        <v/>
      </c>
      <c r="I1471" s="141"/>
      <c r="J1471" s="254" t="str">
        <f t="shared" si="48"/>
        <v/>
      </c>
    </row>
    <row r="1472" spans="1:10" ht="15" hidden="1" customHeight="1">
      <c r="A1472" s="144">
        <v>31</v>
      </c>
      <c r="B1472" s="48"/>
      <c r="C1472" s="35"/>
      <c r="D1472" s="14"/>
      <c r="E1472" s="473"/>
      <c r="F1472" s="15"/>
      <c r="G1472" s="15"/>
      <c r="H1472" s="474" t="str">
        <f t="shared" si="47"/>
        <v/>
      </c>
      <c r="I1472" s="141"/>
      <c r="J1472" s="254" t="str">
        <f t="shared" si="48"/>
        <v/>
      </c>
    </row>
    <row r="1473" spans="1:10" ht="15" hidden="1" customHeight="1">
      <c r="A1473" s="144">
        <v>32</v>
      </c>
      <c r="B1473" s="48"/>
      <c r="C1473" s="35"/>
      <c r="D1473" s="14"/>
      <c r="E1473" s="473"/>
      <c r="F1473" s="15"/>
      <c r="G1473" s="15"/>
      <c r="H1473" s="474" t="str">
        <f t="shared" si="47"/>
        <v/>
      </c>
      <c r="I1473" s="141"/>
      <c r="J1473" s="254" t="str">
        <f t="shared" si="48"/>
        <v/>
      </c>
    </row>
    <row r="1474" spans="1:10" ht="15" hidden="1" customHeight="1">
      <c r="A1474" s="144">
        <v>33</v>
      </c>
      <c r="B1474" s="48"/>
      <c r="C1474" s="35"/>
      <c r="D1474" s="14"/>
      <c r="E1474" s="473"/>
      <c r="F1474" s="15"/>
      <c r="G1474" s="15"/>
      <c r="H1474" s="474" t="str">
        <f t="shared" si="47"/>
        <v/>
      </c>
      <c r="I1474" s="141"/>
      <c r="J1474" s="254" t="str">
        <f t="shared" si="48"/>
        <v/>
      </c>
    </row>
    <row r="1475" spans="1:10" ht="15" hidden="1" customHeight="1">
      <c r="A1475" s="144">
        <v>34</v>
      </c>
      <c r="B1475" s="48"/>
      <c r="C1475" s="35"/>
      <c r="D1475" s="14"/>
      <c r="E1475" s="473"/>
      <c r="F1475" s="15"/>
      <c r="G1475" s="15"/>
      <c r="H1475" s="474" t="str">
        <f t="shared" si="47"/>
        <v/>
      </c>
      <c r="I1475" s="141"/>
      <c r="J1475" s="254" t="str">
        <f t="shared" si="48"/>
        <v/>
      </c>
    </row>
    <row r="1476" spans="1:10" ht="15" hidden="1" customHeight="1">
      <c r="A1476" s="144">
        <v>35</v>
      </c>
      <c r="B1476" s="48"/>
      <c r="C1476" s="35"/>
      <c r="D1476" s="14"/>
      <c r="E1476" s="473"/>
      <c r="F1476" s="15"/>
      <c r="G1476" s="15"/>
      <c r="H1476" s="474" t="str">
        <f t="shared" si="47"/>
        <v/>
      </c>
      <c r="I1476" s="141"/>
      <c r="J1476" s="254" t="str">
        <f t="shared" si="48"/>
        <v/>
      </c>
    </row>
    <row r="1477" spans="1:10" ht="15" hidden="1" customHeight="1">
      <c r="A1477" s="144">
        <v>36</v>
      </c>
      <c r="B1477" s="48"/>
      <c r="C1477" s="35"/>
      <c r="D1477" s="14"/>
      <c r="E1477" s="473"/>
      <c r="F1477" s="15"/>
      <c r="G1477" s="15"/>
      <c r="H1477" s="474" t="str">
        <f t="shared" si="47"/>
        <v/>
      </c>
      <c r="I1477" s="141"/>
      <c r="J1477" s="254" t="str">
        <f t="shared" si="48"/>
        <v/>
      </c>
    </row>
    <row r="1478" spans="1:10" ht="15" hidden="1" customHeight="1">
      <c r="A1478" s="144">
        <v>37</v>
      </c>
      <c r="B1478" s="48"/>
      <c r="C1478" s="35"/>
      <c r="D1478" s="14"/>
      <c r="E1478" s="473"/>
      <c r="F1478" s="15"/>
      <c r="G1478" s="15"/>
      <c r="H1478" s="474" t="str">
        <f t="shared" si="47"/>
        <v/>
      </c>
      <c r="I1478" s="141"/>
      <c r="J1478" s="254" t="str">
        <f t="shared" si="48"/>
        <v/>
      </c>
    </row>
    <row r="1479" spans="1:10" ht="15" hidden="1" customHeight="1">
      <c r="A1479" s="144">
        <v>38</v>
      </c>
      <c r="B1479" s="48"/>
      <c r="C1479" s="35"/>
      <c r="D1479" s="14"/>
      <c r="E1479" s="473"/>
      <c r="F1479" s="15"/>
      <c r="G1479" s="15"/>
      <c r="H1479" s="474" t="str">
        <f t="shared" si="47"/>
        <v/>
      </c>
      <c r="I1479" s="141"/>
      <c r="J1479" s="254" t="str">
        <f t="shared" si="48"/>
        <v/>
      </c>
    </row>
    <row r="1480" spans="1:10" ht="15" hidden="1" customHeight="1">
      <c r="A1480" s="144">
        <v>39</v>
      </c>
      <c r="B1480" s="48"/>
      <c r="C1480" s="35"/>
      <c r="D1480" s="14"/>
      <c r="E1480" s="473"/>
      <c r="F1480" s="15"/>
      <c r="G1480" s="15"/>
      <c r="H1480" s="474" t="str">
        <f t="shared" si="47"/>
        <v/>
      </c>
      <c r="I1480" s="141"/>
      <c r="J1480" s="254" t="str">
        <f t="shared" si="48"/>
        <v/>
      </c>
    </row>
    <row r="1481" spans="1:10" ht="15" hidden="1" customHeight="1">
      <c r="A1481" s="144">
        <v>40</v>
      </c>
      <c r="B1481" s="48"/>
      <c r="C1481" s="35"/>
      <c r="D1481" s="14"/>
      <c r="E1481" s="473"/>
      <c r="F1481" s="15"/>
      <c r="G1481" s="15"/>
      <c r="H1481" s="474" t="str">
        <f t="shared" si="47"/>
        <v/>
      </c>
      <c r="I1481" s="141"/>
      <c r="J1481" s="254" t="str">
        <f t="shared" si="48"/>
        <v/>
      </c>
    </row>
    <row r="1482" spans="1:10" ht="15" hidden="1" customHeight="1">
      <c r="A1482" s="144">
        <v>41</v>
      </c>
      <c r="B1482" s="48"/>
      <c r="C1482" s="35"/>
      <c r="D1482" s="14"/>
      <c r="E1482" s="473"/>
      <c r="F1482" s="15"/>
      <c r="G1482" s="15"/>
      <c r="H1482" s="474" t="str">
        <f t="shared" si="47"/>
        <v/>
      </c>
      <c r="I1482" s="141"/>
      <c r="J1482" s="254" t="str">
        <f t="shared" si="48"/>
        <v/>
      </c>
    </row>
    <row r="1483" spans="1:10" ht="15" hidden="1" customHeight="1">
      <c r="A1483" s="144">
        <v>42</v>
      </c>
      <c r="B1483" s="48"/>
      <c r="C1483" s="35"/>
      <c r="D1483" s="14"/>
      <c r="E1483" s="473"/>
      <c r="F1483" s="15"/>
      <c r="G1483" s="15"/>
      <c r="H1483" s="474" t="str">
        <f t="shared" si="47"/>
        <v/>
      </c>
      <c r="I1483" s="141"/>
      <c r="J1483" s="254" t="str">
        <f t="shared" si="48"/>
        <v/>
      </c>
    </row>
    <row r="1484" spans="1:10" ht="15" hidden="1" customHeight="1">
      <c r="A1484" s="144">
        <v>43</v>
      </c>
      <c r="B1484" s="48"/>
      <c r="C1484" s="35"/>
      <c r="D1484" s="14"/>
      <c r="E1484" s="473"/>
      <c r="F1484" s="15"/>
      <c r="G1484" s="15"/>
      <c r="H1484" s="474" t="str">
        <f t="shared" si="47"/>
        <v/>
      </c>
      <c r="I1484" s="141"/>
      <c r="J1484" s="254" t="str">
        <f t="shared" si="48"/>
        <v/>
      </c>
    </row>
    <row r="1485" spans="1:10" ht="15" hidden="1" customHeight="1">
      <c r="A1485" s="144">
        <v>44</v>
      </c>
      <c r="B1485" s="48"/>
      <c r="C1485" s="35"/>
      <c r="D1485" s="14"/>
      <c r="E1485" s="473"/>
      <c r="F1485" s="15"/>
      <c r="G1485" s="15"/>
      <c r="H1485" s="474" t="str">
        <f t="shared" si="47"/>
        <v/>
      </c>
      <c r="I1485" s="141"/>
      <c r="J1485" s="254" t="str">
        <f t="shared" si="48"/>
        <v/>
      </c>
    </row>
    <row r="1486" spans="1:10" ht="15" hidden="1" customHeight="1">
      <c r="A1486" s="144">
        <v>45</v>
      </c>
      <c r="B1486" s="48"/>
      <c r="C1486" s="35"/>
      <c r="D1486" s="14"/>
      <c r="E1486" s="473"/>
      <c r="F1486" s="15"/>
      <c r="G1486" s="15"/>
      <c r="H1486" s="474" t="str">
        <f t="shared" si="47"/>
        <v/>
      </c>
      <c r="I1486" s="141"/>
      <c r="J1486" s="254" t="str">
        <f t="shared" si="48"/>
        <v/>
      </c>
    </row>
    <row r="1487" spans="1:10" ht="15" hidden="1" customHeight="1">
      <c r="A1487" s="144">
        <v>46</v>
      </c>
      <c r="B1487" s="48"/>
      <c r="C1487" s="35"/>
      <c r="D1487" s="14"/>
      <c r="E1487" s="473"/>
      <c r="F1487" s="15"/>
      <c r="G1487" s="15"/>
      <c r="H1487" s="474" t="str">
        <f t="shared" si="47"/>
        <v/>
      </c>
      <c r="I1487" s="141"/>
      <c r="J1487" s="254" t="str">
        <f t="shared" si="48"/>
        <v/>
      </c>
    </row>
    <row r="1488" spans="1:10" ht="15" hidden="1" customHeight="1">
      <c r="A1488" s="144">
        <v>47</v>
      </c>
      <c r="B1488" s="48"/>
      <c r="C1488" s="35"/>
      <c r="D1488" s="14"/>
      <c r="E1488" s="473"/>
      <c r="F1488" s="15"/>
      <c r="G1488" s="15"/>
      <c r="H1488" s="474" t="str">
        <f t="shared" si="47"/>
        <v/>
      </c>
      <c r="I1488" s="141"/>
      <c r="J1488" s="254" t="str">
        <f t="shared" si="48"/>
        <v/>
      </c>
    </row>
    <row r="1489" spans="1:10" ht="15" hidden="1" customHeight="1">
      <c r="A1489" s="144">
        <v>48</v>
      </c>
      <c r="B1489" s="48"/>
      <c r="C1489" s="35"/>
      <c r="D1489" s="14"/>
      <c r="E1489" s="473"/>
      <c r="F1489" s="15"/>
      <c r="G1489" s="15"/>
      <c r="H1489" s="474" t="str">
        <f t="shared" si="47"/>
        <v/>
      </c>
      <c r="I1489" s="141"/>
      <c r="J1489" s="254" t="str">
        <f t="shared" si="48"/>
        <v/>
      </c>
    </row>
    <row r="1490" spans="1:10" ht="15" hidden="1" customHeight="1">
      <c r="A1490" s="144">
        <v>49</v>
      </c>
      <c r="B1490" s="48"/>
      <c r="C1490" s="35"/>
      <c r="D1490" s="14"/>
      <c r="E1490" s="473"/>
      <c r="F1490" s="15"/>
      <c r="G1490" s="15"/>
      <c r="H1490" s="474" t="str">
        <f t="shared" si="47"/>
        <v/>
      </c>
      <c r="I1490" s="141"/>
      <c r="J1490" s="254" t="str">
        <f t="shared" si="48"/>
        <v/>
      </c>
    </row>
    <row r="1491" spans="1:10" ht="15" hidden="1" customHeight="1">
      <c r="A1491" s="144">
        <v>50</v>
      </c>
      <c r="B1491" s="48"/>
      <c r="C1491" s="35"/>
      <c r="D1491" s="14"/>
      <c r="E1491" s="473"/>
      <c r="F1491" s="15"/>
      <c r="G1491" s="15"/>
      <c r="H1491" s="474" t="str">
        <f t="shared" si="47"/>
        <v/>
      </c>
      <c r="I1491" s="141"/>
      <c r="J1491" s="254" t="str">
        <f t="shared" si="48"/>
        <v/>
      </c>
    </row>
    <row r="1492" spans="1:10" ht="15" hidden="1" customHeight="1">
      <c r="A1492" s="144">
        <v>51</v>
      </c>
      <c r="B1492" s="48"/>
      <c r="C1492" s="35"/>
      <c r="D1492" s="14"/>
      <c r="E1492" s="473"/>
      <c r="F1492" s="15"/>
      <c r="G1492" s="15"/>
      <c r="H1492" s="474" t="str">
        <f t="shared" si="47"/>
        <v/>
      </c>
      <c r="I1492" s="141"/>
      <c r="J1492" s="254" t="str">
        <f t="shared" si="48"/>
        <v/>
      </c>
    </row>
    <row r="1493" spans="1:10" ht="15" hidden="1" customHeight="1">
      <c r="A1493" s="144">
        <v>52</v>
      </c>
      <c r="B1493" s="48"/>
      <c r="C1493" s="35"/>
      <c r="D1493" s="14"/>
      <c r="E1493" s="473"/>
      <c r="F1493" s="15"/>
      <c r="G1493" s="15"/>
      <c r="H1493" s="474" t="str">
        <f t="shared" si="47"/>
        <v/>
      </c>
      <c r="I1493" s="141"/>
      <c r="J1493" s="254" t="str">
        <f t="shared" si="48"/>
        <v/>
      </c>
    </row>
    <row r="1494" spans="1:10" ht="15" hidden="1" customHeight="1">
      <c r="A1494" s="144">
        <v>53</v>
      </c>
      <c r="B1494" s="48"/>
      <c r="C1494" s="35"/>
      <c r="D1494" s="14"/>
      <c r="E1494" s="473"/>
      <c r="F1494" s="15"/>
      <c r="G1494" s="15"/>
      <c r="H1494" s="474" t="str">
        <f t="shared" si="47"/>
        <v/>
      </c>
      <c r="I1494" s="141"/>
      <c r="J1494" s="254" t="str">
        <f t="shared" si="48"/>
        <v/>
      </c>
    </row>
    <row r="1495" spans="1:10" ht="15" hidden="1" customHeight="1">
      <c r="A1495" s="144">
        <v>54</v>
      </c>
      <c r="B1495" s="48"/>
      <c r="C1495" s="35"/>
      <c r="D1495" s="14"/>
      <c r="E1495" s="473"/>
      <c r="F1495" s="15"/>
      <c r="G1495" s="15"/>
      <c r="H1495" s="474" t="str">
        <f t="shared" si="47"/>
        <v/>
      </c>
      <c r="I1495" s="141"/>
      <c r="J1495" s="254" t="str">
        <f t="shared" si="48"/>
        <v/>
      </c>
    </row>
    <row r="1496" spans="1:10" ht="15" hidden="1" customHeight="1">
      <c r="A1496" s="144">
        <v>55</v>
      </c>
      <c r="B1496" s="48"/>
      <c r="C1496" s="35"/>
      <c r="D1496" s="14"/>
      <c r="E1496" s="473"/>
      <c r="F1496" s="15"/>
      <c r="G1496" s="15"/>
      <c r="H1496" s="474" t="str">
        <f t="shared" si="47"/>
        <v/>
      </c>
      <c r="I1496" s="141"/>
      <c r="J1496" s="254" t="str">
        <f t="shared" si="48"/>
        <v/>
      </c>
    </row>
    <row r="1497" spans="1:10" ht="15" hidden="1" customHeight="1">
      <c r="A1497" s="144">
        <v>56</v>
      </c>
      <c r="B1497" s="48"/>
      <c r="C1497" s="35"/>
      <c r="D1497" s="14"/>
      <c r="E1497" s="473"/>
      <c r="F1497" s="15"/>
      <c r="G1497" s="15"/>
      <c r="H1497" s="474" t="str">
        <f t="shared" si="47"/>
        <v/>
      </c>
      <c r="I1497" s="141"/>
      <c r="J1497" s="254" t="str">
        <f t="shared" si="48"/>
        <v/>
      </c>
    </row>
    <row r="1498" spans="1:10" ht="15" hidden="1" customHeight="1">
      <c r="A1498" s="144">
        <v>57</v>
      </c>
      <c r="B1498" s="48"/>
      <c r="C1498" s="35"/>
      <c r="D1498" s="14"/>
      <c r="E1498" s="473"/>
      <c r="F1498" s="15"/>
      <c r="G1498" s="15"/>
      <c r="H1498" s="474" t="str">
        <f t="shared" si="47"/>
        <v/>
      </c>
      <c r="I1498" s="141"/>
      <c r="J1498" s="254" t="str">
        <f t="shared" si="48"/>
        <v/>
      </c>
    </row>
    <row r="1499" spans="1:10" ht="15" hidden="1" customHeight="1">
      <c r="A1499" s="144">
        <v>58</v>
      </c>
      <c r="B1499" s="48"/>
      <c r="C1499" s="35"/>
      <c r="D1499" s="14"/>
      <c r="E1499" s="473"/>
      <c r="F1499" s="15"/>
      <c r="G1499" s="15"/>
      <c r="H1499" s="474" t="str">
        <f t="shared" si="47"/>
        <v/>
      </c>
      <c r="I1499" s="141"/>
      <c r="J1499" s="254" t="str">
        <f t="shared" si="48"/>
        <v/>
      </c>
    </row>
    <row r="1500" spans="1:10" ht="15" hidden="1" customHeight="1">
      <c r="A1500" s="144">
        <v>59</v>
      </c>
      <c r="B1500" s="48"/>
      <c r="C1500" s="35"/>
      <c r="D1500" s="14"/>
      <c r="E1500" s="473"/>
      <c r="F1500" s="15"/>
      <c r="G1500" s="15"/>
      <c r="H1500" s="474" t="str">
        <f t="shared" si="47"/>
        <v/>
      </c>
      <c r="I1500" s="141"/>
      <c r="J1500" s="254" t="str">
        <f t="shared" si="48"/>
        <v/>
      </c>
    </row>
    <row r="1501" spans="1:10" ht="15" hidden="1" customHeight="1">
      <c r="A1501" s="144">
        <v>60</v>
      </c>
      <c r="B1501" s="48"/>
      <c r="C1501" s="35"/>
      <c r="D1501" s="14"/>
      <c r="E1501" s="473"/>
      <c r="F1501" s="15"/>
      <c r="G1501" s="15"/>
      <c r="H1501" s="474" t="str">
        <f t="shared" si="47"/>
        <v/>
      </c>
      <c r="I1501" s="141"/>
      <c r="J1501" s="254" t="str">
        <f t="shared" si="48"/>
        <v/>
      </c>
    </row>
    <row r="1502" spans="1:10" ht="15" hidden="1" customHeight="1">
      <c r="A1502" s="144">
        <v>61</v>
      </c>
      <c r="B1502" s="48"/>
      <c r="C1502" s="35"/>
      <c r="D1502" s="14"/>
      <c r="E1502" s="473"/>
      <c r="F1502" s="15"/>
      <c r="G1502" s="15"/>
      <c r="H1502" s="474" t="str">
        <f t="shared" si="47"/>
        <v/>
      </c>
      <c r="I1502" s="141"/>
      <c r="J1502" s="254" t="str">
        <f t="shared" si="48"/>
        <v/>
      </c>
    </row>
    <row r="1503" spans="1:10" ht="15" hidden="1" customHeight="1">
      <c r="A1503" s="144">
        <v>62</v>
      </c>
      <c r="B1503" s="48"/>
      <c r="C1503" s="35"/>
      <c r="D1503" s="14"/>
      <c r="E1503" s="473"/>
      <c r="F1503" s="15"/>
      <c r="G1503" s="15"/>
      <c r="H1503" s="474" t="str">
        <f t="shared" si="47"/>
        <v/>
      </c>
      <c r="I1503" s="141"/>
      <c r="J1503" s="254" t="str">
        <f t="shared" si="48"/>
        <v/>
      </c>
    </row>
    <row r="1504" spans="1:10" ht="15" hidden="1" customHeight="1">
      <c r="A1504" s="144">
        <v>63</v>
      </c>
      <c r="B1504" s="48"/>
      <c r="C1504" s="35"/>
      <c r="D1504" s="14"/>
      <c r="E1504" s="473"/>
      <c r="F1504" s="15"/>
      <c r="G1504" s="15"/>
      <c r="H1504" s="474" t="str">
        <f t="shared" si="47"/>
        <v/>
      </c>
      <c r="I1504" s="141"/>
      <c r="J1504" s="254" t="str">
        <f t="shared" si="48"/>
        <v/>
      </c>
    </row>
    <row r="1505" spans="1:10" ht="15" hidden="1" customHeight="1">
      <c r="A1505" s="144">
        <v>64</v>
      </c>
      <c r="B1505" s="48"/>
      <c r="C1505" s="35"/>
      <c r="D1505" s="14"/>
      <c r="E1505" s="473"/>
      <c r="F1505" s="15"/>
      <c r="G1505" s="15"/>
      <c r="H1505" s="474" t="str">
        <f t="shared" si="47"/>
        <v/>
      </c>
      <c r="I1505" s="141"/>
      <c r="J1505" s="254" t="str">
        <f t="shared" si="48"/>
        <v/>
      </c>
    </row>
    <row r="1506" spans="1:10" ht="15" hidden="1" customHeight="1">
      <c r="A1506" s="144">
        <v>65</v>
      </c>
      <c r="B1506" s="48"/>
      <c r="C1506" s="35"/>
      <c r="D1506" s="14"/>
      <c r="E1506" s="473"/>
      <c r="F1506" s="15"/>
      <c r="G1506" s="15"/>
      <c r="H1506" s="474" t="str">
        <f t="shared" ref="H1506:H1569" si="49">IF(B1506&lt;&gt;"",(D1506*E1506)/(1-F1506-G1506),"")</f>
        <v/>
      </c>
      <c r="I1506" s="141"/>
      <c r="J1506" s="254" t="str">
        <f t="shared" ref="J1506:J1569" si="50">IF(B1506="","",IF(H1506&lt;&gt;0,"x",IF(H1506="","",IF(H1506=0,""))))</f>
        <v/>
      </c>
    </row>
    <row r="1507" spans="1:10" ht="15" hidden="1" customHeight="1">
      <c r="A1507" s="144">
        <v>66</v>
      </c>
      <c r="B1507" s="48"/>
      <c r="C1507" s="35"/>
      <c r="D1507" s="14"/>
      <c r="E1507" s="473"/>
      <c r="F1507" s="15"/>
      <c r="G1507" s="15"/>
      <c r="H1507" s="474" t="str">
        <f t="shared" si="49"/>
        <v/>
      </c>
      <c r="I1507" s="141"/>
      <c r="J1507" s="254" t="str">
        <f t="shared" si="50"/>
        <v/>
      </c>
    </row>
    <row r="1508" spans="1:10" ht="15" hidden="1" customHeight="1">
      <c r="A1508" s="144">
        <v>67</v>
      </c>
      <c r="B1508" s="48"/>
      <c r="C1508" s="35"/>
      <c r="D1508" s="14"/>
      <c r="E1508" s="473"/>
      <c r="F1508" s="15"/>
      <c r="G1508" s="15"/>
      <c r="H1508" s="474" t="str">
        <f t="shared" si="49"/>
        <v/>
      </c>
      <c r="I1508" s="141"/>
      <c r="J1508" s="254" t="str">
        <f t="shared" si="50"/>
        <v/>
      </c>
    </row>
    <row r="1509" spans="1:10" ht="15" hidden="1" customHeight="1">
      <c r="A1509" s="144">
        <v>68</v>
      </c>
      <c r="B1509" s="48"/>
      <c r="C1509" s="35"/>
      <c r="D1509" s="14"/>
      <c r="E1509" s="473"/>
      <c r="F1509" s="15"/>
      <c r="G1509" s="15"/>
      <c r="H1509" s="474" t="str">
        <f t="shared" si="49"/>
        <v/>
      </c>
      <c r="I1509" s="141"/>
      <c r="J1509" s="254" t="str">
        <f t="shared" si="50"/>
        <v/>
      </c>
    </row>
    <row r="1510" spans="1:10" ht="15" hidden="1" customHeight="1">
      <c r="A1510" s="144">
        <v>69</v>
      </c>
      <c r="B1510" s="48"/>
      <c r="C1510" s="35"/>
      <c r="D1510" s="14"/>
      <c r="E1510" s="473"/>
      <c r="F1510" s="15"/>
      <c r="G1510" s="15"/>
      <c r="H1510" s="474" t="str">
        <f t="shared" si="49"/>
        <v/>
      </c>
      <c r="I1510" s="141"/>
      <c r="J1510" s="254" t="str">
        <f t="shared" si="50"/>
        <v/>
      </c>
    </row>
    <row r="1511" spans="1:10" ht="15" hidden="1" customHeight="1">
      <c r="A1511" s="144">
        <v>70</v>
      </c>
      <c r="B1511" s="48"/>
      <c r="C1511" s="35"/>
      <c r="D1511" s="14"/>
      <c r="E1511" s="473"/>
      <c r="F1511" s="15"/>
      <c r="G1511" s="15"/>
      <c r="H1511" s="474" t="str">
        <f t="shared" si="49"/>
        <v/>
      </c>
      <c r="I1511" s="141"/>
      <c r="J1511" s="254" t="str">
        <f t="shared" si="50"/>
        <v/>
      </c>
    </row>
    <row r="1512" spans="1:10" ht="15" hidden="1" customHeight="1">
      <c r="A1512" s="144">
        <v>71</v>
      </c>
      <c r="B1512" s="48"/>
      <c r="C1512" s="35"/>
      <c r="D1512" s="14"/>
      <c r="E1512" s="473"/>
      <c r="F1512" s="15"/>
      <c r="G1512" s="15"/>
      <c r="H1512" s="474" t="str">
        <f t="shared" si="49"/>
        <v/>
      </c>
      <c r="I1512" s="141"/>
      <c r="J1512" s="254" t="str">
        <f t="shared" si="50"/>
        <v/>
      </c>
    </row>
    <row r="1513" spans="1:10" ht="15" hidden="1" customHeight="1">
      <c r="A1513" s="144">
        <v>72</v>
      </c>
      <c r="B1513" s="48"/>
      <c r="C1513" s="35"/>
      <c r="D1513" s="14"/>
      <c r="E1513" s="473"/>
      <c r="F1513" s="15"/>
      <c r="G1513" s="15"/>
      <c r="H1513" s="474" t="str">
        <f t="shared" si="49"/>
        <v/>
      </c>
      <c r="I1513" s="141"/>
      <c r="J1513" s="254" t="str">
        <f t="shared" si="50"/>
        <v/>
      </c>
    </row>
    <row r="1514" spans="1:10" ht="15" hidden="1" customHeight="1">
      <c r="A1514" s="144">
        <v>73</v>
      </c>
      <c r="B1514" s="48"/>
      <c r="C1514" s="35"/>
      <c r="D1514" s="14"/>
      <c r="E1514" s="473"/>
      <c r="F1514" s="15"/>
      <c r="G1514" s="15"/>
      <c r="H1514" s="474" t="str">
        <f t="shared" si="49"/>
        <v/>
      </c>
      <c r="I1514" s="141"/>
      <c r="J1514" s="254" t="str">
        <f t="shared" si="50"/>
        <v/>
      </c>
    </row>
    <row r="1515" spans="1:10" ht="15" hidden="1" customHeight="1">
      <c r="A1515" s="144">
        <v>74</v>
      </c>
      <c r="B1515" s="48"/>
      <c r="C1515" s="35"/>
      <c r="D1515" s="14"/>
      <c r="E1515" s="473"/>
      <c r="F1515" s="15"/>
      <c r="G1515" s="15"/>
      <c r="H1515" s="474" t="str">
        <f t="shared" si="49"/>
        <v/>
      </c>
      <c r="I1515" s="141"/>
      <c r="J1515" s="254" t="str">
        <f t="shared" si="50"/>
        <v/>
      </c>
    </row>
    <row r="1516" spans="1:10" ht="15" hidden="1" customHeight="1">
      <c r="A1516" s="144">
        <v>75</v>
      </c>
      <c r="B1516" s="48"/>
      <c r="C1516" s="35"/>
      <c r="D1516" s="14"/>
      <c r="E1516" s="473"/>
      <c r="F1516" s="15"/>
      <c r="G1516" s="15"/>
      <c r="H1516" s="474" t="str">
        <f t="shared" si="49"/>
        <v/>
      </c>
      <c r="I1516" s="141"/>
      <c r="J1516" s="254" t="str">
        <f t="shared" si="50"/>
        <v/>
      </c>
    </row>
    <row r="1517" spans="1:10" ht="15" hidden="1" customHeight="1">
      <c r="A1517" s="144">
        <v>76</v>
      </c>
      <c r="B1517" s="48"/>
      <c r="C1517" s="35"/>
      <c r="D1517" s="14"/>
      <c r="E1517" s="473"/>
      <c r="F1517" s="15"/>
      <c r="G1517" s="15"/>
      <c r="H1517" s="474" t="str">
        <f t="shared" si="49"/>
        <v/>
      </c>
      <c r="I1517" s="141"/>
      <c r="J1517" s="254" t="str">
        <f t="shared" si="50"/>
        <v/>
      </c>
    </row>
    <row r="1518" spans="1:10" ht="15" hidden="1" customHeight="1">
      <c r="A1518" s="144">
        <v>77</v>
      </c>
      <c r="B1518" s="48"/>
      <c r="C1518" s="35"/>
      <c r="D1518" s="14"/>
      <c r="E1518" s="473"/>
      <c r="F1518" s="15"/>
      <c r="G1518" s="15"/>
      <c r="H1518" s="474" t="str">
        <f t="shared" si="49"/>
        <v/>
      </c>
      <c r="I1518" s="141"/>
      <c r="J1518" s="254" t="str">
        <f t="shared" si="50"/>
        <v/>
      </c>
    </row>
    <row r="1519" spans="1:10" ht="15" hidden="1" customHeight="1">
      <c r="A1519" s="144">
        <v>78</v>
      </c>
      <c r="B1519" s="48"/>
      <c r="C1519" s="35"/>
      <c r="D1519" s="14"/>
      <c r="E1519" s="473"/>
      <c r="F1519" s="15"/>
      <c r="G1519" s="15"/>
      <c r="H1519" s="474" t="str">
        <f t="shared" si="49"/>
        <v/>
      </c>
      <c r="I1519" s="141"/>
      <c r="J1519" s="254" t="str">
        <f t="shared" si="50"/>
        <v/>
      </c>
    </row>
    <row r="1520" spans="1:10" ht="15" hidden="1" customHeight="1">
      <c r="A1520" s="144">
        <v>79</v>
      </c>
      <c r="B1520" s="48"/>
      <c r="C1520" s="35"/>
      <c r="D1520" s="14"/>
      <c r="E1520" s="473"/>
      <c r="F1520" s="15"/>
      <c r="G1520" s="15"/>
      <c r="H1520" s="474" t="str">
        <f t="shared" si="49"/>
        <v/>
      </c>
      <c r="I1520" s="141"/>
      <c r="J1520" s="254" t="str">
        <f t="shared" si="50"/>
        <v/>
      </c>
    </row>
    <row r="1521" spans="1:10" ht="15" hidden="1" customHeight="1">
      <c r="A1521" s="144">
        <v>80</v>
      </c>
      <c r="B1521" s="48"/>
      <c r="C1521" s="35"/>
      <c r="D1521" s="14"/>
      <c r="E1521" s="473"/>
      <c r="F1521" s="15"/>
      <c r="G1521" s="15"/>
      <c r="H1521" s="474" t="str">
        <f t="shared" si="49"/>
        <v/>
      </c>
      <c r="I1521" s="141"/>
      <c r="J1521" s="254" t="str">
        <f t="shared" si="50"/>
        <v/>
      </c>
    </row>
    <row r="1522" spans="1:10" ht="15" hidden="1" customHeight="1">
      <c r="A1522" s="144">
        <v>81</v>
      </c>
      <c r="B1522" s="48"/>
      <c r="C1522" s="35"/>
      <c r="D1522" s="14"/>
      <c r="E1522" s="473"/>
      <c r="F1522" s="15"/>
      <c r="G1522" s="15"/>
      <c r="H1522" s="474" t="str">
        <f t="shared" si="49"/>
        <v/>
      </c>
      <c r="I1522" s="141"/>
      <c r="J1522" s="254" t="str">
        <f t="shared" si="50"/>
        <v/>
      </c>
    </row>
    <row r="1523" spans="1:10" ht="15" hidden="1" customHeight="1">
      <c r="A1523" s="144">
        <v>82</v>
      </c>
      <c r="B1523" s="48"/>
      <c r="C1523" s="35"/>
      <c r="D1523" s="14"/>
      <c r="E1523" s="473"/>
      <c r="F1523" s="15"/>
      <c r="G1523" s="15"/>
      <c r="H1523" s="474" t="str">
        <f t="shared" si="49"/>
        <v/>
      </c>
      <c r="I1523" s="141"/>
      <c r="J1523" s="254" t="str">
        <f t="shared" si="50"/>
        <v/>
      </c>
    </row>
    <row r="1524" spans="1:10" ht="15" hidden="1" customHeight="1">
      <c r="A1524" s="144">
        <v>83</v>
      </c>
      <c r="B1524" s="48"/>
      <c r="C1524" s="35"/>
      <c r="D1524" s="14"/>
      <c r="E1524" s="473"/>
      <c r="F1524" s="15"/>
      <c r="G1524" s="15"/>
      <c r="H1524" s="474" t="str">
        <f t="shared" si="49"/>
        <v/>
      </c>
      <c r="I1524" s="141"/>
      <c r="J1524" s="254" t="str">
        <f t="shared" si="50"/>
        <v/>
      </c>
    </row>
    <row r="1525" spans="1:10" ht="15" hidden="1" customHeight="1">
      <c r="A1525" s="144">
        <v>84</v>
      </c>
      <c r="B1525" s="48"/>
      <c r="C1525" s="35"/>
      <c r="D1525" s="14"/>
      <c r="E1525" s="473"/>
      <c r="F1525" s="15"/>
      <c r="G1525" s="15"/>
      <c r="H1525" s="474" t="str">
        <f t="shared" si="49"/>
        <v/>
      </c>
      <c r="I1525" s="141"/>
      <c r="J1525" s="254" t="str">
        <f t="shared" si="50"/>
        <v/>
      </c>
    </row>
    <row r="1526" spans="1:10" ht="15" hidden="1" customHeight="1">
      <c r="A1526" s="144">
        <v>85</v>
      </c>
      <c r="B1526" s="48"/>
      <c r="C1526" s="35"/>
      <c r="D1526" s="14"/>
      <c r="E1526" s="473"/>
      <c r="F1526" s="15"/>
      <c r="G1526" s="15"/>
      <c r="H1526" s="474" t="str">
        <f t="shared" si="49"/>
        <v/>
      </c>
      <c r="I1526" s="141"/>
      <c r="J1526" s="254" t="str">
        <f t="shared" si="50"/>
        <v/>
      </c>
    </row>
    <row r="1527" spans="1:10" ht="15" hidden="1" customHeight="1">
      <c r="A1527" s="144">
        <v>86</v>
      </c>
      <c r="B1527" s="48"/>
      <c r="C1527" s="35"/>
      <c r="D1527" s="14"/>
      <c r="E1527" s="473"/>
      <c r="F1527" s="15"/>
      <c r="G1527" s="15"/>
      <c r="H1527" s="474" t="str">
        <f t="shared" si="49"/>
        <v/>
      </c>
      <c r="I1527" s="141"/>
      <c r="J1527" s="254" t="str">
        <f t="shared" si="50"/>
        <v/>
      </c>
    </row>
    <row r="1528" spans="1:10" ht="15" hidden="1" customHeight="1">
      <c r="A1528" s="144">
        <v>87</v>
      </c>
      <c r="B1528" s="48"/>
      <c r="C1528" s="35"/>
      <c r="D1528" s="14"/>
      <c r="E1528" s="473"/>
      <c r="F1528" s="15"/>
      <c r="G1528" s="15"/>
      <c r="H1528" s="474" t="str">
        <f t="shared" si="49"/>
        <v/>
      </c>
      <c r="I1528" s="141"/>
      <c r="J1528" s="254" t="str">
        <f t="shared" si="50"/>
        <v/>
      </c>
    </row>
    <row r="1529" spans="1:10" ht="15" hidden="1" customHeight="1">
      <c r="A1529" s="144">
        <v>88</v>
      </c>
      <c r="B1529" s="48"/>
      <c r="C1529" s="35"/>
      <c r="D1529" s="14"/>
      <c r="E1529" s="473"/>
      <c r="F1529" s="15"/>
      <c r="G1529" s="15"/>
      <c r="H1529" s="474" t="str">
        <f t="shared" si="49"/>
        <v/>
      </c>
      <c r="I1529" s="141"/>
      <c r="J1529" s="254" t="str">
        <f t="shared" si="50"/>
        <v/>
      </c>
    </row>
    <row r="1530" spans="1:10" ht="15" hidden="1" customHeight="1">
      <c r="A1530" s="144">
        <v>89</v>
      </c>
      <c r="B1530" s="48"/>
      <c r="C1530" s="35"/>
      <c r="D1530" s="14"/>
      <c r="E1530" s="473"/>
      <c r="F1530" s="15"/>
      <c r="G1530" s="15"/>
      <c r="H1530" s="474" t="str">
        <f t="shared" si="49"/>
        <v/>
      </c>
      <c r="I1530" s="141"/>
      <c r="J1530" s="254" t="str">
        <f t="shared" si="50"/>
        <v/>
      </c>
    </row>
    <row r="1531" spans="1:10" ht="15" hidden="1" customHeight="1">
      <c r="A1531" s="144">
        <v>90</v>
      </c>
      <c r="B1531" s="48"/>
      <c r="C1531" s="35"/>
      <c r="D1531" s="14"/>
      <c r="E1531" s="473"/>
      <c r="F1531" s="15"/>
      <c r="G1531" s="15"/>
      <c r="H1531" s="474" t="str">
        <f t="shared" si="49"/>
        <v/>
      </c>
      <c r="I1531" s="141"/>
      <c r="J1531" s="254" t="str">
        <f t="shared" si="50"/>
        <v/>
      </c>
    </row>
    <row r="1532" spans="1:10" ht="15" hidden="1" customHeight="1">
      <c r="A1532" s="144">
        <v>91</v>
      </c>
      <c r="B1532" s="48"/>
      <c r="C1532" s="35"/>
      <c r="D1532" s="14"/>
      <c r="E1532" s="473"/>
      <c r="F1532" s="15"/>
      <c r="G1532" s="15"/>
      <c r="H1532" s="474" t="str">
        <f t="shared" si="49"/>
        <v/>
      </c>
      <c r="I1532" s="141"/>
      <c r="J1532" s="254" t="str">
        <f t="shared" si="50"/>
        <v/>
      </c>
    </row>
    <row r="1533" spans="1:10" ht="15" hidden="1" customHeight="1">
      <c r="A1533" s="144">
        <v>92</v>
      </c>
      <c r="B1533" s="48"/>
      <c r="C1533" s="35"/>
      <c r="D1533" s="14"/>
      <c r="E1533" s="473"/>
      <c r="F1533" s="15"/>
      <c r="G1533" s="15"/>
      <c r="H1533" s="474" t="str">
        <f t="shared" si="49"/>
        <v/>
      </c>
      <c r="I1533" s="141"/>
      <c r="J1533" s="254" t="str">
        <f t="shared" si="50"/>
        <v/>
      </c>
    </row>
    <row r="1534" spans="1:10" ht="15" hidden="1" customHeight="1">
      <c r="A1534" s="144">
        <v>93</v>
      </c>
      <c r="B1534" s="48"/>
      <c r="C1534" s="35"/>
      <c r="D1534" s="14"/>
      <c r="E1534" s="473"/>
      <c r="F1534" s="15"/>
      <c r="G1534" s="15"/>
      <c r="H1534" s="474" t="str">
        <f t="shared" si="49"/>
        <v/>
      </c>
      <c r="I1534" s="141"/>
      <c r="J1534" s="254" t="str">
        <f t="shared" si="50"/>
        <v/>
      </c>
    </row>
    <row r="1535" spans="1:10" ht="15" hidden="1" customHeight="1">
      <c r="A1535" s="144">
        <v>94</v>
      </c>
      <c r="B1535" s="48"/>
      <c r="C1535" s="35"/>
      <c r="D1535" s="14"/>
      <c r="E1535" s="473"/>
      <c r="F1535" s="15"/>
      <c r="G1535" s="15"/>
      <c r="H1535" s="474" t="str">
        <f t="shared" si="49"/>
        <v/>
      </c>
      <c r="I1535" s="141"/>
      <c r="J1535" s="254" t="str">
        <f t="shared" si="50"/>
        <v/>
      </c>
    </row>
    <row r="1536" spans="1:10" ht="15" hidden="1" customHeight="1">
      <c r="A1536" s="144">
        <v>95</v>
      </c>
      <c r="B1536" s="48"/>
      <c r="C1536" s="35"/>
      <c r="D1536" s="14"/>
      <c r="E1536" s="473"/>
      <c r="F1536" s="15"/>
      <c r="G1536" s="15"/>
      <c r="H1536" s="474" t="str">
        <f t="shared" si="49"/>
        <v/>
      </c>
      <c r="I1536" s="141"/>
      <c r="J1536" s="254" t="str">
        <f t="shared" si="50"/>
        <v/>
      </c>
    </row>
    <row r="1537" spans="1:10" ht="15" hidden="1" customHeight="1">
      <c r="A1537" s="144">
        <v>96</v>
      </c>
      <c r="B1537" s="48"/>
      <c r="C1537" s="35"/>
      <c r="D1537" s="14"/>
      <c r="E1537" s="473"/>
      <c r="F1537" s="15"/>
      <c r="G1537" s="15"/>
      <c r="H1537" s="474" t="str">
        <f t="shared" si="49"/>
        <v/>
      </c>
      <c r="I1537" s="141"/>
      <c r="J1537" s="254" t="str">
        <f t="shared" si="50"/>
        <v/>
      </c>
    </row>
    <row r="1538" spans="1:10" ht="15" hidden="1" customHeight="1">
      <c r="A1538" s="144">
        <v>97</v>
      </c>
      <c r="B1538" s="48"/>
      <c r="C1538" s="35"/>
      <c r="D1538" s="14"/>
      <c r="E1538" s="473"/>
      <c r="F1538" s="15"/>
      <c r="G1538" s="15"/>
      <c r="H1538" s="474" t="str">
        <f t="shared" si="49"/>
        <v/>
      </c>
      <c r="I1538" s="141"/>
      <c r="J1538" s="254" t="str">
        <f t="shared" si="50"/>
        <v/>
      </c>
    </row>
    <row r="1539" spans="1:10" ht="15" hidden="1" customHeight="1">
      <c r="A1539" s="144">
        <v>98</v>
      </c>
      <c r="B1539" s="48"/>
      <c r="C1539" s="35"/>
      <c r="D1539" s="14"/>
      <c r="E1539" s="473"/>
      <c r="F1539" s="15"/>
      <c r="G1539" s="15"/>
      <c r="H1539" s="474" t="str">
        <f t="shared" si="49"/>
        <v/>
      </c>
      <c r="I1539" s="141"/>
      <c r="J1539" s="254" t="str">
        <f t="shared" si="50"/>
        <v/>
      </c>
    </row>
    <row r="1540" spans="1:10" ht="15" hidden="1" customHeight="1">
      <c r="A1540" s="144">
        <v>99</v>
      </c>
      <c r="B1540" s="48"/>
      <c r="C1540" s="35"/>
      <c r="D1540" s="14"/>
      <c r="E1540" s="473"/>
      <c r="F1540" s="15"/>
      <c r="G1540" s="15"/>
      <c r="H1540" s="474" t="str">
        <f t="shared" si="49"/>
        <v/>
      </c>
      <c r="I1540" s="141"/>
      <c r="J1540" s="254" t="str">
        <f t="shared" si="50"/>
        <v/>
      </c>
    </row>
    <row r="1541" spans="1:10" ht="15" hidden="1" customHeight="1">
      <c r="A1541" s="144">
        <v>100</v>
      </c>
      <c r="B1541" s="48"/>
      <c r="C1541" s="35"/>
      <c r="D1541" s="14"/>
      <c r="E1541" s="473"/>
      <c r="F1541" s="15"/>
      <c r="G1541" s="15"/>
      <c r="H1541" s="474" t="str">
        <f t="shared" si="49"/>
        <v/>
      </c>
      <c r="I1541" s="141"/>
      <c r="J1541" s="254" t="str">
        <f t="shared" si="50"/>
        <v/>
      </c>
    </row>
    <row r="1542" spans="1:10" ht="15" hidden="1" customHeight="1">
      <c r="A1542" s="144">
        <v>101</v>
      </c>
      <c r="B1542" s="48"/>
      <c r="C1542" s="35"/>
      <c r="D1542" s="14"/>
      <c r="E1542" s="473"/>
      <c r="F1542" s="15"/>
      <c r="G1542" s="15"/>
      <c r="H1542" s="474" t="str">
        <f t="shared" si="49"/>
        <v/>
      </c>
      <c r="I1542" s="141"/>
      <c r="J1542" s="254" t="str">
        <f t="shared" si="50"/>
        <v/>
      </c>
    </row>
    <row r="1543" spans="1:10" ht="15" hidden="1" customHeight="1">
      <c r="A1543" s="144">
        <v>102</v>
      </c>
      <c r="B1543" s="48"/>
      <c r="C1543" s="35"/>
      <c r="D1543" s="14"/>
      <c r="E1543" s="473"/>
      <c r="F1543" s="15"/>
      <c r="G1543" s="15"/>
      <c r="H1543" s="474" t="str">
        <f t="shared" si="49"/>
        <v/>
      </c>
      <c r="I1543" s="141"/>
      <c r="J1543" s="254" t="str">
        <f t="shared" si="50"/>
        <v/>
      </c>
    </row>
    <row r="1544" spans="1:10" ht="15" hidden="1" customHeight="1">
      <c r="A1544" s="144">
        <v>103</v>
      </c>
      <c r="B1544" s="48"/>
      <c r="C1544" s="35"/>
      <c r="D1544" s="14"/>
      <c r="E1544" s="473"/>
      <c r="F1544" s="15"/>
      <c r="G1544" s="15"/>
      <c r="H1544" s="474" t="str">
        <f t="shared" si="49"/>
        <v/>
      </c>
      <c r="I1544" s="141"/>
      <c r="J1544" s="254" t="str">
        <f t="shared" si="50"/>
        <v/>
      </c>
    </row>
    <row r="1545" spans="1:10" ht="15" hidden="1" customHeight="1">
      <c r="A1545" s="144">
        <v>104</v>
      </c>
      <c r="B1545" s="48"/>
      <c r="C1545" s="35"/>
      <c r="D1545" s="14"/>
      <c r="E1545" s="473"/>
      <c r="F1545" s="15"/>
      <c r="G1545" s="15"/>
      <c r="H1545" s="474" t="str">
        <f t="shared" si="49"/>
        <v/>
      </c>
      <c r="I1545" s="141"/>
      <c r="J1545" s="254" t="str">
        <f t="shared" si="50"/>
        <v/>
      </c>
    </row>
    <row r="1546" spans="1:10" ht="15" hidden="1" customHeight="1">
      <c r="A1546" s="144">
        <v>105</v>
      </c>
      <c r="B1546" s="48"/>
      <c r="C1546" s="35"/>
      <c r="D1546" s="14"/>
      <c r="E1546" s="473"/>
      <c r="F1546" s="15"/>
      <c r="G1546" s="15"/>
      <c r="H1546" s="474" t="str">
        <f t="shared" si="49"/>
        <v/>
      </c>
      <c r="I1546" s="141"/>
      <c r="J1546" s="254" t="str">
        <f t="shared" si="50"/>
        <v/>
      </c>
    </row>
    <row r="1547" spans="1:10" ht="15" hidden="1" customHeight="1">
      <c r="A1547" s="144">
        <v>106</v>
      </c>
      <c r="B1547" s="48"/>
      <c r="C1547" s="35"/>
      <c r="D1547" s="14"/>
      <c r="E1547" s="473"/>
      <c r="F1547" s="15"/>
      <c r="G1547" s="15"/>
      <c r="H1547" s="474" t="str">
        <f t="shared" si="49"/>
        <v/>
      </c>
      <c r="I1547" s="141"/>
      <c r="J1547" s="254" t="str">
        <f t="shared" si="50"/>
        <v/>
      </c>
    </row>
    <row r="1548" spans="1:10" ht="15" hidden="1" customHeight="1">
      <c r="A1548" s="144">
        <v>107</v>
      </c>
      <c r="B1548" s="48"/>
      <c r="C1548" s="35"/>
      <c r="D1548" s="14"/>
      <c r="E1548" s="473"/>
      <c r="F1548" s="15"/>
      <c r="G1548" s="15"/>
      <c r="H1548" s="474" t="str">
        <f t="shared" si="49"/>
        <v/>
      </c>
      <c r="I1548" s="141"/>
      <c r="J1548" s="254" t="str">
        <f t="shared" si="50"/>
        <v/>
      </c>
    </row>
    <row r="1549" spans="1:10" ht="15" hidden="1" customHeight="1">
      <c r="A1549" s="144">
        <v>108</v>
      </c>
      <c r="B1549" s="48"/>
      <c r="C1549" s="35"/>
      <c r="D1549" s="14"/>
      <c r="E1549" s="473"/>
      <c r="F1549" s="15"/>
      <c r="G1549" s="15"/>
      <c r="H1549" s="474" t="str">
        <f t="shared" si="49"/>
        <v/>
      </c>
      <c r="I1549" s="141"/>
      <c r="J1549" s="254" t="str">
        <f t="shared" si="50"/>
        <v/>
      </c>
    </row>
    <row r="1550" spans="1:10" ht="15" hidden="1" customHeight="1">
      <c r="A1550" s="144">
        <v>109</v>
      </c>
      <c r="B1550" s="48"/>
      <c r="C1550" s="35"/>
      <c r="D1550" s="14"/>
      <c r="E1550" s="473"/>
      <c r="F1550" s="15"/>
      <c r="G1550" s="15"/>
      <c r="H1550" s="474" t="str">
        <f t="shared" si="49"/>
        <v/>
      </c>
      <c r="I1550" s="141"/>
      <c r="J1550" s="254" t="str">
        <f t="shared" si="50"/>
        <v/>
      </c>
    </row>
    <row r="1551" spans="1:10" ht="15" hidden="1" customHeight="1">
      <c r="A1551" s="144">
        <v>110</v>
      </c>
      <c r="B1551" s="48"/>
      <c r="C1551" s="35"/>
      <c r="D1551" s="14"/>
      <c r="E1551" s="473"/>
      <c r="F1551" s="15"/>
      <c r="G1551" s="15"/>
      <c r="H1551" s="474" t="str">
        <f t="shared" si="49"/>
        <v/>
      </c>
      <c r="I1551" s="141"/>
      <c r="J1551" s="254" t="str">
        <f t="shared" si="50"/>
        <v/>
      </c>
    </row>
    <row r="1552" spans="1:10" ht="15" hidden="1" customHeight="1">
      <c r="A1552" s="144">
        <v>111</v>
      </c>
      <c r="B1552" s="48"/>
      <c r="C1552" s="35"/>
      <c r="D1552" s="14"/>
      <c r="E1552" s="473"/>
      <c r="F1552" s="15"/>
      <c r="G1552" s="15"/>
      <c r="H1552" s="474" t="str">
        <f t="shared" si="49"/>
        <v/>
      </c>
      <c r="I1552" s="141"/>
      <c r="J1552" s="254" t="str">
        <f t="shared" si="50"/>
        <v/>
      </c>
    </row>
    <row r="1553" spans="1:10" ht="15" hidden="1" customHeight="1">
      <c r="A1553" s="144">
        <v>112</v>
      </c>
      <c r="B1553" s="48"/>
      <c r="C1553" s="35"/>
      <c r="D1553" s="14"/>
      <c r="E1553" s="473"/>
      <c r="F1553" s="15"/>
      <c r="G1553" s="15"/>
      <c r="H1553" s="474" t="str">
        <f t="shared" si="49"/>
        <v/>
      </c>
      <c r="I1553" s="141"/>
      <c r="J1553" s="254" t="str">
        <f t="shared" si="50"/>
        <v/>
      </c>
    </row>
    <row r="1554" spans="1:10" ht="15" hidden="1" customHeight="1">
      <c r="A1554" s="144">
        <v>113</v>
      </c>
      <c r="B1554" s="48"/>
      <c r="C1554" s="35"/>
      <c r="D1554" s="14"/>
      <c r="E1554" s="473"/>
      <c r="F1554" s="15"/>
      <c r="G1554" s="15"/>
      <c r="H1554" s="474" t="str">
        <f t="shared" si="49"/>
        <v/>
      </c>
      <c r="I1554" s="141"/>
      <c r="J1554" s="254" t="str">
        <f t="shared" si="50"/>
        <v/>
      </c>
    </row>
    <row r="1555" spans="1:10" ht="15" hidden="1" customHeight="1">
      <c r="A1555" s="144">
        <v>114</v>
      </c>
      <c r="B1555" s="48"/>
      <c r="C1555" s="35"/>
      <c r="D1555" s="14"/>
      <c r="E1555" s="473"/>
      <c r="F1555" s="15"/>
      <c r="G1555" s="15"/>
      <c r="H1555" s="474" t="str">
        <f t="shared" si="49"/>
        <v/>
      </c>
      <c r="I1555" s="141"/>
      <c r="J1555" s="254" t="str">
        <f t="shared" si="50"/>
        <v/>
      </c>
    </row>
    <row r="1556" spans="1:10" ht="15" hidden="1" customHeight="1">
      <c r="A1556" s="144">
        <v>115</v>
      </c>
      <c r="B1556" s="48"/>
      <c r="C1556" s="35"/>
      <c r="D1556" s="14"/>
      <c r="E1556" s="473"/>
      <c r="F1556" s="15"/>
      <c r="G1556" s="15"/>
      <c r="H1556" s="474" t="str">
        <f t="shared" si="49"/>
        <v/>
      </c>
      <c r="I1556" s="141"/>
      <c r="J1556" s="254" t="str">
        <f t="shared" si="50"/>
        <v/>
      </c>
    </row>
    <row r="1557" spans="1:10" ht="15" hidden="1" customHeight="1">
      <c r="A1557" s="144">
        <v>116</v>
      </c>
      <c r="B1557" s="48"/>
      <c r="C1557" s="35"/>
      <c r="D1557" s="14"/>
      <c r="E1557" s="473"/>
      <c r="F1557" s="15"/>
      <c r="G1557" s="15"/>
      <c r="H1557" s="474" t="str">
        <f t="shared" si="49"/>
        <v/>
      </c>
      <c r="I1557" s="141"/>
      <c r="J1557" s="254" t="str">
        <f t="shared" si="50"/>
        <v/>
      </c>
    </row>
    <row r="1558" spans="1:10" ht="15" hidden="1" customHeight="1">
      <c r="A1558" s="144">
        <v>117</v>
      </c>
      <c r="B1558" s="48"/>
      <c r="C1558" s="35"/>
      <c r="D1558" s="14"/>
      <c r="E1558" s="473"/>
      <c r="F1558" s="15"/>
      <c r="G1558" s="15"/>
      <c r="H1558" s="474" t="str">
        <f t="shared" si="49"/>
        <v/>
      </c>
      <c r="I1558" s="141"/>
      <c r="J1558" s="254" t="str">
        <f t="shared" si="50"/>
        <v/>
      </c>
    </row>
    <row r="1559" spans="1:10" ht="15" hidden="1" customHeight="1">
      <c r="A1559" s="144">
        <v>118</v>
      </c>
      <c r="B1559" s="48"/>
      <c r="C1559" s="35"/>
      <c r="D1559" s="14"/>
      <c r="E1559" s="473"/>
      <c r="F1559" s="15"/>
      <c r="G1559" s="15"/>
      <c r="H1559" s="474" t="str">
        <f t="shared" si="49"/>
        <v/>
      </c>
      <c r="I1559" s="141"/>
      <c r="J1559" s="254" t="str">
        <f t="shared" si="50"/>
        <v/>
      </c>
    </row>
    <row r="1560" spans="1:10" ht="15" hidden="1" customHeight="1">
      <c r="A1560" s="144">
        <v>119</v>
      </c>
      <c r="B1560" s="48"/>
      <c r="C1560" s="35"/>
      <c r="D1560" s="14"/>
      <c r="E1560" s="473"/>
      <c r="F1560" s="15"/>
      <c r="G1560" s="15"/>
      <c r="H1560" s="474" t="str">
        <f t="shared" si="49"/>
        <v/>
      </c>
      <c r="I1560" s="141"/>
      <c r="J1560" s="254" t="str">
        <f t="shared" si="50"/>
        <v/>
      </c>
    </row>
    <row r="1561" spans="1:10" ht="15" hidden="1" customHeight="1">
      <c r="A1561" s="144">
        <v>120</v>
      </c>
      <c r="B1561" s="48"/>
      <c r="C1561" s="35"/>
      <c r="D1561" s="14"/>
      <c r="E1561" s="473"/>
      <c r="F1561" s="15"/>
      <c r="G1561" s="15"/>
      <c r="H1561" s="474" t="str">
        <f t="shared" si="49"/>
        <v/>
      </c>
      <c r="I1561" s="141"/>
      <c r="J1561" s="254" t="str">
        <f t="shared" si="50"/>
        <v/>
      </c>
    </row>
    <row r="1562" spans="1:10" ht="15" hidden="1" customHeight="1">
      <c r="A1562" s="144">
        <v>121</v>
      </c>
      <c r="B1562" s="48"/>
      <c r="C1562" s="35"/>
      <c r="D1562" s="14"/>
      <c r="E1562" s="473"/>
      <c r="F1562" s="15"/>
      <c r="G1562" s="15"/>
      <c r="H1562" s="474" t="str">
        <f t="shared" si="49"/>
        <v/>
      </c>
      <c r="I1562" s="141"/>
      <c r="J1562" s="254" t="str">
        <f t="shared" si="50"/>
        <v/>
      </c>
    </row>
    <row r="1563" spans="1:10" ht="15" hidden="1" customHeight="1">
      <c r="A1563" s="144">
        <v>122</v>
      </c>
      <c r="B1563" s="48"/>
      <c r="C1563" s="35"/>
      <c r="D1563" s="14"/>
      <c r="E1563" s="473"/>
      <c r="F1563" s="15"/>
      <c r="G1563" s="15"/>
      <c r="H1563" s="474" t="str">
        <f t="shared" si="49"/>
        <v/>
      </c>
      <c r="I1563" s="141"/>
      <c r="J1563" s="254" t="str">
        <f t="shared" si="50"/>
        <v/>
      </c>
    </row>
    <row r="1564" spans="1:10" ht="15" hidden="1" customHeight="1">
      <c r="A1564" s="144">
        <v>123</v>
      </c>
      <c r="B1564" s="48"/>
      <c r="C1564" s="35"/>
      <c r="D1564" s="14"/>
      <c r="E1564" s="473"/>
      <c r="F1564" s="15"/>
      <c r="G1564" s="15"/>
      <c r="H1564" s="474" t="str">
        <f t="shared" si="49"/>
        <v/>
      </c>
      <c r="I1564" s="141"/>
      <c r="J1564" s="254" t="str">
        <f t="shared" si="50"/>
        <v/>
      </c>
    </row>
    <row r="1565" spans="1:10" ht="15" hidden="1" customHeight="1">
      <c r="A1565" s="144">
        <v>124</v>
      </c>
      <c r="B1565" s="48"/>
      <c r="C1565" s="35"/>
      <c r="D1565" s="14"/>
      <c r="E1565" s="473"/>
      <c r="F1565" s="15"/>
      <c r="G1565" s="15"/>
      <c r="H1565" s="474" t="str">
        <f t="shared" si="49"/>
        <v/>
      </c>
      <c r="I1565" s="141"/>
      <c r="J1565" s="254" t="str">
        <f t="shared" si="50"/>
        <v/>
      </c>
    </row>
    <row r="1566" spans="1:10" ht="15" hidden="1" customHeight="1">
      <c r="A1566" s="144">
        <v>125</v>
      </c>
      <c r="B1566" s="48"/>
      <c r="C1566" s="35"/>
      <c r="D1566" s="14"/>
      <c r="E1566" s="473"/>
      <c r="F1566" s="15"/>
      <c r="G1566" s="15"/>
      <c r="H1566" s="474" t="str">
        <f t="shared" si="49"/>
        <v/>
      </c>
      <c r="I1566" s="141"/>
      <c r="J1566" s="254" t="str">
        <f t="shared" si="50"/>
        <v/>
      </c>
    </row>
    <row r="1567" spans="1:10" ht="15" hidden="1" customHeight="1">
      <c r="A1567" s="144">
        <v>126</v>
      </c>
      <c r="B1567" s="48"/>
      <c r="C1567" s="35"/>
      <c r="D1567" s="14"/>
      <c r="E1567" s="473"/>
      <c r="F1567" s="15"/>
      <c r="G1567" s="15"/>
      <c r="H1567" s="474" t="str">
        <f t="shared" si="49"/>
        <v/>
      </c>
      <c r="I1567" s="141"/>
      <c r="J1567" s="254" t="str">
        <f t="shared" si="50"/>
        <v/>
      </c>
    </row>
    <row r="1568" spans="1:10" ht="15" hidden="1" customHeight="1">
      <c r="A1568" s="144">
        <v>127</v>
      </c>
      <c r="B1568" s="48"/>
      <c r="C1568" s="35"/>
      <c r="D1568" s="14"/>
      <c r="E1568" s="473"/>
      <c r="F1568" s="15"/>
      <c r="G1568" s="15"/>
      <c r="H1568" s="474" t="str">
        <f t="shared" si="49"/>
        <v/>
      </c>
      <c r="I1568" s="141"/>
      <c r="J1568" s="254" t="str">
        <f t="shared" si="50"/>
        <v/>
      </c>
    </row>
    <row r="1569" spans="1:10" ht="15" hidden="1" customHeight="1">
      <c r="A1569" s="144">
        <v>128</v>
      </c>
      <c r="B1569" s="48"/>
      <c r="C1569" s="35"/>
      <c r="D1569" s="14"/>
      <c r="E1569" s="473"/>
      <c r="F1569" s="15"/>
      <c r="G1569" s="15"/>
      <c r="H1569" s="474" t="str">
        <f t="shared" si="49"/>
        <v/>
      </c>
      <c r="I1569" s="141"/>
      <c r="J1569" s="254" t="str">
        <f t="shared" si="50"/>
        <v/>
      </c>
    </row>
    <row r="1570" spans="1:10" ht="15" hidden="1" customHeight="1">
      <c r="A1570" s="144">
        <v>129</v>
      </c>
      <c r="B1570" s="48"/>
      <c r="C1570" s="35"/>
      <c r="D1570" s="14"/>
      <c r="E1570" s="473"/>
      <c r="F1570" s="15"/>
      <c r="G1570" s="15"/>
      <c r="H1570" s="474" t="str">
        <f t="shared" ref="H1570:H1633" si="51">IF(B1570&lt;&gt;"",(D1570*E1570)/(1-F1570-G1570),"")</f>
        <v/>
      </c>
      <c r="I1570" s="141"/>
      <c r="J1570" s="254" t="str">
        <f t="shared" ref="J1570:J1633" si="52">IF(B1570="","",IF(H1570&lt;&gt;0,"x",IF(H1570="","",IF(H1570=0,""))))</f>
        <v/>
      </c>
    </row>
    <row r="1571" spans="1:10" ht="15" hidden="1" customHeight="1">
      <c r="A1571" s="144">
        <v>130</v>
      </c>
      <c r="B1571" s="48"/>
      <c r="C1571" s="35"/>
      <c r="D1571" s="14"/>
      <c r="E1571" s="473"/>
      <c r="F1571" s="15"/>
      <c r="G1571" s="15"/>
      <c r="H1571" s="474" t="str">
        <f t="shared" si="51"/>
        <v/>
      </c>
      <c r="I1571" s="141"/>
      <c r="J1571" s="254" t="str">
        <f t="shared" si="52"/>
        <v/>
      </c>
    </row>
    <row r="1572" spans="1:10" ht="15" hidden="1" customHeight="1">
      <c r="A1572" s="144">
        <v>131</v>
      </c>
      <c r="B1572" s="48"/>
      <c r="C1572" s="35"/>
      <c r="D1572" s="14"/>
      <c r="E1572" s="473"/>
      <c r="F1572" s="15"/>
      <c r="G1572" s="15"/>
      <c r="H1572" s="474" t="str">
        <f t="shared" si="51"/>
        <v/>
      </c>
      <c r="I1572" s="141"/>
      <c r="J1572" s="254" t="str">
        <f t="shared" si="52"/>
        <v/>
      </c>
    </row>
    <row r="1573" spans="1:10" ht="15" hidden="1" customHeight="1">
      <c r="A1573" s="144">
        <v>132</v>
      </c>
      <c r="B1573" s="48"/>
      <c r="C1573" s="35"/>
      <c r="D1573" s="14"/>
      <c r="E1573" s="473"/>
      <c r="F1573" s="15"/>
      <c r="G1573" s="15"/>
      <c r="H1573" s="474" t="str">
        <f t="shared" si="51"/>
        <v/>
      </c>
      <c r="I1573" s="141"/>
      <c r="J1573" s="254" t="str">
        <f t="shared" si="52"/>
        <v/>
      </c>
    </row>
    <row r="1574" spans="1:10" ht="15" hidden="1" customHeight="1">
      <c r="A1574" s="144">
        <v>133</v>
      </c>
      <c r="B1574" s="48"/>
      <c r="C1574" s="35"/>
      <c r="D1574" s="14"/>
      <c r="E1574" s="473"/>
      <c r="F1574" s="15"/>
      <c r="G1574" s="15"/>
      <c r="H1574" s="474" t="str">
        <f t="shared" si="51"/>
        <v/>
      </c>
      <c r="I1574" s="141"/>
      <c r="J1574" s="254" t="str">
        <f t="shared" si="52"/>
        <v/>
      </c>
    </row>
    <row r="1575" spans="1:10" ht="15" hidden="1" customHeight="1">
      <c r="A1575" s="144">
        <v>134</v>
      </c>
      <c r="B1575" s="48"/>
      <c r="C1575" s="35"/>
      <c r="D1575" s="14"/>
      <c r="E1575" s="473"/>
      <c r="F1575" s="15"/>
      <c r="G1575" s="15"/>
      <c r="H1575" s="474" t="str">
        <f t="shared" si="51"/>
        <v/>
      </c>
      <c r="I1575" s="141"/>
      <c r="J1575" s="254" t="str">
        <f t="shared" si="52"/>
        <v/>
      </c>
    </row>
    <row r="1576" spans="1:10" ht="15" hidden="1" customHeight="1">
      <c r="A1576" s="144">
        <v>135</v>
      </c>
      <c r="B1576" s="48"/>
      <c r="C1576" s="35"/>
      <c r="D1576" s="14"/>
      <c r="E1576" s="473"/>
      <c r="F1576" s="15"/>
      <c r="G1576" s="15"/>
      <c r="H1576" s="474" t="str">
        <f t="shared" si="51"/>
        <v/>
      </c>
      <c r="I1576" s="141"/>
      <c r="J1576" s="254" t="str">
        <f t="shared" si="52"/>
        <v/>
      </c>
    </row>
    <row r="1577" spans="1:10" ht="15" hidden="1" customHeight="1">
      <c r="A1577" s="144">
        <v>136</v>
      </c>
      <c r="B1577" s="48"/>
      <c r="C1577" s="35"/>
      <c r="D1577" s="14"/>
      <c r="E1577" s="473"/>
      <c r="F1577" s="15"/>
      <c r="G1577" s="15"/>
      <c r="H1577" s="474" t="str">
        <f t="shared" si="51"/>
        <v/>
      </c>
      <c r="I1577" s="141"/>
      <c r="J1577" s="254" t="str">
        <f t="shared" si="52"/>
        <v/>
      </c>
    </row>
    <row r="1578" spans="1:10" ht="15" hidden="1" customHeight="1">
      <c r="A1578" s="144">
        <v>137</v>
      </c>
      <c r="B1578" s="48"/>
      <c r="C1578" s="35"/>
      <c r="D1578" s="14"/>
      <c r="E1578" s="473"/>
      <c r="F1578" s="15"/>
      <c r="G1578" s="15"/>
      <c r="H1578" s="474" t="str">
        <f t="shared" si="51"/>
        <v/>
      </c>
      <c r="I1578" s="141"/>
      <c r="J1578" s="254" t="str">
        <f t="shared" si="52"/>
        <v/>
      </c>
    </row>
    <row r="1579" spans="1:10" ht="15" hidden="1" customHeight="1">
      <c r="A1579" s="144">
        <v>138</v>
      </c>
      <c r="B1579" s="48"/>
      <c r="C1579" s="35"/>
      <c r="D1579" s="14"/>
      <c r="E1579" s="473"/>
      <c r="F1579" s="15"/>
      <c r="G1579" s="15"/>
      <c r="H1579" s="474" t="str">
        <f t="shared" si="51"/>
        <v/>
      </c>
      <c r="I1579" s="141"/>
      <c r="J1579" s="254" t="str">
        <f t="shared" si="52"/>
        <v/>
      </c>
    </row>
    <row r="1580" spans="1:10" ht="15" hidden="1" customHeight="1">
      <c r="A1580" s="144">
        <v>139</v>
      </c>
      <c r="B1580" s="48"/>
      <c r="C1580" s="35"/>
      <c r="D1580" s="14"/>
      <c r="E1580" s="473"/>
      <c r="F1580" s="15"/>
      <c r="G1580" s="15"/>
      <c r="H1580" s="474" t="str">
        <f t="shared" si="51"/>
        <v/>
      </c>
      <c r="I1580" s="141"/>
      <c r="J1580" s="254" t="str">
        <f t="shared" si="52"/>
        <v/>
      </c>
    </row>
    <row r="1581" spans="1:10" ht="15" hidden="1" customHeight="1">
      <c r="A1581" s="144">
        <v>140</v>
      </c>
      <c r="B1581" s="48"/>
      <c r="C1581" s="35"/>
      <c r="D1581" s="14"/>
      <c r="E1581" s="473"/>
      <c r="F1581" s="15"/>
      <c r="G1581" s="15"/>
      <c r="H1581" s="474" t="str">
        <f t="shared" si="51"/>
        <v/>
      </c>
      <c r="I1581" s="141"/>
      <c r="J1581" s="254" t="str">
        <f t="shared" si="52"/>
        <v/>
      </c>
    </row>
    <row r="1582" spans="1:10" ht="15" hidden="1" customHeight="1">
      <c r="A1582" s="144">
        <v>141</v>
      </c>
      <c r="B1582" s="48"/>
      <c r="C1582" s="35"/>
      <c r="D1582" s="14"/>
      <c r="E1582" s="473"/>
      <c r="F1582" s="15"/>
      <c r="G1582" s="15"/>
      <c r="H1582" s="474" t="str">
        <f t="shared" si="51"/>
        <v/>
      </c>
      <c r="I1582" s="141"/>
      <c r="J1582" s="254" t="str">
        <f t="shared" si="52"/>
        <v/>
      </c>
    </row>
    <row r="1583" spans="1:10" ht="15" hidden="1" customHeight="1">
      <c r="A1583" s="144">
        <v>142</v>
      </c>
      <c r="B1583" s="48"/>
      <c r="C1583" s="35"/>
      <c r="D1583" s="14"/>
      <c r="E1583" s="473"/>
      <c r="F1583" s="15"/>
      <c r="G1583" s="15"/>
      <c r="H1583" s="474" t="str">
        <f t="shared" si="51"/>
        <v/>
      </c>
      <c r="I1583" s="141"/>
      <c r="J1583" s="254" t="str">
        <f t="shared" si="52"/>
        <v/>
      </c>
    </row>
    <row r="1584" spans="1:10" ht="15" hidden="1" customHeight="1">
      <c r="A1584" s="144">
        <v>143</v>
      </c>
      <c r="B1584" s="48"/>
      <c r="C1584" s="35"/>
      <c r="D1584" s="14"/>
      <c r="E1584" s="473"/>
      <c r="F1584" s="15"/>
      <c r="G1584" s="15"/>
      <c r="H1584" s="474" t="str">
        <f t="shared" si="51"/>
        <v/>
      </c>
      <c r="I1584" s="141"/>
      <c r="J1584" s="254" t="str">
        <f t="shared" si="52"/>
        <v/>
      </c>
    </row>
    <row r="1585" spans="1:10" ht="15" hidden="1" customHeight="1">
      <c r="A1585" s="144">
        <v>144</v>
      </c>
      <c r="B1585" s="48"/>
      <c r="C1585" s="35"/>
      <c r="D1585" s="14"/>
      <c r="E1585" s="473"/>
      <c r="F1585" s="15"/>
      <c r="G1585" s="15"/>
      <c r="H1585" s="474" t="str">
        <f t="shared" si="51"/>
        <v/>
      </c>
      <c r="I1585" s="141"/>
      <c r="J1585" s="254" t="str">
        <f t="shared" si="52"/>
        <v/>
      </c>
    </row>
    <row r="1586" spans="1:10" ht="15" hidden="1" customHeight="1">
      <c r="A1586" s="144">
        <v>145</v>
      </c>
      <c r="B1586" s="48"/>
      <c r="C1586" s="35"/>
      <c r="D1586" s="14"/>
      <c r="E1586" s="473"/>
      <c r="F1586" s="15"/>
      <c r="G1586" s="15"/>
      <c r="H1586" s="474" t="str">
        <f t="shared" si="51"/>
        <v/>
      </c>
      <c r="I1586" s="141"/>
      <c r="J1586" s="254" t="str">
        <f t="shared" si="52"/>
        <v/>
      </c>
    </row>
    <row r="1587" spans="1:10" ht="15" hidden="1" customHeight="1">
      <c r="A1587" s="144">
        <v>146</v>
      </c>
      <c r="B1587" s="48"/>
      <c r="C1587" s="35"/>
      <c r="D1587" s="14"/>
      <c r="E1587" s="473"/>
      <c r="F1587" s="15"/>
      <c r="G1587" s="15"/>
      <c r="H1587" s="474" t="str">
        <f t="shared" si="51"/>
        <v/>
      </c>
      <c r="I1587" s="141"/>
      <c r="J1587" s="254" t="str">
        <f t="shared" si="52"/>
        <v/>
      </c>
    </row>
    <row r="1588" spans="1:10" ht="15" hidden="1" customHeight="1">
      <c r="A1588" s="144">
        <v>147</v>
      </c>
      <c r="B1588" s="48"/>
      <c r="C1588" s="35"/>
      <c r="D1588" s="14"/>
      <c r="E1588" s="473"/>
      <c r="F1588" s="15"/>
      <c r="G1588" s="15"/>
      <c r="H1588" s="474" t="str">
        <f t="shared" si="51"/>
        <v/>
      </c>
      <c r="I1588" s="141"/>
      <c r="J1588" s="254" t="str">
        <f t="shared" si="52"/>
        <v/>
      </c>
    </row>
    <row r="1589" spans="1:10" ht="15" hidden="1" customHeight="1">
      <c r="A1589" s="144">
        <v>148</v>
      </c>
      <c r="B1589" s="48"/>
      <c r="C1589" s="35"/>
      <c r="D1589" s="14"/>
      <c r="E1589" s="473"/>
      <c r="F1589" s="15"/>
      <c r="G1589" s="15"/>
      <c r="H1589" s="474" t="str">
        <f t="shared" si="51"/>
        <v/>
      </c>
      <c r="I1589" s="141"/>
      <c r="J1589" s="254" t="str">
        <f t="shared" si="52"/>
        <v/>
      </c>
    </row>
    <row r="1590" spans="1:10" ht="15" hidden="1" customHeight="1">
      <c r="A1590" s="144">
        <v>149</v>
      </c>
      <c r="B1590" s="48"/>
      <c r="C1590" s="35"/>
      <c r="D1590" s="14"/>
      <c r="E1590" s="473"/>
      <c r="F1590" s="15"/>
      <c r="G1590" s="15"/>
      <c r="H1590" s="474" t="str">
        <f t="shared" si="51"/>
        <v/>
      </c>
      <c r="I1590" s="141"/>
      <c r="J1590" s="254" t="str">
        <f t="shared" si="52"/>
        <v/>
      </c>
    </row>
    <row r="1591" spans="1:10" ht="15" hidden="1" customHeight="1">
      <c r="A1591" s="144">
        <v>150</v>
      </c>
      <c r="B1591" s="48"/>
      <c r="C1591" s="35"/>
      <c r="D1591" s="14"/>
      <c r="E1591" s="473"/>
      <c r="F1591" s="15"/>
      <c r="G1591" s="15"/>
      <c r="H1591" s="474" t="str">
        <f t="shared" si="51"/>
        <v/>
      </c>
      <c r="I1591" s="141"/>
      <c r="J1591" s="254" t="str">
        <f t="shared" si="52"/>
        <v/>
      </c>
    </row>
    <row r="1592" spans="1:10" ht="15" hidden="1" customHeight="1">
      <c r="A1592" s="144">
        <v>151</v>
      </c>
      <c r="B1592" s="48"/>
      <c r="C1592" s="35"/>
      <c r="D1592" s="14"/>
      <c r="E1592" s="473"/>
      <c r="F1592" s="15"/>
      <c r="G1592" s="15"/>
      <c r="H1592" s="474" t="str">
        <f t="shared" si="51"/>
        <v/>
      </c>
      <c r="I1592" s="141"/>
      <c r="J1592" s="254" t="str">
        <f t="shared" si="52"/>
        <v/>
      </c>
    </row>
    <row r="1593" spans="1:10" ht="15" hidden="1" customHeight="1">
      <c r="A1593" s="144">
        <v>152</v>
      </c>
      <c r="B1593" s="48"/>
      <c r="C1593" s="35"/>
      <c r="D1593" s="14"/>
      <c r="E1593" s="473"/>
      <c r="F1593" s="15"/>
      <c r="G1593" s="15"/>
      <c r="H1593" s="474" t="str">
        <f t="shared" si="51"/>
        <v/>
      </c>
      <c r="I1593" s="141"/>
      <c r="J1593" s="254" t="str">
        <f t="shared" si="52"/>
        <v/>
      </c>
    </row>
    <row r="1594" spans="1:10" ht="15" hidden="1" customHeight="1">
      <c r="A1594" s="144">
        <v>153</v>
      </c>
      <c r="B1594" s="48"/>
      <c r="C1594" s="35"/>
      <c r="D1594" s="14"/>
      <c r="E1594" s="473"/>
      <c r="F1594" s="15"/>
      <c r="G1594" s="15"/>
      <c r="H1594" s="474" t="str">
        <f t="shared" si="51"/>
        <v/>
      </c>
      <c r="I1594" s="141"/>
      <c r="J1594" s="254" t="str">
        <f t="shared" si="52"/>
        <v/>
      </c>
    </row>
    <row r="1595" spans="1:10" ht="15" hidden="1" customHeight="1">
      <c r="A1595" s="144">
        <v>154</v>
      </c>
      <c r="B1595" s="48"/>
      <c r="C1595" s="35"/>
      <c r="D1595" s="14"/>
      <c r="E1595" s="473"/>
      <c r="F1595" s="15"/>
      <c r="G1595" s="15"/>
      <c r="H1595" s="474" t="str">
        <f t="shared" si="51"/>
        <v/>
      </c>
      <c r="I1595" s="141"/>
      <c r="J1595" s="254" t="str">
        <f t="shared" si="52"/>
        <v/>
      </c>
    </row>
    <row r="1596" spans="1:10" ht="15" hidden="1" customHeight="1">
      <c r="A1596" s="144">
        <v>155</v>
      </c>
      <c r="B1596" s="48"/>
      <c r="C1596" s="35"/>
      <c r="D1596" s="14"/>
      <c r="E1596" s="473"/>
      <c r="F1596" s="15"/>
      <c r="G1596" s="15"/>
      <c r="H1596" s="474" t="str">
        <f t="shared" si="51"/>
        <v/>
      </c>
      <c r="I1596" s="141"/>
      <c r="J1596" s="254" t="str">
        <f t="shared" si="52"/>
        <v/>
      </c>
    </row>
    <row r="1597" spans="1:10" ht="15" hidden="1" customHeight="1">
      <c r="A1597" s="144">
        <v>156</v>
      </c>
      <c r="B1597" s="48"/>
      <c r="C1597" s="35"/>
      <c r="D1597" s="14"/>
      <c r="E1597" s="473"/>
      <c r="F1597" s="15"/>
      <c r="G1597" s="15"/>
      <c r="H1597" s="474" t="str">
        <f t="shared" si="51"/>
        <v/>
      </c>
      <c r="I1597" s="141"/>
      <c r="J1597" s="254" t="str">
        <f t="shared" si="52"/>
        <v/>
      </c>
    </row>
    <row r="1598" spans="1:10" ht="15" hidden="1" customHeight="1">
      <c r="A1598" s="144">
        <v>157</v>
      </c>
      <c r="B1598" s="48"/>
      <c r="C1598" s="35"/>
      <c r="D1598" s="14"/>
      <c r="E1598" s="473"/>
      <c r="F1598" s="15"/>
      <c r="G1598" s="15"/>
      <c r="H1598" s="474" t="str">
        <f t="shared" si="51"/>
        <v/>
      </c>
      <c r="I1598" s="141"/>
      <c r="J1598" s="254" t="str">
        <f t="shared" si="52"/>
        <v/>
      </c>
    </row>
    <row r="1599" spans="1:10" ht="15" hidden="1" customHeight="1">
      <c r="A1599" s="144">
        <v>158</v>
      </c>
      <c r="B1599" s="48"/>
      <c r="C1599" s="35"/>
      <c r="D1599" s="14"/>
      <c r="E1599" s="473"/>
      <c r="F1599" s="15"/>
      <c r="G1599" s="15"/>
      <c r="H1599" s="474" t="str">
        <f t="shared" si="51"/>
        <v/>
      </c>
      <c r="I1599" s="141"/>
      <c r="J1599" s="254" t="str">
        <f t="shared" si="52"/>
        <v/>
      </c>
    </row>
    <row r="1600" spans="1:10" ht="15" hidden="1" customHeight="1">
      <c r="A1600" s="144">
        <v>159</v>
      </c>
      <c r="B1600" s="48"/>
      <c r="C1600" s="35"/>
      <c r="D1600" s="14"/>
      <c r="E1600" s="473"/>
      <c r="F1600" s="15"/>
      <c r="G1600" s="15"/>
      <c r="H1600" s="474" t="str">
        <f t="shared" si="51"/>
        <v/>
      </c>
      <c r="I1600" s="141"/>
      <c r="J1600" s="254" t="str">
        <f t="shared" si="52"/>
        <v/>
      </c>
    </row>
    <row r="1601" spans="1:10" ht="15" hidden="1" customHeight="1">
      <c r="A1601" s="144">
        <v>160</v>
      </c>
      <c r="B1601" s="48"/>
      <c r="C1601" s="35"/>
      <c r="D1601" s="14"/>
      <c r="E1601" s="473"/>
      <c r="F1601" s="15"/>
      <c r="G1601" s="15"/>
      <c r="H1601" s="474" t="str">
        <f t="shared" si="51"/>
        <v/>
      </c>
      <c r="I1601" s="141"/>
      <c r="J1601" s="254" t="str">
        <f t="shared" si="52"/>
        <v/>
      </c>
    </row>
    <row r="1602" spans="1:10" ht="15" hidden="1" customHeight="1">
      <c r="A1602" s="144">
        <v>161</v>
      </c>
      <c r="B1602" s="48"/>
      <c r="C1602" s="35"/>
      <c r="D1602" s="14"/>
      <c r="E1602" s="473"/>
      <c r="F1602" s="15"/>
      <c r="G1602" s="15"/>
      <c r="H1602" s="474" t="str">
        <f t="shared" si="51"/>
        <v/>
      </c>
      <c r="I1602" s="141"/>
      <c r="J1602" s="254" t="str">
        <f t="shared" si="52"/>
        <v/>
      </c>
    </row>
    <row r="1603" spans="1:10" ht="15" hidden="1" customHeight="1">
      <c r="A1603" s="144">
        <v>162</v>
      </c>
      <c r="B1603" s="48"/>
      <c r="C1603" s="35"/>
      <c r="D1603" s="14"/>
      <c r="E1603" s="473"/>
      <c r="F1603" s="15"/>
      <c r="G1603" s="15"/>
      <c r="H1603" s="474" t="str">
        <f t="shared" si="51"/>
        <v/>
      </c>
      <c r="I1603" s="141"/>
      <c r="J1603" s="254" t="str">
        <f t="shared" si="52"/>
        <v/>
      </c>
    </row>
    <row r="1604" spans="1:10" ht="15" hidden="1" customHeight="1">
      <c r="A1604" s="144">
        <v>163</v>
      </c>
      <c r="B1604" s="48"/>
      <c r="C1604" s="35"/>
      <c r="D1604" s="14"/>
      <c r="E1604" s="473"/>
      <c r="F1604" s="15"/>
      <c r="G1604" s="15"/>
      <c r="H1604" s="474" t="str">
        <f t="shared" si="51"/>
        <v/>
      </c>
      <c r="I1604" s="141"/>
      <c r="J1604" s="254" t="str">
        <f t="shared" si="52"/>
        <v/>
      </c>
    </row>
    <row r="1605" spans="1:10" ht="15" hidden="1" customHeight="1">
      <c r="A1605" s="144">
        <v>164</v>
      </c>
      <c r="B1605" s="48"/>
      <c r="C1605" s="35"/>
      <c r="D1605" s="14"/>
      <c r="E1605" s="473"/>
      <c r="F1605" s="15"/>
      <c r="G1605" s="15"/>
      <c r="H1605" s="474" t="str">
        <f t="shared" si="51"/>
        <v/>
      </c>
      <c r="I1605" s="141"/>
      <c r="J1605" s="254" t="str">
        <f t="shared" si="52"/>
        <v/>
      </c>
    </row>
    <row r="1606" spans="1:10" ht="15" hidden="1" customHeight="1">
      <c r="A1606" s="144">
        <v>165</v>
      </c>
      <c r="B1606" s="48"/>
      <c r="C1606" s="35"/>
      <c r="D1606" s="14"/>
      <c r="E1606" s="473"/>
      <c r="F1606" s="15"/>
      <c r="G1606" s="15"/>
      <c r="H1606" s="474" t="str">
        <f t="shared" si="51"/>
        <v/>
      </c>
      <c r="I1606" s="141"/>
      <c r="J1606" s="254" t="str">
        <f t="shared" si="52"/>
        <v/>
      </c>
    </row>
    <row r="1607" spans="1:10" ht="15" hidden="1" customHeight="1">
      <c r="A1607" s="144">
        <v>166</v>
      </c>
      <c r="B1607" s="48"/>
      <c r="C1607" s="35"/>
      <c r="D1607" s="14"/>
      <c r="E1607" s="473"/>
      <c r="F1607" s="15"/>
      <c r="G1607" s="15"/>
      <c r="H1607" s="474" t="str">
        <f t="shared" si="51"/>
        <v/>
      </c>
      <c r="I1607" s="141"/>
      <c r="J1607" s="254" t="str">
        <f t="shared" si="52"/>
        <v/>
      </c>
    </row>
    <row r="1608" spans="1:10" ht="15" hidden="1" customHeight="1">
      <c r="A1608" s="144">
        <v>167</v>
      </c>
      <c r="B1608" s="48"/>
      <c r="C1608" s="35"/>
      <c r="D1608" s="14"/>
      <c r="E1608" s="473"/>
      <c r="F1608" s="15"/>
      <c r="G1608" s="15"/>
      <c r="H1608" s="474" t="str">
        <f t="shared" si="51"/>
        <v/>
      </c>
      <c r="I1608" s="141"/>
      <c r="J1608" s="254" t="str">
        <f t="shared" si="52"/>
        <v/>
      </c>
    </row>
    <row r="1609" spans="1:10" ht="15" hidden="1" customHeight="1">
      <c r="A1609" s="144">
        <v>168</v>
      </c>
      <c r="B1609" s="48"/>
      <c r="C1609" s="35"/>
      <c r="D1609" s="14"/>
      <c r="E1609" s="473"/>
      <c r="F1609" s="15"/>
      <c r="G1609" s="15"/>
      <c r="H1609" s="474" t="str">
        <f t="shared" si="51"/>
        <v/>
      </c>
      <c r="I1609" s="141"/>
      <c r="J1609" s="254" t="str">
        <f t="shared" si="52"/>
        <v/>
      </c>
    </row>
    <row r="1610" spans="1:10" ht="15" hidden="1" customHeight="1">
      <c r="A1610" s="144">
        <v>169</v>
      </c>
      <c r="B1610" s="48"/>
      <c r="C1610" s="35"/>
      <c r="D1610" s="14"/>
      <c r="E1610" s="473"/>
      <c r="F1610" s="15"/>
      <c r="G1610" s="15"/>
      <c r="H1610" s="474" t="str">
        <f t="shared" si="51"/>
        <v/>
      </c>
      <c r="I1610" s="141"/>
      <c r="J1610" s="254" t="str">
        <f t="shared" si="52"/>
        <v/>
      </c>
    </row>
    <row r="1611" spans="1:10" ht="15" hidden="1" customHeight="1">
      <c r="A1611" s="144">
        <v>170</v>
      </c>
      <c r="B1611" s="48"/>
      <c r="C1611" s="35"/>
      <c r="D1611" s="14"/>
      <c r="E1611" s="473"/>
      <c r="F1611" s="15"/>
      <c r="G1611" s="15"/>
      <c r="H1611" s="474" t="str">
        <f t="shared" si="51"/>
        <v/>
      </c>
      <c r="I1611" s="141"/>
      <c r="J1611" s="254" t="str">
        <f t="shared" si="52"/>
        <v/>
      </c>
    </row>
    <row r="1612" spans="1:10" ht="15" hidden="1" customHeight="1">
      <c r="A1612" s="144">
        <v>171</v>
      </c>
      <c r="B1612" s="48"/>
      <c r="C1612" s="35"/>
      <c r="D1612" s="14"/>
      <c r="E1612" s="473"/>
      <c r="F1612" s="15"/>
      <c r="G1612" s="15"/>
      <c r="H1612" s="474" t="str">
        <f t="shared" si="51"/>
        <v/>
      </c>
      <c r="I1612" s="141"/>
      <c r="J1612" s="254" t="str">
        <f t="shared" si="52"/>
        <v/>
      </c>
    </row>
    <row r="1613" spans="1:10" ht="15" hidden="1" customHeight="1">
      <c r="A1613" s="144">
        <v>172</v>
      </c>
      <c r="B1613" s="48"/>
      <c r="C1613" s="35"/>
      <c r="D1613" s="14"/>
      <c r="E1613" s="473"/>
      <c r="F1613" s="15"/>
      <c r="G1613" s="15"/>
      <c r="H1613" s="474" t="str">
        <f t="shared" si="51"/>
        <v/>
      </c>
      <c r="I1613" s="141"/>
      <c r="J1613" s="254" t="str">
        <f t="shared" si="52"/>
        <v/>
      </c>
    </row>
    <row r="1614" spans="1:10" ht="15" hidden="1" customHeight="1">
      <c r="A1614" s="144">
        <v>173</v>
      </c>
      <c r="B1614" s="48"/>
      <c r="C1614" s="35"/>
      <c r="D1614" s="14"/>
      <c r="E1614" s="473"/>
      <c r="F1614" s="15"/>
      <c r="G1614" s="15"/>
      <c r="H1614" s="474" t="str">
        <f t="shared" si="51"/>
        <v/>
      </c>
      <c r="I1614" s="141"/>
      <c r="J1614" s="254" t="str">
        <f t="shared" si="52"/>
        <v/>
      </c>
    </row>
    <row r="1615" spans="1:10" ht="15" hidden="1" customHeight="1">
      <c r="A1615" s="144">
        <v>174</v>
      </c>
      <c r="B1615" s="48"/>
      <c r="C1615" s="35"/>
      <c r="D1615" s="14"/>
      <c r="E1615" s="473"/>
      <c r="F1615" s="15"/>
      <c r="G1615" s="15"/>
      <c r="H1615" s="474" t="str">
        <f t="shared" si="51"/>
        <v/>
      </c>
      <c r="I1615" s="141"/>
      <c r="J1615" s="254" t="str">
        <f t="shared" si="52"/>
        <v/>
      </c>
    </row>
    <row r="1616" spans="1:10" ht="15" hidden="1" customHeight="1">
      <c r="A1616" s="144">
        <v>175</v>
      </c>
      <c r="B1616" s="48"/>
      <c r="C1616" s="35"/>
      <c r="D1616" s="14"/>
      <c r="E1616" s="473"/>
      <c r="F1616" s="15"/>
      <c r="G1616" s="15"/>
      <c r="H1616" s="474" t="str">
        <f t="shared" si="51"/>
        <v/>
      </c>
      <c r="I1616" s="141"/>
      <c r="J1616" s="254" t="str">
        <f t="shared" si="52"/>
        <v/>
      </c>
    </row>
    <row r="1617" spans="1:10" ht="15" hidden="1" customHeight="1">
      <c r="A1617" s="144">
        <v>176</v>
      </c>
      <c r="B1617" s="48"/>
      <c r="C1617" s="35"/>
      <c r="D1617" s="14"/>
      <c r="E1617" s="473"/>
      <c r="F1617" s="15"/>
      <c r="G1617" s="15"/>
      <c r="H1617" s="474" t="str">
        <f t="shared" si="51"/>
        <v/>
      </c>
      <c r="I1617" s="141"/>
      <c r="J1617" s="254" t="str">
        <f t="shared" si="52"/>
        <v/>
      </c>
    </row>
    <row r="1618" spans="1:10" ht="15" hidden="1" customHeight="1">
      <c r="A1618" s="144">
        <v>177</v>
      </c>
      <c r="B1618" s="48"/>
      <c r="C1618" s="35"/>
      <c r="D1618" s="14"/>
      <c r="E1618" s="473"/>
      <c r="F1618" s="15"/>
      <c r="G1618" s="15"/>
      <c r="H1618" s="474" t="str">
        <f t="shared" si="51"/>
        <v/>
      </c>
      <c r="I1618" s="141"/>
      <c r="J1618" s="254" t="str">
        <f t="shared" si="52"/>
        <v/>
      </c>
    </row>
    <row r="1619" spans="1:10" ht="15" hidden="1" customHeight="1">
      <c r="A1619" s="144">
        <v>178</v>
      </c>
      <c r="B1619" s="48"/>
      <c r="C1619" s="35"/>
      <c r="D1619" s="14"/>
      <c r="E1619" s="473"/>
      <c r="F1619" s="15"/>
      <c r="G1619" s="15"/>
      <c r="H1619" s="474" t="str">
        <f t="shared" si="51"/>
        <v/>
      </c>
      <c r="I1619" s="141"/>
      <c r="J1619" s="254" t="str">
        <f t="shared" si="52"/>
        <v/>
      </c>
    </row>
    <row r="1620" spans="1:10" ht="15" hidden="1" customHeight="1">
      <c r="A1620" s="144">
        <v>179</v>
      </c>
      <c r="B1620" s="48"/>
      <c r="C1620" s="35"/>
      <c r="D1620" s="14"/>
      <c r="E1620" s="473"/>
      <c r="F1620" s="15"/>
      <c r="G1620" s="15"/>
      <c r="H1620" s="474" t="str">
        <f t="shared" si="51"/>
        <v/>
      </c>
      <c r="I1620" s="141"/>
      <c r="J1620" s="254" t="str">
        <f t="shared" si="52"/>
        <v/>
      </c>
    </row>
    <row r="1621" spans="1:10" ht="15" hidden="1" customHeight="1">
      <c r="A1621" s="144">
        <v>180</v>
      </c>
      <c r="B1621" s="48"/>
      <c r="C1621" s="35"/>
      <c r="D1621" s="14"/>
      <c r="E1621" s="473"/>
      <c r="F1621" s="15"/>
      <c r="G1621" s="15"/>
      <c r="H1621" s="474" t="str">
        <f t="shared" si="51"/>
        <v/>
      </c>
      <c r="I1621" s="141"/>
      <c r="J1621" s="254" t="str">
        <f t="shared" si="52"/>
        <v/>
      </c>
    </row>
    <row r="1622" spans="1:10" ht="15" hidden="1" customHeight="1">
      <c r="A1622" s="144">
        <v>181</v>
      </c>
      <c r="B1622" s="48"/>
      <c r="C1622" s="35"/>
      <c r="D1622" s="14"/>
      <c r="E1622" s="473"/>
      <c r="F1622" s="15"/>
      <c r="G1622" s="15"/>
      <c r="H1622" s="474" t="str">
        <f t="shared" si="51"/>
        <v/>
      </c>
      <c r="I1622" s="141"/>
      <c r="J1622" s="254" t="str">
        <f t="shared" si="52"/>
        <v/>
      </c>
    </row>
    <row r="1623" spans="1:10" ht="15" hidden="1" customHeight="1">
      <c r="A1623" s="144">
        <v>182</v>
      </c>
      <c r="B1623" s="48"/>
      <c r="C1623" s="35"/>
      <c r="D1623" s="14"/>
      <c r="E1623" s="473"/>
      <c r="F1623" s="15"/>
      <c r="G1623" s="15"/>
      <c r="H1623" s="474" t="str">
        <f t="shared" si="51"/>
        <v/>
      </c>
      <c r="I1623" s="141"/>
      <c r="J1623" s="254" t="str">
        <f t="shared" si="52"/>
        <v/>
      </c>
    </row>
    <row r="1624" spans="1:10" ht="15" hidden="1" customHeight="1">
      <c r="A1624" s="144">
        <v>183</v>
      </c>
      <c r="B1624" s="48"/>
      <c r="C1624" s="35"/>
      <c r="D1624" s="14"/>
      <c r="E1624" s="473"/>
      <c r="F1624" s="15"/>
      <c r="G1624" s="15"/>
      <c r="H1624" s="474" t="str">
        <f t="shared" si="51"/>
        <v/>
      </c>
      <c r="I1624" s="141"/>
      <c r="J1624" s="254" t="str">
        <f t="shared" si="52"/>
        <v/>
      </c>
    </row>
    <row r="1625" spans="1:10" ht="15" hidden="1" customHeight="1">
      <c r="A1625" s="144">
        <v>184</v>
      </c>
      <c r="B1625" s="48"/>
      <c r="C1625" s="35"/>
      <c r="D1625" s="14"/>
      <c r="E1625" s="473"/>
      <c r="F1625" s="15"/>
      <c r="G1625" s="15"/>
      <c r="H1625" s="474" t="str">
        <f t="shared" si="51"/>
        <v/>
      </c>
      <c r="I1625" s="141"/>
      <c r="J1625" s="254" t="str">
        <f t="shared" si="52"/>
        <v/>
      </c>
    </row>
    <row r="1626" spans="1:10" ht="15" hidden="1" customHeight="1">
      <c r="A1626" s="144">
        <v>185</v>
      </c>
      <c r="B1626" s="48"/>
      <c r="C1626" s="35"/>
      <c r="D1626" s="14"/>
      <c r="E1626" s="473"/>
      <c r="F1626" s="15"/>
      <c r="G1626" s="15"/>
      <c r="H1626" s="474" t="str">
        <f t="shared" si="51"/>
        <v/>
      </c>
      <c r="I1626" s="141"/>
      <c r="J1626" s="254" t="str">
        <f t="shared" si="52"/>
        <v/>
      </c>
    </row>
    <row r="1627" spans="1:10" ht="15" hidden="1" customHeight="1">
      <c r="A1627" s="144">
        <v>186</v>
      </c>
      <c r="B1627" s="48"/>
      <c r="C1627" s="35"/>
      <c r="D1627" s="14"/>
      <c r="E1627" s="473"/>
      <c r="F1627" s="15"/>
      <c r="G1627" s="15"/>
      <c r="H1627" s="474" t="str">
        <f t="shared" si="51"/>
        <v/>
      </c>
      <c r="I1627" s="141"/>
      <c r="J1627" s="254" t="str">
        <f t="shared" si="52"/>
        <v/>
      </c>
    </row>
    <row r="1628" spans="1:10" ht="15" hidden="1" customHeight="1">
      <c r="A1628" s="144">
        <v>187</v>
      </c>
      <c r="B1628" s="48"/>
      <c r="C1628" s="35"/>
      <c r="D1628" s="14"/>
      <c r="E1628" s="473"/>
      <c r="F1628" s="15"/>
      <c r="G1628" s="15"/>
      <c r="H1628" s="474" t="str">
        <f t="shared" si="51"/>
        <v/>
      </c>
      <c r="I1628" s="141"/>
      <c r="J1628" s="254" t="str">
        <f t="shared" si="52"/>
        <v/>
      </c>
    </row>
    <row r="1629" spans="1:10" ht="15" hidden="1" customHeight="1">
      <c r="A1629" s="144">
        <v>188</v>
      </c>
      <c r="B1629" s="48"/>
      <c r="C1629" s="35"/>
      <c r="D1629" s="14"/>
      <c r="E1629" s="473"/>
      <c r="F1629" s="15"/>
      <c r="G1629" s="15"/>
      <c r="H1629" s="474" t="str">
        <f t="shared" si="51"/>
        <v/>
      </c>
      <c r="I1629" s="141"/>
      <c r="J1629" s="254" t="str">
        <f t="shared" si="52"/>
        <v/>
      </c>
    </row>
    <row r="1630" spans="1:10" ht="15" hidden="1" customHeight="1">
      <c r="A1630" s="144">
        <v>189</v>
      </c>
      <c r="B1630" s="48"/>
      <c r="C1630" s="35"/>
      <c r="D1630" s="14"/>
      <c r="E1630" s="473"/>
      <c r="F1630" s="15"/>
      <c r="G1630" s="15"/>
      <c r="H1630" s="474" t="str">
        <f t="shared" si="51"/>
        <v/>
      </c>
      <c r="I1630" s="141"/>
      <c r="J1630" s="254" t="str">
        <f t="shared" si="52"/>
        <v/>
      </c>
    </row>
    <row r="1631" spans="1:10" ht="15" hidden="1" customHeight="1">
      <c r="A1631" s="144">
        <v>190</v>
      </c>
      <c r="B1631" s="48"/>
      <c r="C1631" s="35"/>
      <c r="D1631" s="14"/>
      <c r="E1631" s="473"/>
      <c r="F1631" s="15"/>
      <c r="G1631" s="15"/>
      <c r="H1631" s="474" t="str">
        <f t="shared" si="51"/>
        <v/>
      </c>
      <c r="I1631" s="141"/>
      <c r="J1631" s="254" t="str">
        <f t="shared" si="52"/>
        <v/>
      </c>
    </row>
    <row r="1632" spans="1:10" ht="15" hidden="1" customHeight="1">
      <c r="A1632" s="144">
        <v>191</v>
      </c>
      <c r="B1632" s="48"/>
      <c r="C1632" s="35"/>
      <c r="D1632" s="14"/>
      <c r="E1632" s="473"/>
      <c r="F1632" s="15"/>
      <c r="G1632" s="15"/>
      <c r="H1632" s="474" t="str">
        <f t="shared" si="51"/>
        <v/>
      </c>
      <c r="I1632" s="141"/>
      <c r="J1632" s="254" t="str">
        <f t="shared" si="52"/>
        <v/>
      </c>
    </row>
    <row r="1633" spans="1:10" ht="15" hidden="1" customHeight="1">
      <c r="A1633" s="144">
        <v>192</v>
      </c>
      <c r="B1633" s="48"/>
      <c r="C1633" s="35"/>
      <c r="D1633" s="14"/>
      <c r="E1633" s="473"/>
      <c r="F1633" s="15"/>
      <c r="G1633" s="15"/>
      <c r="H1633" s="474" t="str">
        <f t="shared" si="51"/>
        <v/>
      </c>
      <c r="I1633" s="141"/>
      <c r="J1633" s="254" t="str">
        <f t="shared" si="52"/>
        <v/>
      </c>
    </row>
    <row r="1634" spans="1:10" ht="15" hidden="1" customHeight="1">
      <c r="A1634" s="144">
        <v>193</v>
      </c>
      <c r="B1634" s="48"/>
      <c r="C1634" s="35"/>
      <c r="D1634" s="14"/>
      <c r="E1634" s="473"/>
      <c r="F1634" s="15"/>
      <c r="G1634" s="15"/>
      <c r="H1634" s="474" t="str">
        <f t="shared" ref="H1634:H1691" si="53">IF(B1634&lt;&gt;"",(D1634*E1634)/(1-F1634-G1634),"")</f>
        <v/>
      </c>
      <c r="I1634" s="141"/>
      <c r="J1634" s="254" t="str">
        <f t="shared" ref="J1634:J1691" si="54">IF(B1634="","",IF(H1634&lt;&gt;0,"x",IF(H1634="","",IF(H1634=0,""))))</f>
        <v/>
      </c>
    </row>
    <row r="1635" spans="1:10" ht="15" hidden="1" customHeight="1">
      <c r="A1635" s="144">
        <v>194</v>
      </c>
      <c r="B1635" s="48"/>
      <c r="C1635" s="35"/>
      <c r="D1635" s="14"/>
      <c r="E1635" s="473"/>
      <c r="F1635" s="15"/>
      <c r="G1635" s="15"/>
      <c r="H1635" s="474" t="str">
        <f t="shared" si="53"/>
        <v/>
      </c>
      <c r="I1635" s="141"/>
      <c r="J1635" s="254" t="str">
        <f t="shared" si="54"/>
        <v/>
      </c>
    </row>
    <row r="1636" spans="1:10" ht="15" hidden="1" customHeight="1">
      <c r="A1636" s="144">
        <v>195</v>
      </c>
      <c r="B1636" s="48"/>
      <c r="C1636" s="35"/>
      <c r="D1636" s="14"/>
      <c r="E1636" s="473"/>
      <c r="F1636" s="15"/>
      <c r="G1636" s="15"/>
      <c r="H1636" s="474" t="str">
        <f t="shared" si="53"/>
        <v/>
      </c>
      <c r="I1636" s="141"/>
      <c r="J1636" s="254" t="str">
        <f t="shared" si="54"/>
        <v/>
      </c>
    </row>
    <row r="1637" spans="1:10" ht="15" hidden="1" customHeight="1">
      <c r="A1637" s="144">
        <v>196</v>
      </c>
      <c r="B1637" s="48"/>
      <c r="C1637" s="35"/>
      <c r="D1637" s="14"/>
      <c r="E1637" s="473"/>
      <c r="F1637" s="15"/>
      <c r="G1637" s="15"/>
      <c r="H1637" s="474" t="str">
        <f t="shared" si="53"/>
        <v/>
      </c>
      <c r="I1637" s="141"/>
      <c r="J1637" s="254" t="str">
        <f t="shared" si="54"/>
        <v/>
      </c>
    </row>
    <row r="1638" spans="1:10" ht="15" hidden="1" customHeight="1">
      <c r="A1638" s="144">
        <v>197</v>
      </c>
      <c r="B1638" s="48"/>
      <c r="C1638" s="35"/>
      <c r="D1638" s="14"/>
      <c r="E1638" s="473"/>
      <c r="F1638" s="15"/>
      <c r="G1638" s="15"/>
      <c r="H1638" s="474" t="str">
        <f t="shared" si="53"/>
        <v/>
      </c>
      <c r="I1638" s="141"/>
      <c r="J1638" s="254" t="str">
        <f t="shared" si="54"/>
        <v/>
      </c>
    </row>
    <row r="1639" spans="1:10" ht="15" hidden="1" customHeight="1">
      <c r="A1639" s="144">
        <v>198</v>
      </c>
      <c r="B1639" s="48"/>
      <c r="C1639" s="35"/>
      <c r="D1639" s="14"/>
      <c r="E1639" s="473"/>
      <c r="F1639" s="15"/>
      <c r="G1639" s="15"/>
      <c r="H1639" s="474" t="str">
        <f t="shared" si="53"/>
        <v/>
      </c>
      <c r="I1639" s="141"/>
      <c r="J1639" s="254" t="str">
        <f t="shared" si="54"/>
        <v/>
      </c>
    </row>
    <row r="1640" spans="1:10" ht="15" hidden="1" customHeight="1">
      <c r="A1640" s="144">
        <v>199</v>
      </c>
      <c r="B1640" s="48"/>
      <c r="C1640" s="35"/>
      <c r="D1640" s="14"/>
      <c r="E1640" s="473"/>
      <c r="F1640" s="15"/>
      <c r="G1640" s="15"/>
      <c r="H1640" s="474" t="str">
        <f t="shared" si="53"/>
        <v/>
      </c>
      <c r="I1640" s="141"/>
      <c r="J1640" s="254" t="str">
        <f t="shared" si="54"/>
        <v/>
      </c>
    </row>
    <row r="1641" spans="1:10" ht="15" hidden="1" customHeight="1">
      <c r="A1641" s="144">
        <v>200</v>
      </c>
      <c r="B1641" s="48"/>
      <c r="C1641" s="35"/>
      <c r="D1641" s="14"/>
      <c r="E1641" s="473"/>
      <c r="F1641" s="15"/>
      <c r="G1641" s="15"/>
      <c r="H1641" s="474" t="str">
        <f t="shared" si="53"/>
        <v/>
      </c>
      <c r="I1641" s="141"/>
      <c r="J1641" s="254" t="str">
        <f t="shared" si="54"/>
        <v/>
      </c>
    </row>
    <row r="1642" spans="1:10" ht="15" hidden="1" customHeight="1">
      <c r="A1642" s="144">
        <v>201</v>
      </c>
      <c r="B1642" s="48"/>
      <c r="C1642" s="35"/>
      <c r="D1642" s="14"/>
      <c r="E1642" s="473"/>
      <c r="F1642" s="15"/>
      <c r="G1642" s="15"/>
      <c r="H1642" s="474" t="str">
        <f t="shared" si="53"/>
        <v/>
      </c>
      <c r="I1642" s="141"/>
      <c r="J1642" s="254" t="str">
        <f t="shared" si="54"/>
        <v/>
      </c>
    </row>
    <row r="1643" spans="1:10" ht="15" hidden="1" customHeight="1">
      <c r="A1643" s="144">
        <v>202</v>
      </c>
      <c r="B1643" s="48"/>
      <c r="C1643" s="35"/>
      <c r="D1643" s="14"/>
      <c r="E1643" s="473"/>
      <c r="F1643" s="15"/>
      <c r="G1643" s="15"/>
      <c r="H1643" s="474" t="str">
        <f t="shared" si="53"/>
        <v/>
      </c>
      <c r="I1643" s="141"/>
      <c r="J1643" s="254" t="str">
        <f t="shared" si="54"/>
        <v/>
      </c>
    </row>
    <row r="1644" spans="1:10" ht="15" hidden="1" customHeight="1">
      <c r="A1644" s="144">
        <v>203</v>
      </c>
      <c r="B1644" s="48"/>
      <c r="C1644" s="35"/>
      <c r="D1644" s="14"/>
      <c r="E1644" s="473"/>
      <c r="F1644" s="15"/>
      <c r="G1644" s="15"/>
      <c r="H1644" s="474" t="str">
        <f t="shared" si="53"/>
        <v/>
      </c>
      <c r="I1644" s="141"/>
      <c r="J1644" s="254" t="str">
        <f t="shared" si="54"/>
        <v/>
      </c>
    </row>
    <row r="1645" spans="1:10" ht="15" hidden="1" customHeight="1">
      <c r="A1645" s="144">
        <v>204</v>
      </c>
      <c r="B1645" s="48"/>
      <c r="C1645" s="35"/>
      <c r="D1645" s="14"/>
      <c r="E1645" s="473"/>
      <c r="F1645" s="15"/>
      <c r="G1645" s="15"/>
      <c r="H1645" s="474" t="str">
        <f t="shared" si="53"/>
        <v/>
      </c>
      <c r="I1645" s="141"/>
      <c r="J1645" s="254" t="str">
        <f t="shared" si="54"/>
        <v/>
      </c>
    </row>
    <row r="1646" spans="1:10" ht="15" hidden="1" customHeight="1">
      <c r="A1646" s="144">
        <v>205</v>
      </c>
      <c r="B1646" s="48"/>
      <c r="C1646" s="35"/>
      <c r="D1646" s="14"/>
      <c r="E1646" s="473"/>
      <c r="F1646" s="15"/>
      <c r="G1646" s="15"/>
      <c r="H1646" s="474" t="str">
        <f t="shared" si="53"/>
        <v/>
      </c>
      <c r="I1646" s="141"/>
      <c r="J1646" s="254" t="str">
        <f t="shared" si="54"/>
        <v/>
      </c>
    </row>
    <row r="1647" spans="1:10" ht="15" hidden="1" customHeight="1">
      <c r="A1647" s="144">
        <v>206</v>
      </c>
      <c r="B1647" s="48"/>
      <c r="C1647" s="35"/>
      <c r="D1647" s="14"/>
      <c r="E1647" s="473"/>
      <c r="F1647" s="15"/>
      <c r="G1647" s="15"/>
      <c r="H1647" s="474" t="str">
        <f t="shared" si="53"/>
        <v/>
      </c>
      <c r="I1647" s="141"/>
      <c r="J1647" s="254" t="str">
        <f t="shared" si="54"/>
        <v/>
      </c>
    </row>
    <row r="1648" spans="1:10" ht="15" hidden="1" customHeight="1">
      <c r="A1648" s="144">
        <v>207</v>
      </c>
      <c r="B1648" s="48"/>
      <c r="C1648" s="35"/>
      <c r="D1648" s="14"/>
      <c r="E1648" s="473"/>
      <c r="F1648" s="15"/>
      <c r="G1648" s="15"/>
      <c r="H1648" s="474" t="str">
        <f t="shared" si="53"/>
        <v/>
      </c>
      <c r="I1648" s="141"/>
      <c r="J1648" s="254" t="str">
        <f t="shared" si="54"/>
        <v/>
      </c>
    </row>
    <row r="1649" spans="1:10" ht="15" hidden="1" customHeight="1">
      <c r="A1649" s="144">
        <v>208</v>
      </c>
      <c r="B1649" s="48"/>
      <c r="C1649" s="35"/>
      <c r="D1649" s="14"/>
      <c r="E1649" s="473"/>
      <c r="F1649" s="15"/>
      <c r="G1649" s="15"/>
      <c r="H1649" s="474" t="str">
        <f t="shared" si="53"/>
        <v/>
      </c>
      <c r="I1649" s="141"/>
      <c r="J1649" s="254" t="str">
        <f t="shared" si="54"/>
        <v/>
      </c>
    </row>
    <row r="1650" spans="1:10" ht="15" hidden="1" customHeight="1">
      <c r="A1650" s="144">
        <v>209</v>
      </c>
      <c r="B1650" s="48"/>
      <c r="C1650" s="35"/>
      <c r="D1650" s="14"/>
      <c r="E1650" s="473"/>
      <c r="F1650" s="15"/>
      <c r="G1650" s="15"/>
      <c r="H1650" s="474" t="str">
        <f t="shared" si="53"/>
        <v/>
      </c>
      <c r="I1650" s="141"/>
      <c r="J1650" s="254" t="str">
        <f t="shared" si="54"/>
        <v/>
      </c>
    </row>
    <row r="1651" spans="1:10" ht="15" hidden="1" customHeight="1">
      <c r="A1651" s="144">
        <v>210</v>
      </c>
      <c r="B1651" s="48"/>
      <c r="C1651" s="35"/>
      <c r="D1651" s="14"/>
      <c r="E1651" s="473"/>
      <c r="F1651" s="15"/>
      <c r="G1651" s="15"/>
      <c r="H1651" s="474" t="str">
        <f t="shared" si="53"/>
        <v/>
      </c>
      <c r="I1651" s="141"/>
      <c r="J1651" s="254" t="str">
        <f t="shared" si="54"/>
        <v/>
      </c>
    </row>
    <row r="1652" spans="1:10" ht="15" hidden="1" customHeight="1">
      <c r="A1652" s="144">
        <v>211</v>
      </c>
      <c r="B1652" s="48"/>
      <c r="C1652" s="35"/>
      <c r="D1652" s="14"/>
      <c r="E1652" s="473"/>
      <c r="F1652" s="15"/>
      <c r="G1652" s="15"/>
      <c r="H1652" s="474" t="str">
        <f t="shared" si="53"/>
        <v/>
      </c>
      <c r="I1652" s="141"/>
      <c r="J1652" s="254" t="str">
        <f t="shared" si="54"/>
        <v/>
      </c>
    </row>
    <row r="1653" spans="1:10" ht="15" hidden="1" customHeight="1">
      <c r="A1653" s="144">
        <v>212</v>
      </c>
      <c r="B1653" s="48"/>
      <c r="C1653" s="35"/>
      <c r="D1653" s="14"/>
      <c r="E1653" s="473"/>
      <c r="F1653" s="15"/>
      <c r="G1653" s="15"/>
      <c r="H1653" s="474" t="str">
        <f t="shared" si="53"/>
        <v/>
      </c>
      <c r="I1653" s="141"/>
      <c r="J1653" s="254" t="str">
        <f t="shared" si="54"/>
        <v/>
      </c>
    </row>
    <row r="1654" spans="1:10" ht="15" hidden="1" customHeight="1">
      <c r="A1654" s="144">
        <v>213</v>
      </c>
      <c r="B1654" s="48"/>
      <c r="C1654" s="35"/>
      <c r="D1654" s="14"/>
      <c r="E1654" s="473"/>
      <c r="F1654" s="15"/>
      <c r="G1654" s="15"/>
      <c r="H1654" s="474" t="str">
        <f t="shared" si="53"/>
        <v/>
      </c>
      <c r="I1654" s="141"/>
      <c r="J1654" s="254" t="str">
        <f t="shared" si="54"/>
        <v/>
      </c>
    </row>
    <row r="1655" spans="1:10" ht="15" hidden="1" customHeight="1">
      <c r="A1655" s="144">
        <v>214</v>
      </c>
      <c r="B1655" s="48"/>
      <c r="C1655" s="35"/>
      <c r="D1655" s="14"/>
      <c r="E1655" s="473"/>
      <c r="F1655" s="15"/>
      <c r="G1655" s="15"/>
      <c r="H1655" s="474" t="str">
        <f t="shared" si="53"/>
        <v/>
      </c>
      <c r="I1655" s="141"/>
      <c r="J1655" s="254" t="str">
        <f t="shared" si="54"/>
        <v/>
      </c>
    </row>
    <row r="1656" spans="1:10" ht="15" hidden="1" customHeight="1">
      <c r="A1656" s="144">
        <v>215</v>
      </c>
      <c r="B1656" s="48"/>
      <c r="C1656" s="35"/>
      <c r="D1656" s="14"/>
      <c r="E1656" s="473"/>
      <c r="F1656" s="15"/>
      <c r="G1656" s="15"/>
      <c r="H1656" s="474" t="str">
        <f t="shared" si="53"/>
        <v/>
      </c>
      <c r="I1656" s="141"/>
      <c r="J1656" s="254" t="str">
        <f t="shared" si="54"/>
        <v/>
      </c>
    </row>
    <row r="1657" spans="1:10" ht="15" hidden="1" customHeight="1">
      <c r="A1657" s="144">
        <v>216</v>
      </c>
      <c r="B1657" s="48"/>
      <c r="C1657" s="35"/>
      <c r="D1657" s="14"/>
      <c r="E1657" s="473"/>
      <c r="F1657" s="15"/>
      <c r="G1657" s="15"/>
      <c r="H1657" s="474" t="str">
        <f t="shared" si="53"/>
        <v/>
      </c>
      <c r="I1657" s="141"/>
      <c r="J1657" s="254" t="str">
        <f t="shared" si="54"/>
        <v/>
      </c>
    </row>
    <row r="1658" spans="1:10" ht="15" hidden="1" customHeight="1">
      <c r="A1658" s="144">
        <v>217</v>
      </c>
      <c r="B1658" s="48"/>
      <c r="C1658" s="35"/>
      <c r="D1658" s="14"/>
      <c r="E1658" s="473"/>
      <c r="F1658" s="15"/>
      <c r="G1658" s="15"/>
      <c r="H1658" s="474" t="str">
        <f t="shared" si="53"/>
        <v/>
      </c>
      <c r="I1658" s="141"/>
      <c r="J1658" s="254" t="str">
        <f t="shared" si="54"/>
        <v/>
      </c>
    </row>
    <row r="1659" spans="1:10" ht="15" hidden="1" customHeight="1">
      <c r="A1659" s="144">
        <v>218</v>
      </c>
      <c r="B1659" s="48"/>
      <c r="C1659" s="35"/>
      <c r="D1659" s="14"/>
      <c r="E1659" s="473"/>
      <c r="F1659" s="15"/>
      <c r="G1659" s="15"/>
      <c r="H1659" s="474" t="str">
        <f t="shared" si="53"/>
        <v/>
      </c>
      <c r="I1659" s="141"/>
      <c r="J1659" s="254" t="str">
        <f t="shared" si="54"/>
        <v/>
      </c>
    </row>
    <row r="1660" spans="1:10" ht="15" hidden="1" customHeight="1">
      <c r="A1660" s="144">
        <v>219</v>
      </c>
      <c r="B1660" s="48"/>
      <c r="C1660" s="35"/>
      <c r="D1660" s="14"/>
      <c r="E1660" s="473"/>
      <c r="F1660" s="15"/>
      <c r="G1660" s="15"/>
      <c r="H1660" s="474" t="str">
        <f t="shared" si="53"/>
        <v/>
      </c>
      <c r="I1660" s="141"/>
      <c r="J1660" s="254" t="str">
        <f t="shared" si="54"/>
        <v/>
      </c>
    </row>
    <row r="1661" spans="1:10" ht="15" hidden="1" customHeight="1">
      <c r="A1661" s="144">
        <v>220</v>
      </c>
      <c r="B1661" s="48"/>
      <c r="C1661" s="35"/>
      <c r="D1661" s="14"/>
      <c r="E1661" s="473"/>
      <c r="F1661" s="15"/>
      <c r="G1661" s="15"/>
      <c r="H1661" s="474" t="str">
        <f t="shared" si="53"/>
        <v/>
      </c>
      <c r="I1661" s="141"/>
      <c r="J1661" s="254" t="str">
        <f t="shared" si="54"/>
        <v/>
      </c>
    </row>
    <row r="1662" spans="1:10" ht="15" hidden="1" customHeight="1">
      <c r="A1662" s="144">
        <v>221</v>
      </c>
      <c r="B1662" s="48"/>
      <c r="C1662" s="35"/>
      <c r="D1662" s="14"/>
      <c r="E1662" s="473"/>
      <c r="F1662" s="15"/>
      <c r="G1662" s="15"/>
      <c r="H1662" s="474" t="str">
        <f t="shared" si="53"/>
        <v/>
      </c>
      <c r="I1662" s="141"/>
      <c r="J1662" s="254" t="str">
        <f t="shared" si="54"/>
        <v/>
      </c>
    </row>
    <row r="1663" spans="1:10" ht="15" hidden="1" customHeight="1">
      <c r="A1663" s="144">
        <v>222</v>
      </c>
      <c r="B1663" s="48"/>
      <c r="C1663" s="35"/>
      <c r="D1663" s="14"/>
      <c r="E1663" s="473"/>
      <c r="F1663" s="15"/>
      <c r="G1663" s="15"/>
      <c r="H1663" s="474" t="str">
        <f t="shared" si="53"/>
        <v/>
      </c>
      <c r="I1663" s="141"/>
      <c r="J1663" s="254" t="str">
        <f t="shared" si="54"/>
        <v/>
      </c>
    </row>
    <row r="1664" spans="1:10" ht="15" hidden="1" customHeight="1">
      <c r="A1664" s="144">
        <v>223</v>
      </c>
      <c r="B1664" s="48"/>
      <c r="C1664" s="35"/>
      <c r="D1664" s="14"/>
      <c r="E1664" s="473"/>
      <c r="F1664" s="15"/>
      <c r="G1664" s="15"/>
      <c r="H1664" s="474" t="str">
        <f t="shared" si="53"/>
        <v/>
      </c>
      <c r="I1664" s="141"/>
      <c r="J1664" s="254" t="str">
        <f t="shared" si="54"/>
        <v/>
      </c>
    </row>
    <row r="1665" spans="1:10" ht="15" hidden="1" customHeight="1">
      <c r="A1665" s="144">
        <v>224</v>
      </c>
      <c r="B1665" s="48"/>
      <c r="C1665" s="35"/>
      <c r="D1665" s="14"/>
      <c r="E1665" s="473"/>
      <c r="F1665" s="15"/>
      <c r="G1665" s="15"/>
      <c r="H1665" s="474" t="str">
        <f t="shared" si="53"/>
        <v/>
      </c>
      <c r="I1665" s="141"/>
      <c r="J1665" s="254" t="str">
        <f t="shared" si="54"/>
        <v/>
      </c>
    </row>
    <row r="1666" spans="1:10" ht="15" hidden="1" customHeight="1">
      <c r="A1666" s="144">
        <v>225</v>
      </c>
      <c r="B1666" s="48"/>
      <c r="C1666" s="35"/>
      <c r="D1666" s="14"/>
      <c r="E1666" s="473"/>
      <c r="F1666" s="15"/>
      <c r="G1666" s="15"/>
      <c r="H1666" s="474" t="str">
        <f t="shared" si="53"/>
        <v/>
      </c>
      <c r="I1666" s="141"/>
      <c r="J1666" s="254" t="str">
        <f t="shared" si="54"/>
        <v/>
      </c>
    </row>
    <row r="1667" spans="1:10" ht="15" hidden="1" customHeight="1">
      <c r="A1667" s="144">
        <v>226</v>
      </c>
      <c r="B1667" s="48"/>
      <c r="C1667" s="35"/>
      <c r="D1667" s="14"/>
      <c r="E1667" s="473"/>
      <c r="F1667" s="15"/>
      <c r="G1667" s="15"/>
      <c r="H1667" s="474" t="str">
        <f t="shared" si="53"/>
        <v/>
      </c>
      <c r="I1667" s="141"/>
      <c r="J1667" s="254" t="str">
        <f t="shared" si="54"/>
        <v/>
      </c>
    </row>
    <row r="1668" spans="1:10" ht="15" hidden="1" customHeight="1">
      <c r="A1668" s="144">
        <v>227</v>
      </c>
      <c r="B1668" s="48"/>
      <c r="C1668" s="35"/>
      <c r="D1668" s="14"/>
      <c r="E1668" s="473"/>
      <c r="F1668" s="15"/>
      <c r="G1668" s="15"/>
      <c r="H1668" s="474" t="str">
        <f t="shared" si="53"/>
        <v/>
      </c>
      <c r="I1668" s="141"/>
      <c r="J1668" s="254" t="str">
        <f t="shared" si="54"/>
        <v/>
      </c>
    </row>
    <row r="1669" spans="1:10" ht="15" hidden="1" customHeight="1">
      <c r="A1669" s="144">
        <v>228</v>
      </c>
      <c r="B1669" s="48"/>
      <c r="C1669" s="35"/>
      <c r="D1669" s="14"/>
      <c r="E1669" s="473"/>
      <c r="F1669" s="15"/>
      <c r="G1669" s="15"/>
      <c r="H1669" s="474" t="str">
        <f t="shared" si="53"/>
        <v/>
      </c>
      <c r="I1669" s="141"/>
      <c r="J1669" s="254" t="str">
        <f t="shared" si="54"/>
        <v/>
      </c>
    </row>
    <row r="1670" spans="1:10" ht="15" hidden="1" customHeight="1">
      <c r="A1670" s="144">
        <v>229</v>
      </c>
      <c r="B1670" s="48"/>
      <c r="C1670" s="35"/>
      <c r="D1670" s="14"/>
      <c r="E1670" s="473"/>
      <c r="F1670" s="15"/>
      <c r="G1670" s="15"/>
      <c r="H1670" s="474" t="str">
        <f t="shared" si="53"/>
        <v/>
      </c>
      <c r="I1670" s="141"/>
      <c r="J1670" s="254" t="str">
        <f t="shared" si="54"/>
        <v/>
      </c>
    </row>
    <row r="1671" spans="1:10" ht="15" hidden="1" customHeight="1">
      <c r="A1671" s="144">
        <v>230</v>
      </c>
      <c r="B1671" s="48"/>
      <c r="C1671" s="35"/>
      <c r="D1671" s="14"/>
      <c r="E1671" s="473"/>
      <c r="F1671" s="15"/>
      <c r="G1671" s="15"/>
      <c r="H1671" s="474" t="str">
        <f t="shared" si="53"/>
        <v/>
      </c>
      <c r="I1671" s="141"/>
      <c r="J1671" s="254" t="str">
        <f t="shared" si="54"/>
        <v/>
      </c>
    </row>
    <row r="1672" spans="1:10" ht="15" hidden="1" customHeight="1">
      <c r="A1672" s="144">
        <v>231</v>
      </c>
      <c r="B1672" s="48"/>
      <c r="C1672" s="35"/>
      <c r="D1672" s="14"/>
      <c r="E1672" s="473"/>
      <c r="F1672" s="15"/>
      <c r="G1672" s="15"/>
      <c r="H1672" s="474" t="str">
        <f t="shared" si="53"/>
        <v/>
      </c>
      <c r="I1672" s="141"/>
      <c r="J1672" s="254" t="str">
        <f t="shared" si="54"/>
        <v/>
      </c>
    </row>
    <row r="1673" spans="1:10" ht="15" hidden="1" customHeight="1">
      <c r="A1673" s="144">
        <v>232</v>
      </c>
      <c r="B1673" s="48"/>
      <c r="C1673" s="35"/>
      <c r="D1673" s="14"/>
      <c r="E1673" s="473"/>
      <c r="F1673" s="15"/>
      <c r="G1673" s="15"/>
      <c r="H1673" s="474" t="str">
        <f t="shared" si="53"/>
        <v/>
      </c>
      <c r="I1673" s="141"/>
      <c r="J1673" s="254" t="str">
        <f t="shared" si="54"/>
        <v/>
      </c>
    </row>
    <row r="1674" spans="1:10" ht="15" hidden="1" customHeight="1">
      <c r="A1674" s="144">
        <v>233</v>
      </c>
      <c r="B1674" s="48"/>
      <c r="C1674" s="35"/>
      <c r="D1674" s="14"/>
      <c r="E1674" s="473"/>
      <c r="F1674" s="15"/>
      <c r="G1674" s="15"/>
      <c r="H1674" s="474" t="str">
        <f t="shared" si="53"/>
        <v/>
      </c>
      <c r="I1674" s="141"/>
      <c r="J1674" s="254" t="str">
        <f t="shared" si="54"/>
        <v/>
      </c>
    </row>
    <row r="1675" spans="1:10" ht="15" hidden="1" customHeight="1">
      <c r="A1675" s="144">
        <v>234</v>
      </c>
      <c r="B1675" s="48"/>
      <c r="C1675" s="35"/>
      <c r="D1675" s="14"/>
      <c r="E1675" s="473"/>
      <c r="F1675" s="15"/>
      <c r="G1675" s="15"/>
      <c r="H1675" s="474" t="str">
        <f t="shared" si="53"/>
        <v/>
      </c>
      <c r="I1675" s="141"/>
      <c r="J1675" s="254" t="str">
        <f t="shared" si="54"/>
        <v/>
      </c>
    </row>
    <row r="1676" spans="1:10" ht="15" hidden="1" customHeight="1">
      <c r="A1676" s="144">
        <v>235</v>
      </c>
      <c r="B1676" s="48"/>
      <c r="C1676" s="35"/>
      <c r="D1676" s="14"/>
      <c r="E1676" s="473"/>
      <c r="F1676" s="15"/>
      <c r="G1676" s="15"/>
      <c r="H1676" s="474" t="str">
        <f t="shared" si="53"/>
        <v/>
      </c>
      <c r="I1676" s="141"/>
      <c r="J1676" s="254" t="str">
        <f t="shared" si="54"/>
        <v/>
      </c>
    </row>
    <row r="1677" spans="1:10" ht="15" hidden="1" customHeight="1">
      <c r="A1677" s="144">
        <v>236</v>
      </c>
      <c r="B1677" s="48"/>
      <c r="C1677" s="35"/>
      <c r="D1677" s="14"/>
      <c r="E1677" s="473"/>
      <c r="F1677" s="15"/>
      <c r="G1677" s="15"/>
      <c r="H1677" s="474" t="str">
        <f t="shared" si="53"/>
        <v/>
      </c>
      <c r="I1677" s="141"/>
      <c r="J1677" s="254" t="str">
        <f t="shared" si="54"/>
        <v/>
      </c>
    </row>
    <row r="1678" spans="1:10" ht="15" hidden="1" customHeight="1">
      <c r="A1678" s="144">
        <v>237</v>
      </c>
      <c r="B1678" s="48"/>
      <c r="C1678" s="35"/>
      <c r="D1678" s="14"/>
      <c r="E1678" s="473"/>
      <c r="F1678" s="15"/>
      <c r="G1678" s="15"/>
      <c r="H1678" s="474" t="str">
        <f t="shared" si="53"/>
        <v/>
      </c>
      <c r="I1678" s="141"/>
      <c r="J1678" s="254" t="str">
        <f t="shared" si="54"/>
        <v/>
      </c>
    </row>
    <row r="1679" spans="1:10" ht="15" hidden="1" customHeight="1">
      <c r="A1679" s="144">
        <v>238</v>
      </c>
      <c r="B1679" s="48"/>
      <c r="C1679" s="35"/>
      <c r="D1679" s="14"/>
      <c r="E1679" s="473"/>
      <c r="F1679" s="15"/>
      <c r="G1679" s="15"/>
      <c r="H1679" s="474" t="str">
        <f t="shared" si="53"/>
        <v/>
      </c>
      <c r="I1679" s="141"/>
      <c r="J1679" s="254" t="str">
        <f t="shared" si="54"/>
        <v/>
      </c>
    </row>
    <row r="1680" spans="1:10" ht="15" hidden="1" customHeight="1">
      <c r="A1680" s="144">
        <v>239</v>
      </c>
      <c r="B1680" s="48"/>
      <c r="C1680" s="35"/>
      <c r="D1680" s="14"/>
      <c r="E1680" s="473"/>
      <c r="F1680" s="15"/>
      <c r="G1680" s="15"/>
      <c r="H1680" s="474" t="str">
        <f t="shared" si="53"/>
        <v/>
      </c>
      <c r="I1680" s="141"/>
      <c r="J1680" s="254" t="str">
        <f t="shared" si="54"/>
        <v/>
      </c>
    </row>
    <row r="1681" spans="1:10" ht="15" hidden="1" customHeight="1">
      <c r="A1681" s="144">
        <v>240</v>
      </c>
      <c r="B1681" s="48"/>
      <c r="C1681" s="35"/>
      <c r="D1681" s="14"/>
      <c r="E1681" s="473"/>
      <c r="F1681" s="15"/>
      <c r="G1681" s="15"/>
      <c r="H1681" s="474" t="str">
        <f t="shared" si="53"/>
        <v/>
      </c>
      <c r="I1681" s="141"/>
      <c r="J1681" s="254" t="str">
        <f t="shared" si="54"/>
        <v/>
      </c>
    </row>
    <row r="1682" spans="1:10" ht="15" hidden="1" customHeight="1">
      <c r="A1682" s="144">
        <v>241</v>
      </c>
      <c r="B1682" s="48"/>
      <c r="C1682" s="35"/>
      <c r="D1682" s="14"/>
      <c r="E1682" s="473"/>
      <c r="F1682" s="15"/>
      <c r="G1682" s="15"/>
      <c r="H1682" s="474" t="str">
        <f t="shared" si="53"/>
        <v/>
      </c>
      <c r="I1682" s="141"/>
      <c r="J1682" s="254" t="str">
        <f t="shared" si="54"/>
        <v/>
      </c>
    </row>
    <row r="1683" spans="1:10" ht="15" hidden="1" customHeight="1">
      <c r="A1683" s="144">
        <v>242</v>
      </c>
      <c r="B1683" s="48"/>
      <c r="C1683" s="35"/>
      <c r="D1683" s="14"/>
      <c r="E1683" s="473"/>
      <c r="F1683" s="15"/>
      <c r="G1683" s="15"/>
      <c r="H1683" s="474" t="str">
        <f t="shared" si="53"/>
        <v/>
      </c>
      <c r="I1683" s="141"/>
      <c r="J1683" s="254" t="str">
        <f t="shared" si="54"/>
        <v/>
      </c>
    </row>
    <row r="1684" spans="1:10" ht="15" hidden="1" customHeight="1">
      <c r="A1684" s="144">
        <v>243</v>
      </c>
      <c r="B1684" s="48"/>
      <c r="C1684" s="35"/>
      <c r="D1684" s="14"/>
      <c r="E1684" s="473"/>
      <c r="F1684" s="15"/>
      <c r="G1684" s="15"/>
      <c r="H1684" s="474" t="str">
        <f t="shared" si="53"/>
        <v/>
      </c>
      <c r="I1684" s="141"/>
      <c r="J1684" s="254" t="str">
        <f t="shared" si="54"/>
        <v/>
      </c>
    </row>
    <row r="1685" spans="1:10" ht="15" hidden="1" customHeight="1">
      <c r="A1685" s="144">
        <v>244</v>
      </c>
      <c r="B1685" s="48"/>
      <c r="C1685" s="35"/>
      <c r="D1685" s="14"/>
      <c r="E1685" s="473"/>
      <c r="F1685" s="15"/>
      <c r="G1685" s="15"/>
      <c r="H1685" s="474" t="str">
        <f t="shared" si="53"/>
        <v/>
      </c>
      <c r="I1685" s="141"/>
      <c r="J1685" s="254" t="str">
        <f t="shared" si="54"/>
        <v/>
      </c>
    </row>
    <row r="1686" spans="1:10" ht="15" hidden="1" customHeight="1">
      <c r="A1686" s="144">
        <v>245</v>
      </c>
      <c r="B1686" s="48"/>
      <c r="C1686" s="35"/>
      <c r="D1686" s="14"/>
      <c r="E1686" s="473"/>
      <c r="F1686" s="15"/>
      <c r="G1686" s="15"/>
      <c r="H1686" s="474" t="str">
        <f t="shared" si="53"/>
        <v/>
      </c>
      <c r="I1686" s="141"/>
      <c r="J1686" s="254" t="str">
        <f t="shared" si="54"/>
        <v/>
      </c>
    </row>
    <row r="1687" spans="1:10" ht="15" hidden="1" customHeight="1">
      <c r="A1687" s="144">
        <v>246</v>
      </c>
      <c r="B1687" s="48"/>
      <c r="C1687" s="35"/>
      <c r="D1687" s="14"/>
      <c r="E1687" s="473"/>
      <c r="F1687" s="15"/>
      <c r="G1687" s="15"/>
      <c r="H1687" s="474" t="str">
        <f t="shared" si="53"/>
        <v/>
      </c>
      <c r="I1687" s="141"/>
      <c r="J1687" s="254" t="str">
        <f t="shared" si="54"/>
        <v/>
      </c>
    </row>
    <row r="1688" spans="1:10" ht="15" hidden="1" customHeight="1">
      <c r="A1688" s="144">
        <v>247</v>
      </c>
      <c r="B1688" s="48"/>
      <c r="C1688" s="35"/>
      <c r="D1688" s="14"/>
      <c r="E1688" s="473"/>
      <c r="F1688" s="15"/>
      <c r="G1688" s="15"/>
      <c r="H1688" s="474" t="str">
        <f t="shared" si="53"/>
        <v/>
      </c>
      <c r="I1688" s="141"/>
      <c r="J1688" s="254" t="str">
        <f t="shared" si="54"/>
        <v/>
      </c>
    </row>
    <row r="1689" spans="1:10" ht="15" hidden="1" customHeight="1">
      <c r="A1689" s="144">
        <v>248</v>
      </c>
      <c r="B1689" s="48"/>
      <c r="C1689" s="35"/>
      <c r="D1689" s="14"/>
      <c r="E1689" s="473"/>
      <c r="F1689" s="15"/>
      <c r="G1689" s="15"/>
      <c r="H1689" s="474" t="str">
        <f t="shared" si="53"/>
        <v/>
      </c>
      <c r="I1689" s="141"/>
      <c r="J1689" s="254" t="str">
        <f t="shared" si="54"/>
        <v/>
      </c>
    </row>
    <row r="1690" spans="1:10" ht="15" hidden="1" customHeight="1">
      <c r="A1690" s="144">
        <v>249</v>
      </c>
      <c r="B1690" s="48"/>
      <c r="C1690" s="35"/>
      <c r="D1690" s="14"/>
      <c r="E1690" s="473"/>
      <c r="F1690" s="15"/>
      <c r="G1690" s="15"/>
      <c r="H1690" s="474" t="str">
        <f t="shared" si="53"/>
        <v/>
      </c>
      <c r="I1690" s="141"/>
      <c r="J1690" s="254" t="str">
        <f t="shared" si="54"/>
        <v/>
      </c>
    </row>
    <row r="1691" spans="1:10" ht="15" hidden="1" customHeight="1">
      <c r="A1691" s="144">
        <v>250</v>
      </c>
      <c r="B1691" s="48"/>
      <c r="C1691" s="35"/>
      <c r="D1691" s="14"/>
      <c r="E1691" s="473"/>
      <c r="F1691" s="15"/>
      <c r="G1691" s="15"/>
      <c r="H1691" s="474" t="str">
        <f t="shared" si="53"/>
        <v/>
      </c>
      <c r="I1691" s="141"/>
      <c r="J1691" s="254" t="str">
        <f t="shared" si="54"/>
        <v/>
      </c>
    </row>
    <row r="1692" spans="1:10" ht="6" hidden="1" customHeight="1">
      <c r="A1692" s="144"/>
      <c r="B1692" s="12"/>
      <c r="C1692" s="12"/>
      <c r="D1692" s="12"/>
      <c r="F1692" s="12"/>
      <c r="G1692" s="12"/>
      <c r="H1692" s="299"/>
      <c r="I1692" s="141"/>
      <c r="J1692" s="254" t="str">
        <f>IF(COUNTIF(J1442:J1691,"x")=0,"","x")</f>
        <v/>
      </c>
    </row>
    <row r="1693" spans="1:10" ht="24.75" hidden="1" customHeight="1">
      <c r="A1693" s="144"/>
      <c r="B1693" s="614" t="s">
        <v>202</v>
      </c>
      <c r="C1693" s="614"/>
      <c r="D1693" s="614"/>
      <c r="E1693" s="614"/>
      <c r="F1693" s="614"/>
      <c r="G1693" s="614"/>
      <c r="H1693" s="484">
        <f>SUM(H1695:H1944)</f>
        <v>0</v>
      </c>
      <c r="I1693" s="141"/>
      <c r="J1693" s="254" t="str">
        <f>IF(COUNTIF(J1695:J1944,"x")=0,"","x")</f>
        <v/>
      </c>
    </row>
    <row r="1694" spans="1:10" ht="15" hidden="1" customHeight="1">
      <c r="A1694" s="144"/>
      <c r="B1694" s="36" t="s">
        <v>2</v>
      </c>
      <c r="C1694" s="36" t="s">
        <v>6</v>
      </c>
      <c r="D1694" s="37" t="s">
        <v>5</v>
      </c>
      <c r="E1694" s="38" t="s">
        <v>1</v>
      </c>
      <c r="F1694" s="38" t="str">
        <f>F26</f>
        <v>RISCO %</v>
      </c>
      <c r="G1694" s="38" t="str">
        <f>G26</f>
        <v>ADICIONAIS %</v>
      </c>
      <c r="H1694" s="300" t="s">
        <v>4</v>
      </c>
      <c r="I1694" s="141"/>
      <c r="J1694" s="254" t="str">
        <f>IF(COUNTIF(J1695:J1944,"x")=0,"","x")</f>
        <v/>
      </c>
    </row>
    <row r="1695" spans="1:10" ht="15" hidden="1" customHeight="1">
      <c r="A1695" s="144">
        <v>1</v>
      </c>
      <c r="B1695" s="49" t="s">
        <v>163</v>
      </c>
      <c r="C1695" s="39"/>
      <c r="D1695" s="14"/>
      <c r="E1695" s="473"/>
      <c r="F1695" s="15">
        <v>0</v>
      </c>
      <c r="G1695" s="15">
        <v>0</v>
      </c>
      <c r="H1695" s="474">
        <f t="shared" ref="H1695:H1758" si="55">IF(B1695&lt;&gt;"",(D1695*E1695)/(1-F1695-G1695),"")</f>
        <v>0</v>
      </c>
      <c r="I1695" s="141"/>
      <c r="J1695" s="254" t="str">
        <f t="shared" ref="J1695:J1758" si="56">IF(B1695="","",IF(H1695&lt;&gt;0,"x",IF(H1695="","",IF(H1695=0,""))))</f>
        <v/>
      </c>
    </row>
    <row r="1696" spans="1:10" ht="15" hidden="1" customHeight="1">
      <c r="A1696" s="144">
        <v>2</v>
      </c>
      <c r="B1696" s="49" t="s">
        <v>166</v>
      </c>
      <c r="C1696" s="39"/>
      <c r="D1696" s="14"/>
      <c r="E1696" s="473"/>
      <c r="F1696" s="15">
        <v>0</v>
      </c>
      <c r="G1696" s="15">
        <v>0</v>
      </c>
      <c r="H1696" s="474">
        <f t="shared" si="55"/>
        <v>0</v>
      </c>
      <c r="I1696" s="141"/>
      <c r="J1696" s="254" t="str">
        <f t="shared" si="56"/>
        <v/>
      </c>
    </row>
    <row r="1697" spans="1:10" ht="15" hidden="1" customHeight="1">
      <c r="A1697" s="144">
        <v>3</v>
      </c>
      <c r="B1697" s="49" t="s">
        <v>164</v>
      </c>
      <c r="C1697" s="39"/>
      <c r="D1697" s="14"/>
      <c r="E1697" s="473"/>
      <c r="F1697" s="15">
        <v>0</v>
      </c>
      <c r="G1697" s="15">
        <v>0</v>
      </c>
      <c r="H1697" s="474">
        <f t="shared" si="55"/>
        <v>0</v>
      </c>
      <c r="I1697" s="141"/>
      <c r="J1697" s="254" t="str">
        <f t="shared" si="56"/>
        <v/>
      </c>
    </row>
    <row r="1698" spans="1:10" ht="15" hidden="1" customHeight="1">
      <c r="A1698" s="144">
        <v>4</v>
      </c>
      <c r="B1698" s="49" t="s">
        <v>165</v>
      </c>
      <c r="C1698" s="39"/>
      <c r="D1698" s="14"/>
      <c r="E1698" s="473"/>
      <c r="F1698" s="15">
        <v>0</v>
      </c>
      <c r="G1698" s="15">
        <v>0</v>
      </c>
      <c r="H1698" s="474">
        <f t="shared" si="55"/>
        <v>0</v>
      </c>
      <c r="I1698" s="141"/>
      <c r="J1698" s="254" t="str">
        <f t="shared" si="56"/>
        <v/>
      </c>
    </row>
    <row r="1699" spans="1:10" ht="15" hidden="1" customHeight="1">
      <c r="A1699" s="144">
        <v>5</v>
      </c>
      <c r="B1699" s="49" t="s">
        <v>169</v>
      </c>
      <c r="C1699" s="39"/>
      <c r="D1699" s="14"/>
      <c r="E1699" s="473"/>
      <c r="F1699" s="15">
        <v>0</v>
      </c>
      <c r="G1699" s="15">
        <v>0</v>
      </c>
      <c r="H1699" s="474">
        <f t="shared" si="55"/>
        <v>0</v>
      </c>
      <c r="I1699" s="141"/>
      <c r="J1699" s="254" t="str">
        <f t="shared" si="56"/>
        <v/>
      </c>
    </row>
    <row r="1700" spans="1:10" ht="15" hidden="1" customHeight="1">
      <c r="A1700" s="144">
        <v>6</v>
      </c>
      <c r="B1700" s="49" t="s">
        <v>171</v>
      </c>
      <c r="C1700" s="39"/>
      <c r="D1700" s="14"/>
      <c r="E1700" s="473"/>
      <c r="F1700" s="15">
        <v>0</v>
      </c>
      <c r="G1700" s="15">
        <v>0</v>
      </c>
      <c r="H1700" s="474">
        <f t="shared" si="55"/>
        <v>0</v>
      </c>
      <c r="I1700" s="141"/>
      <c r="J1700" s="254" t="str">
        <f t="shared" si="56"/>
        <v/>
      </c>
    </row>
    <row r="1701" spans="1:10" ht="15" hidden="1" customHeight="1">
      <c r="A1701" s="144">
        <v>7</v>
      </c>
      <c r="B1701" s="49" t="s">
        <v>170</v>
      </c>
      <c r="C1701" s="39"/>
      <c r="D1701" s="14"/>
      <c r="E1701" s="473"/>
      <c r="F1701" s="15">
        <v>0</v>
      </c>
      <c r="G1701" s="15">
        <v>0</v>
      </c>
      <c r="H1701" s="474">
        <f t="shared" si="55"/>
        <v>0</v>
      </c>
      <c r="I1701" s="141"/>
      <c r="J1701" s="254" t="str">
        <f t="shared" si="56"/>
        <v/>
      </c>
    </row>
    <row r="1702" spans="1:10" ht="15" hidden="1" customHeight="1">
      <c r="A1702" s="144">
        <v>8</v>
      </c>
      <c r="B1702" s="49" t="s">
        <v>168</v>
      </c>
      <c r="C1702" s="39"/>
      <c r="D1702" s="14"/>
      <c r="E1702" s="473"/>
      <c r="F1702" s="15">
        <v>0</v>
      </c>
      <c r="G1702" s="15">
        <v>0</v>
      </c>
      <c r="H1702" s="474">
        <f t="shared" si="55"/>
        <v>0</v>
      </c>
      <c r="I1702" s="141"/>
      <c r="J1702" s="254" t="str">
        <f t="shared" si="56"/>
        <v/>
      </c>
    </row>
    <row r="1703" spans="1:10" ht="15" hidden="1" customHeight="1">
      <c r="A1703" s="144">
        <v>9</v>
      </c>
      <c r="B1703" s="49" t="s">
        <v>167</v>
      </c>
      <c r="C1703" s="39"/>
      <c r="D1703" s="14"/>
      <c r="E1703" s="473"/>
      <c r="F1703" s="15">
        <v>0</v>
      </c>
      <c r="G1703" s="15">
        <v>0</v>
      </c>
      <c r="H1703" s="474">
        <f t="shared" si="55"/>
        <v>0</v>
      </c>
      <c r="I1703" s="141"/>
      <c r="J1703" s="254" t="str">
        <f t="shared" si="56"/>
        <v/>
      </c>
    </row>
    <row r="1704" spans="1:10" ht="15" hidden="1" customHeight="1">
      <c r="A1704" s="144">
        <v>10</v>
      </c>
      <c r="B1704" s="49" t="s">
        <v>129</v>
      </c>
      <c r="C1704" s="39"/>
      <c r="D1704" s="14"/>
      <c r="E1704" s="473"/>
      <c r="F1704" s="15">
        <v>0</v>
      </c>
      <c r="G1704" s="15">
        <v>0</v>
      </c>
      <c r="H1704" s="474">
        <f t="shared" si="55"/>
        <v>0</v>
      </c>
      <c r="I1704" s="141"/>
      <c r="J1704" s="254" t="str">
        <f t="shared" si="56"/>
        <v/>
      </c>
    </row>
    <row r="1705" spans="1:10" ht="15" hidden="1" customHeight="1">
      <c r="A1705" s="144">
        <v>11</v>
      </c>
      <c r="B1705" s="49" t="s">
        <v>130</v>
      </c>
      <c r="C1705" s="39"/>
      <c r="D1705" s="14"/>
      <c r="E1705" s="473"/>
      <c r="F1705" s="15">
        <v>0</v>
      </c>
      <c r="G1705" s="15">
        <v>0</v>
      </c>
      <c r="H1705" s="474">
        <f t="shared" si="55"/>
        <v>0</v>
      </c>
      <c r="I1705" s="141"/>
      <c r="J1705" s="254" t="str">
        <f t="shared" si="56"/>
        <v/>
      </c>
    </row>
    <row r="1706" spans="1:10" ht="15" hidden="1" customHeight="1">
      <c r="A1706" s="144">
        <v>12</v>
      </c>
      <c r="B1706" s="49"/>
      <c r="C1706" s="39"/>
      <c r="D1706" s="14"/>
      <c r="E1706" s="473"/>
      <c r="F1706" s="15"/>
      <c r="G1706" s="15"/>
      <c r="H1706" s="474" t="str">
        <f t="shared" si="55"/>
        <v/>
      </c>
      <c r="I1706" s="141"/>
      <c r="J1706" s="254" t="str">
        <f t="shared" si="56"/>
        <v/>
      </c>
    </row>
    <row r="1707" spans="1:10" ht="15" hidden="1" customHeight="1">
      <c r="A1707" s="144">
        <v>13</v>
      </c>
      <c r="B1707" s="49"/>
      <c r="C1707" s="39"/>
      <c r="D1707" s="14"/>
      <c r="E1707" s="473"/>
      <c r="F1707" s="15"/>
      <c r="G1707" s="15"/>
      <c r="H1707" s="474" t="str">
        <f t="shared" si="55"/>
        <v/>
      </c>
      <c r="I1707" s="141"/>
      <c r="J1707" s="254" t="str">
        <f t="shared" si="56"/>
        <v/>
      </c>
    </row>
    <row r="1708" spans="1:10" ht="15" hidden="1" customHeight="1">
      <c r="A1708" s="144">
        <v>14</v>
      </c>
      <c r="B1708" s="49"/>
      <c r="C1708" s="39"/>
      <c r="D1708" s="14"/>
      <c r="E1708" s="473"/>
      <c r="F1708" s="15"/>
      <c r="G1708" s="15"/>
      <c r="H1708" s="474" t="str">
        <f t="shared" si="55"/>
        <v/>
      </c>
      <c r="I1708" s="141"/>
      <c r="J1708" s="254" t="str">
        <f t="shared" si="56"/>
        <v/>
      </c>
    </row>
    <row r="1709" spans="1:10" ht="15" hidden="1" customHeight="1">
      <c r="A1709" s="144">
        <v>15</v>
      </c>
      <c r="B1709" s="49"/>
      <c r="C1709" s="39"/>
      <c r="D1709" s="14"/>
      <c r="E1709" s="473"/>
      <c r="F1709" s="15"/>
      <c r="G1709" s="15"/>
      <c r="H1709" s="474" t="str">
        <f t="shared" si="55"/>
        <v/>
      </c>
      <c r="I1709" s="141"/>
      <c r="J1709" s="254" t="str">
        <f t="shared" si="56"/>
        <v/>
      </c>
    </row>
    <row r="1710" spans="1:10" ht="15" hidden="1" customHeight="1">
      <c r="A1710" s="144">
        <v>16</v>
      </c>
      <c r="B1710" s="49"/>
      <c r="C1710" s="39"/>
      <c r="D1710" s="14"/>
      <c r="E1710" s="473"/>
      <c r="F1710" s="15"/>
      <c r="G1710" s="15"/>
      <c r="H1710" s="474" t="str">
        <f t="shared" si="55"/>
        <v/>
      </c>
      <c r="I1710" s="141"/>
      <c r="J1710" s="254" t="str">
        <f t="shared" si="56"/>
        <v/>
      </c>
    </row>
    <row r="1711" spans="1:10" ht="15" hidden="1" customHeight="1">
      <c r="A1711" s="144">
        <v>17</v>
      </c>
      <c r="B1711" s="49"/>
      <c r="C1711" s="39"/>
      <c r="D1711" s="14"/>
      <c r="E1711" s="473"/>
      <c r="F1711" s="15"/>
      <c r="G1711" s="15"/>
      <c r="H1711" s="474" t="str">
        <f t="shared" si="55"/>
        <v/>
      </c>
      <c r="I1711" s="141"/>
      <c r="J1711" s="254" t="str">
        <f t="shared" si="56"/>
        <v/>
      </c>
    </row>
    <row r="1712" spans="1:10" ht="15" hidden="1" customHeight="1">
      <c r="A1712" s="144">
        <v>18</v>
      </c>
      <c r="B1712" s="49"/>
      <c r="C1712" s="39"/>
      <c r="D1712" s="14"/>
      <c r="E1712" s="473"/>
      <c r="F1712" s="15"/>
      <c r="G1712" s="15"/>
      <c r="H1712" s="474" t="str">
        <f t="shared" si="55"/>
        <v/>
      </c>
      <c r="I1712" s="141"/>
      <c r="J1712" s="254" t="str">
        <f t="shared" si="56"/>
        <v/>
      </c>
    </row>
    <row r="1713" spans="1:10" ht="15" hidden="1" customHeight="1">
      <c r="A1713" s="144">
        <v>19</v>
      </c>
      <c r="B1713" s="49"/>
      <c r="C1713" s="39"/>
      <c r="D1713" s="14"/>
      <c r="E1713" s="473"/>
      <c r="F1713" s="15"/>
      <c r="G1713" s="15"/>
      <c r="H1713" s="474" t="str">
        <f t="shared" si="55"/>
        <v/>
      </c>
      <c r="I1713" s="141"/>
      <c r="J1713" s="254" t="str">
        <f t="shared" si="56"/>
        <v/>
      </c>
    </row>
    <row r="1714" spans="1:10" ht="15" hidden="1" customHeight="1">
      <c r="A1714" s="144">
        <v>20</v>
      </c>
      <c r="B1714" s="49"/>
      <c r="C1714" s="39"/>
      <c r="D1714" s="14"/>
      <c r="E1714" s="473"/>
      <c r="F1714" s="15"/>
      <c r="G1714" s="15"/>
      <c r="H1714" s="474" t="str">
        <f t="shared" si="55"/>
        <v/>
      </c>
      <c r="I1714" s="141"/>
      <c r="J1714" s="254" t="str">
        <f t="shared" si="56"/>
        <v/>
      </c>
    </row>
    <row r="1715" spans="1:10" ht="15" hidden="1" customHeight="1">
      <c r="A1715" s="144">
        <v>21</v>
      </c>
      <c r="B1715" s="49"/>
      <c r="C1715" s="39"/>
      <c r="D1715" s="14"/>
      <c r="E1715" s="473"/>
      <c r="F1715" s="15"/>
      <c r="G1715" s="15"/>
      <c r="H1715" s="474" t="str">
        <f t="shared" si="55"/>
        <v/>
      </c>
      <c r="I1715" s="141"/>
      <c r="J1715" s="254" t="str">
        <f t="shared" si="56"/>
        <v/>
      </c>
    </row>
    <row r="1716" spans="1:10" ht="15" hidden="1" customHeight="1">
      <c r="A1716" s="144">
        <v>22</v>
      </c>
      <c r="B1716" s="49"/>
      <c r="C1716" s="39"/>
      <c r="D1716" s="14"/>
      <c r="E1716" s="473"/>
      <c r="F1716" s="15"/>
      <c r="G1716" s="15"/>
      <c r="H1716" s="474" t="str">
        <f t="shared" si="55"/>
        <v/>
      </c>
      <c r="I1716" s="141"/>
      <c r="J1716" s="254" t="str">
        <f t="shared" si="56"/>
        <v/>
      </c>
    </row>
    <row r="1717" spans="1:10" ht="15" hidden="1" customHeight="1">
      <c r="A1717" s="144">
        <v>23</v>
      </c>
      <c r="B1717" s="49"/>
      <c r="C1717" s="39"/>
      <c r="D1717" s="14"/>
      <c r="E1717" s="473"/>
      <c r="F1717" s="15"/>
      <c r="G1717" s="15"/>
      <c r="H1717" s="474" t="str">
        <f t="shared" si="55"/>
        <v/>
      </c>
      <c r="I1717" s="141"/>
      <c r="J1717" s="254" t="str">
        <f t="shared" si="56"/>
        <v/>
      </c>
    </row>
    <row r="1718" spans="1:10" ht="15" hidden="1" customHeight="1">
      <c r="A1718" s="144">
        <v>24</v>
      </c>
      <c r="B1718" s="49"/>
      <c r="C1718" s="39"/>
      <c r="D1718" s="14"/>
      <c r="E1718" s="473"/>
      <c r="F1718" s="15"/>
      <c r="G1718" s="15"/>
      <c r="H1718" s="474" t="str">
        <f t="shared" si="55"/>
        <v/>
      </c>
      <c r="I1718" s="141"/>
      <c r="J1718" s="254" t="str">
        <f t="shared" si="56"/>
        <v/>
      </c>
    </row>
    <row r="1719" spans="1:10" ht="15" hidden="1" customHeight="1">
      <c r="A1719" s="144">
        <v>25</v>
      </c>
      <c r="B1719" s="49"/>
      <c r="C1719" s="39"/>
      <c r="D1719" s="14"/>
      <c r="E1719" s="473"/>
      <c r="F1719" s="15"/>
      <c r="G1719" s="15"/>
      <c r="H1719" s="474" t="str">
        <f t="shared" si="55"/>
        <v/>
      </c>
      <c r="I1719" s="141"/>
      <c r="J1719" s="254" t="str">
        <f t="shared" si="56"/>
        <v/>
      </c>
    </row>
    <row r="1720" spans="1:10" ht="15" hidden="1" customHeight="1">
      <c r="A1720" s="144">
        <v>26</v>
      </c>
      <c r="B1720" s="49"/>
      <c r="C1720" s="39"/>
      <c r="D1720" s="14"/>
      <c r="E1720" s="473"/>
      <c r="F1720" s="15"/>
      <c r="G1720" s="15"/>
      <c r="H1720" s="474" t="str">
        <f t="shared" si="55"/>
        <v/>
      </c>
      <c r="I1720" s="141"/>
      <c r="J1720" s="254" t="str">
        <f t="shared" si="56"/>
        <v/>
      </c>
    </row>
    <row r="1721" spans="1:10" ht="15" hidden="1" customHeight="1">
      <c r="A1721" s="144">
        <v>27</v>
      </c>
      <c r="B1721" s="49"/>
      <c r="C1721" s="39"/>
      <c r="D1721" s="14"/>
      <c r="E1721" s="473"/>
      <c r="F1721" s="15"/>
      <c r="G1721" s="15"/>
      <c r="H1721" s="474" t="str">
        <f t="shared" si="55"/>
        <v/>
      </c>
      <c r="I1721" s="141"/>
      <c r="J1721" s="254" t="str">
        <f t="shared" si="56"/>
        <v/>
      </c>
    </row>
    <row r="1722" spans="1:10" ht="15" hidden="1" customHeight="1">
      <c r="A1722" s="144">
        <v>28</v>
      </c>
      <c r="B1722" s="49"/>
      <c r="C1722" s="39"/>
      <c r="D1722" s="14"/>
      <c r="E1722" s="473"/>
      <c r="F1722" s="15"/>
      <c r="G1722" s="15"/>
      <c r="H1722" s="474" t="str">
        <f t="shared" si="55"/>
        <v/>
      </c>
      <c r="I1722" s="141"/>
      <c r="J1722" s="254" t="str">
        <f t="shared" si="56"/>
        <v/>
      </c>
    </row>
    <row r="1723" spans="1:10" ht="15" hidden="1" customHeight="1">
      <c r="A1723" s="144">
        <v>29</v>
      </c>
      <c r="B1723" s="49"/>
      <c r="C1723" s="39"/>
      <c r="D1723" s="14"/>
      <c r="E1723" s="473"/>
      <c r="F1723" s="15"/>
      <c r="G1723" s="15"/>
      <c r="H1723" s="474" t="str">
        <f t="shared" si="55"/>
        <v/>
      </c>
      <c r="I1723" s="141"/>
      <c r="J1723" s="254" t="str">
        <f t="shared" si="56"/>
        <v/>
      </c>
    </row>
    <row r="1724" spans="1:10" ht="15" hidden="1" customHeight="1">
      <c r="A1724" s="144">
        <v>30</v>
      </c>
      <c r="B1724" s="49"/>
      <c r="C1724" s="39"/>
      <c r="D1724" s="14"/>
      <c r="E1724" s="473"/>
      <c r="F1724" s="15"/>
      <c r="G1724" s="15"/>
      <c r="H1724" s="474" t="str">
        <f t="shared" si="55"/>
        <v/>
      </c>
      <c r="I1724" s="141"/>
      <c r="J1724" s="254" t="str">
        <f t="shared" si="56"/>
        <v/>
      </c>
    </row>
    <row r="1725" spans="1:10" ht="15" hidden="1" customHeight="1">
      <c r="A1725" s="144">
        <v>31</v>
      </c>
      <c r="B1725" s="49"/>
      <c r="C1725" s="39"/>
      <c r="D1725" s="14"/>
      <c r="E1725" s="473"/>
      <c r="F1725" s="15"/>
      <c r="G1725" s="15"/>
      <c r="H1725" s="474" t="str">
        <f t="shared" si="55"/>
        <v/>
      </c>
      <c r="I1725" s="141"/>
      <c r="J1725" s="254" t="str">
        <f t="shared" si="56"/>
        <v/>
      </c>
    </row>
    <row r="1726" spans="1:10" ht="15" hidden="1" customHeight="1">
      <c r="A1726" s="144">
        <v>32</v>
      </c>
      <c r="B1726" s="49"/>
      <c r="C1726" s="39"/>
      <c r="D1726" s="14"/>
      <c r="E1726" s="473"/>
      <c r="F1726" s="15"/>
      <c r="G1726" s="15"/>
      <c r="H1726" s="474" t="str">
        <f t="shared" si="55"/>
        <v/>
      </c>
      <c r="I1726" s="141"/>
      <c r="J1726" s="254" t="str">
        <f t="shared" si="56"/>
        <v/>
      </c>
    </row>
    <row r="1727" spans="1:10" ht="15" hidden="1" customHeight="1">
      <c r="A1727" s="144">
        <v>33</v>
      </c>
      <c r="B1727" s="49"/>
      <c r="C1727" s="39"/>
      <c r="D1727" s="14"/>
      <c r="E1727" s="473"/>
      <c r="F1727" s="15"/>
      <c r="G1727" s="15"/>
      <c r="H1727" s="474" t="str">
        <f t="shared" si="55"/>
        <v/>
      </c>
      <c r="I1727" s="141"/>
      <c r="J1727" s="254" t="str">
        <f t="shared" si="56"/>
        <v/>
      </c>
    </row>
    <row r="1728" spans="1:10" ht="15" hidden="1" customHeight="1">
      <c r="A1728" s="144">
        <v>34</v>
      </c>
      <c r="B1728" s="49"/>
      <c r="C1728" s="39"/>
      <c r="D1728" s="14"/>
      <c r="E1728" s="473"/>
      <c r="F1728" s="15"/>
      <c r="G1728" s="15"/>
      <c r="H1728" s="474" t="str">
        <f t="shared" si="55"/>
        <v/>
      </c>
      <c r="I1728" s="141"/>
      <c r="J1728" s="254" t="str">
        <f t="shared" si="56"/>
        <v/>
      </c>
    </row>
    <row r="1729" spans="1:10" ht="15" hidden="1" customHeight="1">
      <c r="A1729" s="144">
        <v>35</v>
      </c>
      <c r="B1729" s="49"/>
      <c r="C1729" s="39"/>
      <c r="D1729" s="14"/>
      <c r="E1729" s="473"/>
      <c r="F1729" s="15"/>
      <c r="G1729" s="15"/>
      <c r="H1729" s="474" t="str">
        <f t="shared" si="55"/>
        <v/>
      </c>
      <c r="I1729" s="141"/>
      <c r="J1729" s="254" t="str">
        <f t="shared" si="56"/>
        <v/>
      </c>
    </row>
    <row r="1730" spans="1:10" ht="15" hidden="1" customHeight="1">
      <c r="A1730" s="144">
        <v>36</v>
      </c>
      <c r="B1730" s="49"/>
      <c r="C1730" s="39"/>
      <c r="D1730" s="14"/>
      <c r="E1730" s="473"/>
      <c r="F1730" s="15"/>
      <c r="G1730" s="15"/>
      <c r="H1730" s="474" t="str">
        <f t="shared" si="55"/>
        <v/>
      </c>
      <c r="I1730" s="141"/>
      <c r="J1730" s="254" t="str">
        <f t="shared" si="56"/>
        <v/>
      </c>
    </row>
    <row r="1731" spans="1:10" ht="15" hidden="1" customHeight="1">
      <c r="A1731" s="144">
        <v>37</v>
      </c>
      <c r="B1731" s="49"/>
      <c r="C1731" s="39"/>
      <c r="D1731" s="14"/>
      <c r="E1731" s="473"/>
      <c r="F1731" s="15"/>
      <c r="G1731" s="15"/>
      <c r="H1731" s="474" t="str">
        <f t="shared" si="55"/>
        <v/>
      </c>
      <c r="I1731" s="141"/>
      <c r="J1731" s="254" t="str">
        <f t="shared" si="56"/>
        <v/>
      </c>
    </row>
    <row r="1732" spans="1:10" ht="15" hidden="1" customHeight="1">
      <c r="A1732" s="144">
        <v>38</v>
      </c>
      <c r="B1732" s="49"/>
      <c r="C1732" s="39"/>
      <c r="D1732" s="14"/>
      <c r="E1732" s="473"/>
      <c r="F1732" s="15"/>
      <c r="G1732" s="15"/>
      <c r="H1732" s="474" t="str">
        <f t="shared" si="55"/>
        <v/>
      </c>
      <c r="I1732" s="141"/>
      <c r="J1732" s="254" t="str">
        <f t="shared" si="56"/>
        <v/>
      </c>
    </row>
    <row r="1733" spans="1:10" ht="15" hidden="1" customHeight="1">
      <c r="A1733" s="144">
        <v>39</v>
      </c>
      <c r="B1733" s="49"/>
      <c r="C1733" s="39"/>
      <c r="D1733" s="14"/>
      <c r="E1733" s="473"/>
      <c r="F1733" s="15"/>
      <c r="G1733" s="15"/>
      <c r="H1733" s="474" t="str">
        <f t="shared" si="55"/>
        <v/>
      </c>
      <c r="I1733" s="141"/>
      <c r="J1733" s="254" t="str">
        <f t="shared" si="56"/>
        <v/>
      </c>
    </row>
    <row r="1734" spans="1:10" ht="15" hidden="1" customHeight="1">
      <c r="A1734" s="144">
        <v>40</v>
      </c>
      <c r="B1734" s="49"/>
      <c r="C1734" s="39"/>
      <c r="D1734" s="14"/>
      <c r="E1734" s="473"/>
      <c r="F1734" s="15"/>
      <c r="G1734" s="15"/>
      <c r="H1734" s="474" t="str">
        <f t="shared" si="55"/>
        <v/>
      </c>
      <c r="I1734" s="141"/>
      <c r="J1734" s="254" t="str">
        <f t="shared" si="56"/>
        <v/>
      </c>
    </row>
    <row r="1735" spans="1:10" ht="15" hidden="1" customHeight="1">
      <c r="A1735" s="144">
        <v>41</v>
      </c>
      <c r="B1735" s="49"/>
      <c r="C1735" s="39"/>
      <c r="D1735" s="14"/>
      <c r="E1735" s="473"/>
      <c r="F1735" s="15"/>
      <c r="G1735" s="15"/>
      <c r="H1735" s="474" t="str">
        <f t="shared" si="55"/>
        <v/>
      </c>
      <c r="I1735" s="141"/>
      <c r="J1735" s="254" t="str">
        <f t="shared" si="56"/>
        <v/>
      </c>
    </row>
    <row r="1736" spans="1:10" ht="15" hidden="1" customHeight="1">
      <c r="A1736" s="144">
        <v>42</v>
      </c>
      <c r="B1736" s="49"/>
      <c r="C1736" s="39"/>
      <c r="D1736" s="14"/>
      <c r="E1736" s="473"/>
      <c r="F1736" s="15"/>
      <c r="G1736" s="15"/>
      <c r="H1736" s="474" t="str">
        <f t="shared" si="55"/>
        <v/>
      </c>
      <c r="I1736" s="141"/>
      <c r="J1736" s="254" t="str">
        <f t="shared" si="56"/>
        <v/>
      </c>
    </row>
    <row r="1737" spans="1:10" ht="15" hidden="1" customHeight="1">
      <c r="A1737" s="144">
        <v>43</v>
      </c>
      <c r="B1737" s="49"/>
      <c r="C1737" s="39"/>
      <c r="D1737" s="14"/>
      <c r="E1737" s="473"/>
      <c r="F1737" s="15"/>
      <c r="G1737" s="15"/>
      <c r="H1737" s="474" t="str">
        <f t="shared" si="55"/>
        <v/>
      </c>
      <c r="I1737" s="141"/>
      <c r="J1737" s="254" t="str">
        <f t="shared" si="56"/>
        <v/>
      </c>
    </row>
    <row r="1738" spans="1:10" ht="15" hidden="1" customHeight="1">
      <c r="A1738" s="144">
        <v>44</v>
      </c>
      <c r="B1738" s="49"/>
      <c r="C1738" s="39"/>
      <c r="D1738" s="14"/>
      <c r="E1738" s="473"/>
      <c r="F1738" s="15"/>
      <c r="G1738" s="15"/>
      <c r="H1738" s="474" t="str">
        <f t="shared" si="55"/>
        <v/>
      </c>
      <c r="I1738" s="141"/>
      <c r="J1738" s="254" t="str">
        <f t="shared" si="56"/>
        <v/>
      </c>
    </row>
    <row r="1739" spans="1:10" ht="15" hidden="1" customHeight="1">
      <c r="A1739" s="144">
        <v>45</v>
      </c>
      <c r="B1739" s="49"/>
      <c r="C1739" s="39"/>
      <c r="D1739" s="14"/>
      <c r="E1739" s="473"/>
      <c r="F1739" s="15"/>
      <c r="G1739" s="15"/>
      <c r="H1739" s="474" t="str">
        <f t="shared" si="55"/>
        <v/>
      </c>
      <c r="I1739" s="141"/>
      <c r="J1739" s="254" t="str">
        <f t="shared" si="56"/>
        <v/>
      </c>
    </row>
    <row r="1740" spans="1:10" ht="15" hidden="1" customHeight="1">
      <c r="A1740" s="144">
        <v>46</v>
      </c>
      <c r="B1740" s="49"/>
      <c r="C1740" s="39"/>
      <c r="D1740" s="14"/>
      <c r="E1740" s="473"/>
      <c r="F1740" s="15"/>
      <c r="G1740" s="15"/>
      <c r="H1740" s="474" t="str">
        <f t="shared" si="55"/>
        <v/>
      </c>
      <c r="I1740" s="141"/>
      <c r="J1740" s="254" t="str">
        <f t="shared" si="56"/>
        <v/>
      </c>
    </row>
    <row r="1741" spans="1:10" ht="15" hidden="1" customHeight="1">
      <c r="A1741" s="144">
        <v>47</v>
      </c>
      <c r="B1741" s="49"/>
      <c r="C1741" s="39"/>
      <c r="D1741" s="14"/>
      <c r="E1741" s="473"/>
      <c r="F1741" s="15"/>
      <c r="G1741" s="15"/>
      <c r="H1741" s="474" t="str">
        <f t="shared" si="55"/>
        <v/>
      </c>
      <c r="I1741" s="141"/>
      <c r="J1741" s="254" t="str">
        <f t="shared" si="56"/>
        <v/>
      </c>
    </row>
    <row r="1742" spans="1:10" ht="15" hidden="1" customHeight="1">
      <c r="A1742" s="144">
        <v>48</v>
      </c>
      <c r="B1742" s="49"/>
      <c r="C1742" s="39"/>
      <c r="D1742" s="14"/>
      <c r="E1742" s="473"/>
      <c r="F1742" s="15"/>
      <c r="G1742" s="15"/>
      <c r="H1742" s="474" t="str">
        <f t="shared" si="55"/>
        <v/>
      </c>
      <c r="I1742" s="141"/>
      <c r="J1742" s="254" t="str">
        <f t="shared" si="56"/>
        <v/>
      </c>
    </row>
    <row r="1743" spans="1:10" ht="15" hidden="1" customHeight="1">
      <c r="A1743" s="144">
        <v>49</v>
      </c>
      <c r="B1743" s="49"/>
      <c r="C1743" s="39"/>
      <c r="D1743" s="14"/>
      <c r="E1743" s="473"/>
      <c r="F1743" s="15"/>
      <c r="G1743" s="15"/>
      <c r="H1743" s="474" t="str">
        <f t="shared" si="55"/>
        <v/>
      </c>
      <c r="I1743" s="141"/>
      <c r="J1743" s="254" t="str">
        <f t="shared" si="56"/>
        <v/>
      </c>
    </row>
    <row r="1744" spans="1:10" ht="15" hidden="1" customHeight="1">
      <c r="A1744" s="144">
        <v>50</v>
      </c>
      <c r="B1744" s="49"/>
      <c r="C1744" s="39"/>
      <c r="D1744" s="14"/>
      <c r="E1744" s="473"/>
      <c r="F1744" s="15"/>
      <c r="G1744" s="15"/>
      <c r="H1744" s="474" t="str">
        <f t="shared" si="55"/>
        <v/>
      </c>
      <c r="I1744" s="141"/>
      <c r="J1744" s="254" t="str">
        <f t="shared" si="56"/>
        <v/>
      </c>
    </row>
    <row r="1745" spans="1:10" ht="15" hidden="1" customHeight="1">
      <c r="A1745" s="144">
        <v>51</v>
      </c>
      <c r="B1745" s="49"/>
      <c r="C1745" s="39"/>
      <c r="D1745" s="14"/>
      <c r="E1745" s="473"/>
      <c r="F1745" s="15"/>
      <c r="G1745" s="15"/>
      <c r="H1745" s="474" t="str">
        <f t="shared" si="55"/>
        <v/>
      </c>
      <c r="I1745" s="141"/>
      <c r="J1745" s="254" t="str">
        <f t="shared" si="56"/>
        <v/>
      </c>
    </row>
    <row r="1746" spans="1:10" ht="15" hidden="1" customHeight="1">
      <c r="A1746" s="144">
        <v>52</v>
      </c>
      <c r="B1746" s="49"/>
      <c r="C1746" s="39"/>
      <c r="D1746" s="14"/>
      <c r="E1746" s="473"/>
      <c r="F1746" s="15"/>
      <c r="G1746" s="15"/>
      <c r="H1746" s="474" t="str">
        <f t="shared" si="55"/>
        <v/>
      </c>
      <c r="I1746" s="141"/>
      <c r="J1746" s="254" t="str">
        <f t="shared" si="56"/>
        <v/>
      </c>
    </row>
    <row r="1747" spans="1:10" ht="15" hidden="1" customHeight="1">
      <c r="A1747" s="144">
        <v>53</v>
      </c>
      <c r="B1747" s="49"/>
      <c r="C1747" s="39"/>
      <c r="D1747" s="14"/>
      <c r="E1747" s="473"/>
      <c r="F1747" s="15"/>
      <c r="G1747" s="15"/>
      <c r="H1747" s="474" t="str">
        <f t="shared" si="55"/>
        <v/>
      </c>
      <c r="I1747" s="141"/>
      <c r="J1747" s="254" t="str">
        <f t="shared" si="56"/>
        <v/>
      </c>
    </row>
    <row r="1748" spans="1:10" ht="15" hidden="1" customHeight="1">
      <c r="A1748" s="144">
        <v>54</v>
      </c>
      <c r="B1748" s="49"/>
      <c r="C1748" s="39"/>
      <c r="D1748" s="14"/>
      <c r="E1748" s="473"/>
      <c r="F1748" s="15"/>
      <c r="G1748" s="15"/>
      <c r="H1748" s="474" t="str">
        <f t="shared" si="55"/>
        <v/>
      </c>
      <c r="I1748" s="141"/>
      <c r="J1748" s="254" t="str">
        <f t="shared" si="56"/>
        <v/>
      </c>
    </row>
    <row r="1749" spans="1:10" ht="15" hidden="1" customHeight="1">
      <c r="A1749" s="144">
        <v>55</v>
      </c>
      <c r="B1749" s="49"/>
      <c r="C1749" s="39"/>
      <c r="D1749" s="14"/>
      <c r="E1749" s="473"/>
      <c r="F1749" s="15"/>
      <c r="G1749" s="15"/>
      <c r="H1749" s="474" t="str">
        <f t="shared" si="55"/>
        <v/>
      </c>
      <c r="I1749" s="141"/>
      <c r="J1749" s="254" t="str">
        <f t="shared" si="56"/>
        <v/>
      </c>
    </row>
    <row r="1750" spans="1:10" ht="15" hidden="1" customHeight="1">
      <c r="A1750" s="144">
        <v>56</v>
      </c>
      <c r="B1750" s="49"/>
      <c r="C1750" s="39"/>
      <c r="D1750" s="14"/>
      <c r="E1750" s="473"/>
      <c r="F1750" s="15"/>
      <c r="G1750" s="15"/>
      <c r="H1750" s="474" t="str">
        <f t="shared" si="55"/>
        <v/>
      </c>
      <c r="I1750" s="141"/>
      <c r="J1750" s="254" t="str">
        <f t="shared" si="56"/>
        <v/>
      </c>
    </row>
    <row r="1751" spans="1:10" ht="15" hidden="1" customHeight="1">
      <c r="A1751" s="144">
        <v>57</v>
      </c>
      <c r="B1751" s="49"/>
      <c r="C1751" s="39"/>
      <c r="D1751" s="14"/>
      <c r="E1751" s="473"/>
      <c r="F1751" s="15"/>
      <c r="G1751" s="15"/>
      <c r="H1751" s="474" t="str">
        <f t="shared" si="55"/>
        <v/>
      </c>
      <c r="I1751" s="141"/>
      <c r="J1751" s="254" t="str">
        <f t="shared" si="56"/>
        <v/>
      </c>
    </row>
    <row r="1752" spans="1:10" ht="15" hidden="1" customHeight="1">
      <c r="A1752" s="144">
        <v>58</v>
      </c>
      <c r="B1752" s="49"/>
      <c r="C1752" s="39"/>
      <c r="D1752" s="14"/>
      <c r="E1752" s="473"/>
      <c r="F1752" s="15"/>
      <c r="G1752" s="15"/>
      <c r="H1752" s="474" t="str">
        <f t="shared" si="55"/>
        <v/>
      </c>
      <c r="I1752" s="141"/>
      <c r="J1752" s="254" t="str">
        <f t="shared" si="56"/>
        <v/>
      </c>
    </row>
    <row r="1753" spans="1:10" ht="15" hidden="1" customHeight="1">
      <c r="A1753" s="144">
        <v>59</v>
      </c>
      <c r="B1753" s="49"/>
      <c r="C1753" s="39"/>
      <c r="D1753" s="14"/>
      <c r="E1753" s="473"/>
      <c r="F1753" s="15"/>
      <c r="G1753" s="15"/>
      <c r="H1753" s="474" t="str">
        <f t="shared" si="55"/>
        <v/>
      </c>
      <c r="I1753" s="141"/>
      <c r="J1753" s="254" t="str">
        <f t="shared" si="56"/>
        <v/>
      </c>
    </row>
    <row r="1754" spans="1:10" ht="15" hidden="1" customHeight="1">
      <c r="A1754" s="144">
        <v>60</v>
      </c>
      <c r="B1754" s="49"/>
      <c r="C1754" s="39"/>
      <c r="D1754" s="14"/>
      <c r="E1754" s="473"/>
      <c r="F1754" s="15"/>
      <c r="G1754" s="15"/>
      <c r="H1754" s="474" t="str">
        <f t="shared" si="55"/>
        <v/>
      </c>
      <c r="I1754" s="141"/>
      <c r="J1754" s="254" t="str">
        <f t="shared" si="56"/>
        <v/>
      </c>
    </row>
    <row r="1755" spans="1:10" ht="15" hidden="1" customHeight="1">
      <c r="A1755" s="144">
        <v>61</v>
      </c>
      <c r="B1755" s="49"/>
      <c r="C1755" s="39"/>
      <c r="D1755" s="14"/>
      <c r="E1755" s="473"/>
      <c r="F1755" s="15"/>
      <c r="G1755" s="15"/>
      <c r="H1755" s="474" t="str">
        <f t="shared" si="55"/>
        <v/>
      </c>
      <c r="I1755" s="141"/>
      <c r="J1755" s="254" t="str">
        <f t="shared" si="56"/>
        <v/>
      </c>
    </row>
    <row r="1756" spans="1:10" ht="15" hidden="1" customHeight="1">
      <c r="A1756" s="144">
        <v>62</v>
      </c>
      <c r="B1756" s="49"/>
      <c r="C1756" s="39"/>
      <c r="D1756" s="14"/>
      <c r="E1756" s="473"/>
      <c r="F1756" s="15"/>
      <c r="G1756" s="15"/>
      <c r="H1756" s="474" t="str">
        <f t="shared" si="55"/>
        <v/>
      </c>
      <c r="I1756" s="141"/>
      <c r="J1756" s="254" t="str">
        <f t="shared" si="56"/>
        <v/>
      </c>
    </row>
    <row r="1757" spans="1:10" ht="15" hidden="1" customHeight="1">
      <c r="A1757" s="144">
        <v>63</v>
      </c>
      <c r="B1757" s="49"/>
      <c r="C1757" s="39"/>
      <c r="D1757" s="14"/>
      <c r="E1757" s="473"/>
      <c r="F1757" s="15"/>
      <c r="G1757" s="15"/>
      <c r="H1757" s="474" t="str">
        <f t="shared" si="55"/>
        <v/>
      </c>
      <c r="I1757" s="141"/>
      <c r="J1757" s="254" t="str">
        <f t="shared" si="56"/>
        <v/>
      </c>
    </row>
    <row r="1758" spans="1:10" ht="15" hidden="1" customHeight="1">
      <c r="A1758" s="144">
        <v>64</v>
      </c>
      <c r="B1758" s="49"/>
      <c r="C1758" s="39"/>
      <c r="D1758" s="14"/>
      <c r="E1758" s="473"/>
      <c r="F1758" s="15"/>
      <c r="G1758" s="15"/>
      <c r="H1758" s="474" t="str">
        <f t="shared" si="55"/>
        <v/>
      </c>
      <c r="I1758" s="141"/>
      <c r="J1758" s="254" t="str">
        <f t="shared" si="56"/>
        <v/>
      </c>
    </row>
    <row r="1759" spans="1:10" ht="15" hidden="1" customHeight="1">
      <c r="A1759" s="144">
        <v>65</v>
      </c>
      <c r="B1759" s="49"/>
      <c r="C1759" s="39"/>
      <c r="D1759" s="14"/>
      <c r="E1759" s="473"/>
      <c r="F1759" s="15"/>
      <c r="G1759" s="15"/>
      <c r="H1759" s="474" t="str">
        <f t="shared" ref="H1759:H1822" si="57">IF(B1759&lt;&gt;"",(D1759*E1759)/(1-F1759-G1759),"")</f>
        <v/>
      </c>
      <c r="I1759" s="141"/>
      <c r="J1759" s="254" t="str">
        <f t="shared" ref="J1759:J1822" si="58">IF(B1759="","",IF(H1759&lt;&gt;0,"x",IF(H1759="","",IF(H1759=0,""))))</f>
        <v/>
      </c>
    </row>
    <row r="1760" spans="1:10" ht="15" hidden="1" customHeight="1">
      <c r="A1760" s="144">
        <v>66</v>
      </c>
      <c r="B1760" s="49"/>
      <c r="C1760" s="39"/>
      <c r="D1760" s="14"/>
      <c r="E1760" s="473"/>
      <c r="F1760" s="15"/>
      <c r="G1760" s="15"/>
      <c r="H1760" s="474" t="str">
        <f t="shared" si="57"/>
        <v/>
      </c>
      <c r="I1760" s="141"/>
      <c r="J1760" s="254" t="str">
        <f t="shared" si="58"/>
        <v/>
      </c>
    </row>
    <row r="1761" spans="1:10" ht="15" hidden="1" customHeight="1">
      <c r="A1761" s="144">
        <v>67</v>
      </c>
      <c r="B1761" s="49"/>
      <c r="C1761" s="39"/>
      <c r="D1761" s="14"/>
      <c r="E1761" s="473"/>
      <c r="F1761" s="15"/>
      <c r="G1761" s="15"/>
      <c r="H1761" s="474" t="str">
        <f t="shared" si="57"/>
        <v/>
      </c>
      <c r="I1761" s="141"/>
      <c r="J1761" s="254" t="str">
        <f t="shared" si="58"/>
        <v/>
      </c>
    </row>
    <row r="1762" spans="1:10" ht="15" hidden="1" customHeight="1">
      <c r="A1762" s="144">
        <v>68</v>
      </c>
      <c r="B1762" s="49"/>
      <c r="C1762" s="39"/>
      <c r="D1762" s="14"/>
      <c r="E1762" s="473"/>
      <c r="F1762" s="15"/>
      <c r="G1762" s="15"/>
      <c r="H1762" s="474" t="str">
        <f t="shared" si="57"/>
        <v/>
      </c>
      <c r="I1762" s="141"/>
      <c r="J1762" s="254" t="str">
        <f t="shared" si="58"/>
        <v/>
      </c>
    </row>
    <row r="1763" spans="1:10" ht="15" hidden="1" customHeight="1">
      <c r="A1763" s="144">
        <v>69</v>
      </c>
      <c r="B1763" s="49"/>
      <c r="C1763" s="39"/>
      <c r="D1763" s="14"/>
      <c r="E1763" s="473"/>
      <c r="F1763" s="15"/>
      <c r="G1763" s="15"/>
      <c r="H1763" s="474" t="str">
        <f t="shared" si="57"/>
        <v/>
      </c>
      <c r="I1763" s="141"/>
      <c r="J1763" s="254" t="str">
        <f t="shared" si="58"/>
        <v/>
      </c>
    </row>
    <row r="1764" spans="1:10" ht="15" hidden="1" customHeight="1">
      <c r="A1764" s="144">
        <v>70</v>
      </c>
      <c r="B1764" s="49"/>
      <c r="C1764" s="39"/>
      <c r="D1764" s="14"/>
      <c r="E1764" s="473"/>
      <c r="F1764" s="15"/>
      <c r="G1764" s="15"/>
      <c r="H1764" s="474" t="str">
        <f t="shared" si="57"/>
        <v/>
      </c>
      <c r="I1764" s="141"/>
      <c r="J1764" s="254" t="str">
        <f t="shared" si="58"/>
        <v/>
      </c>
    </row>
    <row r="1765" spans="1:10" ht="15" hidden="1" customHeight="1">
      <c r="A1765" s="144">
        <v>71</v>
      </c>
      <c r="B1765" s="49"/>
      <c r="C1765" s="39"/>
      <c r="D1765" s="14"/>
      <c r="E1765" s="473"/>
      <c r="F1765" s="15"/>
      <c r="G1765" s="15"/>
      <c r="H1765" s="474" t="str">
        <f t="shared" si="57"/>
        <v/>
      </c>
      <c r="I1765" s="141"/>
      <c r="J1765" s="254" t="str">
        <f t="shared" si="58"/>
        <v/>
      </c>
    </row>
    <row r="1766" spans="1:10" ht="15" hidden="1" customHeight="1">
      <c r="A1766" s="144">
        <v>72</v>
      </c>
      <c r="B1766" s="49"/>
      <c r="C1766" s="39"/>
      <c r="D1766" s="14"/>
      <c r="E1766" s="473"/>
      <c r="F1766" s="15"/>
      <c r="G1766" s="15"/>
      <c r="H1766" s="474" t="str">
        <f t="shared" si="57"/>
        <v/>
      </c>
      <c r="I1766" s="141"/>
      <c r="J1766" s="254" t="str">
        <f t="shared" si="58"/>
        <v/>
      </c>
    </row>
    <row r="1767" spans="1:10" ht="15" hidden="1" customHeight="1">
      <c r="A1767" s="144">
        <v>73</v>
      </c>
      <c r="B1767" s="49"/>
      <c r="C1767" s="39"/>
      <c r="D1767" s="14"/>
      <c r="E1767" s="473"/>
      <c r="F1767" s="15"/>
      <c r="G1767" s="15"/>
      <c r="H1767" s="474" t="str">
        <f t="shared" si="57"/>
        <v/>
      </c>
      <c r="I1767" s="141"/>
      <c r="J1767" s="254" t="str">
        <f t="shared" si="58"/>
        <v/>
      </c>
    </row>
    <row r="1768" spans="1:10" ht="15" hidden="1" customHeight="1">
      <c r="A1768" s="144">
        <v>74</v>
      </c>
      <c r="B1768" s="49"/>
      <c r="C1768" s="39"/>
      <c r="D1768" s="14"/>
      <c r="E1768" s="473"/>
      <c r="F1768" s="15"/>
      <c r="G1768" s="15"/>
      <c r="H1768" s="474" t="str">
        <f t="shared" si="57"/>
        <v/>
      </c>
      <c r="I1768" s="141"/>
      <c r="J1768" s="254" t="str">
        <f t="shared" si="58"/>
        <v/>
      </c>
    </row>
    <row r="1769" spans="1:10" ht="15" hidden="1" customHeight="1">
      <c r="A1769" s="144">
        <v>75</v>
      </c>
      <c r="B1769" s="49"/>
      <c r="C1769" s="39"/>
      <c r="D1769" s="14"/>
      <c r="E1769" s="473"/>
      <c r="F1769" s="15"/>
      <c r="G1769" s="15"/>
      <c r="H1769" s="474" t="str">
        <f t="shared" si="57"/>
        <v/>
      </c>
      <c r="I1769" s="141"/>
      <c r="J1769" s="254" t="str">
        <f t="shared" si="58"/>
        <v/>
      </c>
    </row>
    <row r="1770" spans="1:10" ht="15" hidden="1" customHeight="1">
      <c r="A1770" s="144">
        <v>76</v>
      </c>
      <c r="B1770" s="49"/>
      <c r="C1770" s="39"/>
      <c r="D1770" s="14"/>
      <c r="E1770" s="473"/>
      <c r="F1770" s="15"/>
      <c r="G1770" s="15"/>
      <c r="H1770" s="474" t="str">
        <f t="shared" si="57"/>
        <v/>
      </c>
      <c r="I1770" s="141"/>
      <c r="J1770" s="254" t="str">
        <f t="shared" si="58"/>
        <v/>
      </c>
    </row>
    <row r="1771" spans="1:10" ht="15" hidden="1" customHeight="1">
      <c r="A1771" s="144">
        <v>77</v>
      </c>
      <c r="B1771" s="49"/>
      <c r="C1771" s="39"/>
      <c r="D1771" s="14"/>
      <c r="E1771" s="473"/>
      <c r="F1771" s="15"/>
      <c r="G1771" s="15"/>
      <c r="H1771" s="474" t="str">
        <f t="shared" si="57"/>
        <v/>
      </c>
      <c r="I1771" s="141"/>
      <c r="J1771" s="254" t="str">
        <f t="shared" si="58"/>
        <v/>
      </c>
    </row>
    <row r="1772" spans="1:10" ht="15" hidden="1" customHeight="1">
      <c r="A1772" s="144">
        <v>78</v>
      </c>
      <c r="B1772" s="49"/>
      <c r="C1772" s="39"/>
      <c r="D1772" s="14"/>
      <c r="E1772" s="473"/>
      <c r="F1772" s="15"/>
      <c r="G1772" s="15"/>
      <c r="H1772" s="474" t="str">
        <f t="shared" si="57"/>
        <v/>
      </c>
      <c r="I1772" s="141"/>
      <c r="J1772" s="254" t="str">
        <f t="shared" si="58"/>
        <v/>
      </c>
    </row>
    <row r="1773" spans="1:10" ht="15" hidden="1" customHeight="1">
      <c r="A1773" s="144">
        <v>79</v>
      </c>
      <c r="B1773" s="49"/>
      <c r="C1773" s="39"/>
      <c r="D1773" s="14"/>
      <c r="E1773" s="473"/>
      <c r="F1773" s="15"/>
      <c r="G1773" s="15"/>
      <c r="H1773" s="474" t="str">
        <f t="shared" si="57"/>
        <v/>
      </c>
      <c r="I1773" s="141"/>
      <c r="J1773" s="254" t="str">
        <f t="shared" si="58"/>
        <v/>
      </c>
    </row>
    <row r="1774" spans="1:10" ht="15" hidden="1" customHeight="1">
      <c r="A1774" s="144">
        <v>80</v>
      </c>
      <c r="B1774" s="49"/>
      <c r="C1774" s="39"/>
      <c r="D1774" s="14"/>
      <c r="E1774" s="473"/>
      <c r="F1774" s="15"/>
      <c r="G1774" s="15"/>
      <c r="H1774" s="474" t="str">
        <f t="shared" si="57"/>
        <v/>
      </c>
      <c r="I1774" s="141"/>
      <c r="J1774" s="254" t="str">
        <f t="shared" si="58"/>
        <v/>
      </c>
    </row>
    <row r="1775" spans="1:10" ht="15" hidden="1" customHeight="1">
      <c r="A1775" s="144">
        <v>81</v>
      </c>
      <c r="B1775" s="49"/>
      <c r="C1775" s="39"/>
      <c r="D1775" s="14"/>
      <c r="E1775" s="473"/>
      <c r="F1775" s="15"/>
      <c r="G1775" s="15"/>
      <c r="H1775" s="474" t="str">
        <f t="shared" si="57"/>
        <v/>
      </c>
      <c r="I1775" s="141"/>
      <c r="J1775" s="254" t="str">
        <f t="shared" si="58"/>
        <v/>
      </c>
    </row>
    <row r="1776" spans="1:10" ht="15" hidden="1" customHeight="1">
      <c r="A1776" s="144">
        <v>82</v>
      </c>
      <c r="B1776" s="49"/>
      <c r="C1776" s="39"/>
      <c r="D1776" s="14"/>
      <c r="E1776" s="473"/>
      <c r="F1776" s="15"/>
      <c r="G1776" s="15"/>
      <c r="H1776" s="474" t="str">
        <f t="shared" si="57"/>
        <v/>
      </c>
      <c r="I1776" s="141"/>
      <c r="J1776" s="254" t="str">
        <f t="shared" si="58"/>
        <v/>
      </c>
    </row>
    <row r="1777" spans="1:10" ht="15" hidden="1" customHeight="1">
      <c r="A1777" s="144">
        <v>83</v>
      </c>
      <c r="B1777" s="49"/>
      <c r="C1777" s="39"/>
      <c r="D1777" s="14"/>
      <c r="E1777" s="473"/>
      <c r="F1777" s="15"/>
      <c r="G1777" s="15"/>
      <c r="H1777" s="474" t="str">
        <f t="shared" si="57"/>
        <v/>
      </c>
      <c r="I1777" s="141"/>
      <c r="J1777" s="254" t="str">
        <f t="shared" si="58"/>
        <v/>
      </c>
    </row>
    <row r="1778" spans="1:10" ht="15" hidden="1" customHeight="1">
      <c r="A1778" s="144">
        <v>84</v>
      </c>
      <c r="B1778" s="49"/>
      <c r="C1778" s="39"/>
      <c r="D1778" s="14"/>
      <c r="E1778" s="473"/>
      <c r="F1778" s="15"/>
      <c r="G1778" s="15"/>
      <c r="H1778" s="474" t="str">
        <f t="shared" si="57"/>
        <v/>
      </c>
      <c r="I1778" s="141"/>
      <c r="J1778" s="254" t="str">
        <f t="shared" si="58"/>
        <v/>
      </c>
    </row>
    <row r="1779" spans="1:10" ht="15" hidden="1" customHeight="1">
      <c r="A1779" s="144">
        <v>85</v>
      </c>
      <c r="B1779" s="49"/>
      <c r="C1779" s="39"/>
      <c r="D1779" s="14"/>
      <c r="E1779" s="473"/>
      <c r="F1779" s="15"/>
      <c r="G1779" s="15"/>
      <c r="H1779" s="474" t="str">
        <f t="shared" si="57"/>
        <v/>
      </c>
      <c r="I1779" s="141"/>
      <c r="J1779" s="254" t="str">
        <f t="shared" si="58"/>
        <v/>
      </c>
    </row>
    <row r="1780" spans="1:10" ht="15" hidden="1" customHeight="1">
      <c r="A1780" s="144">
        <v>86</v>
      </c>
      <c r="B1780" s="49"/>
      <c r="C1780" s="39"/>
      <c r="D1780" s="14"/>
      <c r="E1780" s="473"/>
      <c r="F1780" s="15"/>
      <c r="G1780" s="15"/>
      <c r="H1780" s="474" t="str">
        <f t="shared" si="57"/>
        <v/>
      </c>
      <c r="I1780" s="141"/>
      <c r="J1780" s="254" t="str">
        <f t="shared" si="58"/>
        <v/>
      </c>
    </row>
    <row r="1781" spans="1:10" ht="15" hidden="1" customHeight="1">
      <c r="A1781" s="144">
        <v>87</v>
      </c>
      <c r="B1781" s="49"/>
      <c r="C1781" s="39"/>
      <c r="D1781" s="14"/>
      <c r="E1781" s="473"/>
      <c r="F1781" s="15"/>
      <c r="G1781" s="15"/>
      <c r="H1781" s="474" t="str">
        <f t="shared" si="57"/>
        <v/>
      </c>
      <c r="I1781" s="141"/>
      <c r="J1781" s="254" t="str">
        <f t="shared" si="58"/>
        <v/>
      </c>
    </row>
    <row r="1782" spans="1:10" ht="15" hidden="1" customHeight="1">
      <c r="A1782" s="144">
        <v>88</v>
      </c>
      <c r="B1782" s="49"/>
      <c r="C1782" s="39"/>
      <c r="D1782" s="14"/>
      <c r="E1782" s="473"/>
      <c r="F1782" s="15"/>
      <c r="G1782" s="15"/>
      <c r="H1782" s="474" t="str">
        <f t="shared" si="57"/>
        <v/>
      </c>
      <c r="I1782" s="141"/>
      <c r="J1782" s="254" t="str">
        <f t="shared" si="58"/>
        <v/>
      </c>
    </row>
    <row r="1783" spans="1:10" ht="15" hidden="1" customHeight="1">
      <c r="A1783" s="144">
        <v>89</v>
      </c>
      <c r="B1783" s="49"/>
      <c r="C1783" s="39"/>
      <c r="D1783" s="14"/>
      <c r="E1783" s="473"/>
      <c r="F1783" s="15"/>
      <c r="G1783" s="15"/>
      <c r="H1783" s="474" t="str">
        <f t="shared" si="57"/>
        <v/>
      </c>
      <c r="I1783" s="141"/>
      <c r="J1783" s="254" t="str">
        <f t="shared" si="58"/>
        <v/>
      </c>
    </row>
    <row r="1784" spans="1:10" ht="15" hidden="1" customHeight="1">
      <c r="A1784" s="144">
        <v>90</v>
      </c>
      <c r="B1784" s="49"/>
      <c r="C1784" s="39"/>
      <c r="D1784" s="14"/>
      <c r="E1784" s="473"/>
      <c r="F1784" s="15"/>
      <c r="G1784" s="15"/>
      <c r="H1784" s="474" t="str">
        <f t="shared" si="57"/>
        <v/>
      </c>
      <c r="I1784" s="141"/>
      <c r="J1784" s="254" t="str">
        <f t="shared" si="58"/>
        <v/>
      </c>
    </row>
    <row r="1785" spans="1:10" ht="15" hidden="1" customHeight="1">
      <c r="A1785" s="144">
        <v>91</v>
      </c>
      <c r="B1785" s="49"/>
      <c r="C1785" s="39"/>
      <c r="D1785" s="14"/>
      <c r="E1785" s="473"/>
      <c r="F1785" s="15"/>
      <c r="G1785" s="15"/>
      <c r="H1785" s="474" t="str">
        <f t="shared" si="57"/>
        <v/>
      </c>
      <c r="I1785" s="141"/>
      <c r="J1785" s="254" t="str">
        <f t="shared" si="58"/>
        <v/>
      </c>
    </row>
    <row r="1786" spans="1:10" ht="15" hidden="1" customHeight="1">
      <c r="A1786" s="144">
        <v>92</v>
      </c>
      <c r="B1786" s="49"/>
      <c r="C1786" s="39"/>
      <c r="D1786" s="14"/>
      <c r="E1786" s="473"/>
      <c r="F1786" s="15"/>
      <c r="G1786" s="15"/>
      <c r="H1786" s="474" t="str">
        <f t="shared" si="57"/>
        <v/>
      </c>
      <c r="I1786" s="141"/>
      <c r="J1786" s="254" t="str">
        <f t="shared" si="58"/>
        <v/>
      </c>
    </row>
    <row r="1787" spans="1:10" ht="15" hidden="1" customHeight="1">
      <c r="A1787" s="144">
        <v>93</v>
      </c>
      <c r="B1787" s="49"/>
      <c r="C1787" s="39"/>
      <c r="D1787" s="14"/>
      <c r="E1787" s="473"/>
      <c r="F1787" s="15"/>
      <c r="G1787" s="15"/>
      <c r="H1787" s="474" t="str">
        <f t="shared" si="57"/>
        <v/>
      </c>
      <c r="I1787" s="141"/>
      <c r="J1787" s="254" t="str">
        <f t="shared" si="58"/>
        <v/>
      </c>
    </row>
    <row r="1788" spans="1:10" ht="15" hidden="1" customHeight="1">
      <c r="A1788" s="144">
        <v>94</v>
      </c>
      <c r="B1788" s="49"/>
      <c r="C1788" s="39"/>
      <c r="D1788" s="14"/>
      <c r="E1788" s="473"/>
      <c r="F1788" s="15"/>
      <c r="G1788" s="15"/>
      <c r="H1788" s="474" t="str">
        <f t="shared" si="57"/>
        <v/>
      </c>
      <c r="I1788" s="141"/>
      <c r="J1788" s="254" t="str">
        <f t="shared" si="58"/>
        <v/>
      </c>
    </row>
    <row r="1789" spans="1:10" ht="15" hidden="1" customHeight="1">
      <c r="A1789" s="144">
        <v>95</v>
      </c>
      <c r="B1789" s="49"/>
      <c r="C1789" s="39"/>
      <c r="D1789" s="14"/>
      <c r="E1789" s="473"/>
      <c r="F1789" s="15"/>
      <c r="G1789" s="15"/>
      <c r="H1789" s="474" t="str">
        <f t="shared" si="57"/>
        <v/>
      </c>
      <c r="I1789" s="141"/>
      <c r="J1789" s="254" t="str">
        <f t="shared" si="58"/>
        <v/>
      </c>
    </row>
    <row r="1790" spans="1:10" ht="15" hidden="1" customHeight="1">
      <c r="A1790" s="144">
        <v>96</v>
      </c>
      <c r="B1790" s="49"/>
      <c r="C1790" s="39"/>
      <c r="D1790" s="14"/>
      <c r="E1790" s="473"/>
      <c r="F1790" s="15"/>
      <c r="G1790" s="15"/>
      <c r="H1790" s="474" t="str">
        <f t="shared" si="57"/>
        <v/>
      </c>
      <c r="I1790" s="141"/>
      <c r="J1790" s="254" t="str">
        <f t="shared" si="58"/>
        <v/>
      </c>
    </row>
    <row r="1791" spans="1:10" ht="15" hidden="1" customHeight="1">
      <c r="A1791" s="144">
        <v>97</v>
      </c>
      <c r="B1791" s="49"/>
      <c r="C1791" s="39"/>
      <c r="D1791" s="14"/>
      <c r="E1791" s="473"/>
      <c r="F1791" s="15"/>
      <c r="G1791" s="15"/>
      <c r="H1791" s="474" t="str">
        <f t="shared" si="57"/>
        <v/>
      </c>
      <c r="I1791" s="141"/>
      <c r="J1791" s="254" t="str">
        <f t="shared" si="58"/>
        <v/>
      </c>
    </row>
    <row r="1792" spans="1:10" ht="15" hidden="1" customHeight="1">
      <c r="A1792" s="144">
        <v>98</v>
      </c>
      <c r="B1792" s="49"/>
      <c r="C1792" s="39"/>
      <c r="D1792" s="14"/>
      <c r="E1792" s="473"/>
      <c r="F1792" s="15"/>
      <c r="G1792" s="15"/>
      <c r="H1792" s="474" t="str">
        <f t="shared" si="57"/>
        <v/>
      </c>
      <c r="I1792" s="141"/>
      <c r="J1792" s="254" t="str">
        <f t="shared" si="58"/>
        <v/>
      </c>
    </row>
    <row r="1793" spans="1:10" ht="15" hidden="1" customHeight="1">
      <c r="A1793" s="144">
        <v>99</v>
      </c>
      <c r="B1793" s="49"/>
      <c r="C1793" s="39"/>
      <c r="D1793" s="14"/>
      <c r="E1793" s="473"/>
      <c r="F1793" s="15"/>
      <c r="G1793" s="15"/>
      <c r="H1793" s="474" t="str">
        <f t="shared" si="57"/>
        <v/>
      </c>
      <c r="I1793" s="141"/>
      <c r="J1793" s="254" t="str">
        <f t="shared" si="58"/>
        <v/>
      </c>
    </row>
    <row r="1794" spans="1:10" ht="15" hidden="1" customHeight="1">
      <c r="A1794" s="144">
        <v>100</v>
      </c>
      <c r="B1794" s="49"/>
      <c r="C1794" s="39"/>
      <c r="D1794" s="14"/>
      <c r="E1794" s="473"/>
      <c r="F1794" s="15"/>
      <c r="G1794" s="15"/>
      <c r="H1794" s="474" t="str">
        <f t="shared" si="57"/>
        <v/>
      </c>
      <c r="I1794" s="141"/>
      <c r="J1794" s="254" t="str">
        <f t="shared" si="58"/>
        <v/>
      </c>
    </row>
    <row r="1795" spans="1:10" ht="15" hidden="1" customHeight="1">
      <c r="A1795" s="144">
        <v>101</v>
      </c>
      <c r="B1795" s="49"/>
      <c r="C1795" s="39"/>
      <c r="D1795" s="14"/>
      <c r="E1795" s="473"/>
      <c r="F1795" s="15"/>
      <c r="G1795" s="15"/>
      <c r="H1795" s="474" t="str">
        <f t="shared" si="57"/>
        <v/>
      </c>
      <c r="I1795" s="141"/>
      <c r="J1795" s="254" t="str">
        <f t="shared" si="58"/>
        <v/>
      </c>
    </row>
    <row r="1796" spans="1:10" ht="15" hidden="1" customHeight="1">
      <c r="A1796" s="144">
        <v>102</v>
      </c>
      <c r="B1796" s="49"/>
      <c r="C1796" s="39"/>
      <c r="D1796" s="14"/>
      <c r="E1796" s="473"/>
      <c r="F1796" s="15"/>
      <c r="G1796" s="15"/>
      <c r="H1796" s="474" t="str">
        <f t="shared" si="57"/>
        <v/>
      </c>
      <c r="I1796" s="141"/>
      <c r="J1796" s="254" t="str">
        <f t="shared" si="58"/>
        <v/>
      </c>
    </row>
    <row r="1797" spans="1:10" ht="15" hidden="1" customHeight="1">
      <c r="A1797" s="144">
        <v>103</v>
      </c>
      <c r="B1797" s="49"/>
      <c r="C1797" s="39"/>
      <c r="D1797" s="14"/>
      <c r="E1797" s="473"/>
      <c r="F1797" s="15"/>
      <c r="G1797" s="15"/>
      <c r="H1797" s="474" t="str">
        <f t="shared" si="57"/>
        <v/>
      </c>
      <c r="I1797" s="141"/>
      <c r="J1797" s="254" t="str">
        <f t="shared" si="58"/>
        <v/>
      </c>
    </row>
    <row r="1798" spans="1:10" ht="15" hidden="1" customHeight="1">
      <c r="A1798" s="144">
        <v>104</v>
      </c>
      <c r="B1798" s="49"/>
      <c r="C1798" s="39"/>
      <c r="D1798" s="14"/>
      <c r="E1798" s="473"/>
      <c r="F1798" s="15"/>
      <c r="G1798" s="15"/>
      <c r="H1798" s="474" t="str">
        <f t="shared" si="57"/>
        <v/>
      </c>
      <c r="I1798" s="141"/>
      <c r="J1798" s="254" t="str">
        <f t="shared" si="58"/>
        <v/>
      </c>
    </row>
    <row r="1799" spans="1:10" ht="15" hidden="1" customHeight="1">
      <c r="A1799" s="144">
        <v>105</v>
      </c>
      <c r="B1799" s="49"/>
      <c r="C1799" s="39"/>
      <c r="D1799" s="14"/>
      <c r="E1799" s="473"/>
      <c r="F1799" s="15"/>
      <c r="G1799" s="15"/>
      <c r="H1799" s="474" t="str">
        <f t="shared" si="57"/>
        <v/>
      </c>
      <c r="I1799" s="141"/>
      <c r="J1799" s="254" t="str">
        <f t="shared" si="58"/>
        <v/>
      </c>
    </row>
    <row r="1800" spans="1:10" ht="15" hidden="1" customHeight="1">
      <c r="A1800" s="144">
        <v>106</v>
      </c>
      <c r="B1800" s="49"/>
      <c r="C1800" s="39"/>
      <c r="D1800" s="14"/>
      <c r="E1800" s="473"/>
      <c r="F1800" s="15"/>
      <c r="G1800" s="15"/>
      <c r="H1800" s="474" t="str">
        <f t="shared" si="57"/>
        <v/>
      </c>
      <c r="I1800" s="141"/>
      <c r="J1800" s="254" t="str">
        <f t="shared" si="58"/>
        <v/>
      </c>
    </row>
    <row r="1801" spans="1:10" ht="15" hidden="1" customHeight="1">
      <c r="A1801" s="144">
        <v>107</v>
      </c>
      <c r="B1801" s="49"/>
      <c r="C1801" s="39"/>
      <c r="D1801" s="14"/>
      <c r="E1801" s="473"/>
      <c r="F1801" s="15"/>
      <c r="G1801" s="15"/>
      <c r="H1801" s="474" t="str">
        <f t="shared" si="57"/>
        <v/>
      </c>
      <c r="I1801" s="141"/>
      <c r="J1801" s="254" t="str">
        <f t="shared" si="58"/>
        <v/>
      </c>
    </row>
    <row r="1802" spans="1:10" ht="15" hidden="1" customHeight="1">
      <c r="A1802" s="144">
        <v>108</v>
      </c>
      <c r="B1802" s="49"/>
      <c r="C1802" s="39"/>
      <c r="D1802" s="14"/>
      <c r="E1802" s="473"/>
      <c r="F1802" s="15"/>
      <c r="G1802" s="15"/>
      <c r="H1802" s="474" t="str">
        <f t="shared" si="57"/>
        <v/>
      </c>
      <c r="I1802" s="141"/>
      <c r="J1802" s="254" t="str">
        <f t="shared" si="58"/>
        <v/>
      </c>
    </row>
    <row r="1803" spans="1:10" ht="15" hidden="1" customHeight="1">
      <c r="A1803" s="144">
        <v>109</v>
      </c>
      <c r="B1803" s="49"/>
      <c r="C1803" s="39"/>
      <c r="D1803" s="14"/>
      <c r="E1803" s="473"/>
      <c r="F1803" s="15"/>
      <c r="G1803" s="15"/>
      <c r="H1803" s="474" t="str">
        <f t="shared" si="57"/>
        <v/>
      </c>
      <c r="I1803" s="141"/>
      <c r="J1803" s="254" t="str">
        <f t="shared" si="58"/>
        <v/>
      </c>
    </row>
    <row r="1804" spans="1:10" ht="15" hidden="1" customHeight="1">
      <c r="A1804" s="144">
        <v>110</v>
      </c>
      <c r="B1804" s="49"/>
      <c r="C1804" s="39"/>
      <c r="D1804" s="14"/>
      <c r="E1804" s="473"/>
      <c r="F1804" s="15"/>
      <c r="G1804" s="15"/>
      <c r="H1804" s="474" t="str">
        <f t="shared" si="57"/>
        <v/>
      </c>
      <c r="I1804" s="141"/>
      <c r="J1804" s="254" t="str">
        <f t="shared" si="58"/>
        <v/>
      </c>
    </row>
    <row r="1805" spans="1:10" ht="15" hidden="1" customHeight="1">
      <c r="A1805" s="144">
        <v>111</v>
      </c>
      <c r="B1805" s="49"/>
      <c r="C1805" s="39"/>
      <c r="D1805" s="14"/>
      <c r="E1805" s="473"/>
      <c r="F1805" s="15"/>
      <c r="G1805" s="15"/>
      <c r="H1805" s="474" t="str">
        <f t="shared" si="57"/>
        <v/>
      </c>
      <c r="I1805" s="141"/>
      <c r="J1805" s="254" t="str">
        <f t="shared" si="58"/>
        <v/>
      </c>
    </row>
    <row r="1806" spans="1:10" ht="15" hidden="1" customHeight="1">
      <c r="A1806" s="144">
        <v>112</v>
      </c>
      <c r="B1806" s="49"/>
      <c r="C1806" s="39"/>
      <c r="D1806" s="14"/>
      <c r="E1806" s="473"/>
      <c r="F1806" s="15"/>
      <c r="G1806" s="15"/>
      <c r="H1806" s="474" t="str">
        <f t="shared" si="57"/>
        <v/>
      </c>
      <c r="I1806" s="141"/>
      <c r="J1806" s="254" t="str">
        <f t="shared" si="58"/>
        <v/>
      </c>
    </row>
    <row r="1807" spans="1:10" ht="15" hidden="1" customHeight="1">
      <c r="A1807" s="144">
        <v>113</v>
      </c>
      <c r="B1807" s="49"/>
      <c r="C1807" s="39"/>
      <c r="D1807" s="14"/>
      <c r="E1807" s="473"/>
      <c r="F1807" s="15"/>
      <c r="G1807" s="15"/>
      <c r="H1807" s="474" t="str">
        <f t="shared" si="57"/>
        <v/>
      </c>
      <c r="I1807" s="141"/>
      <c r="J1807" s="254" t="str">
        <f t="shared" si="58"/>
        <v/>
      </c>
    </row>
    <row r="1808" spans="1:10" ht="15" hidden="1" customHeight="1">
      <c r="A1808" s="144">
        <v>114</v>
      </c>
      <c r="B1808" s="49"/>
      <c r="C1808" s="39"/>
      <c r="D1808" s="14"/>
      <c r="E1808" s="473"/>
      <c r="F1808" s="15"/>
      <c r="G1808" s="15"/>
      <c r="H1808" s="474" t="str">
        <f t="shared" si="57"/>
        <v/>
      </c>
      <c r="I1808" s="141"/>
      <c r="J1808" s="254" t="str">
        <f t="shared" si="58"/>
        <v/>
      </c>
    </row>
    <row r="1809" spans="1:10" ht="15" hidden="1" customHeight="1">
      <c r="A1809" s="144">
        <v>115</v>
      </c>
      <c r="B1809" s="49"/>
      <c r="C1809" s="39"/>
      <c r="D1809" s="14"/>
      <c r="E1809" s="473"/>
      <c r="F1809" s="15"/>
      <c r="G1809" s="15"/>
      <c r="H1809" s="474" t="str">
        <f t="shared" si="57"/>
        <v/>
      </c>
      <c r="I1809" s="141"/>
      <c r="J1809" s="254" t="str">
        <f t="shared" si="58"/>
        <v/>
      </c>
    </row>
    <row r="1810" spans="1:10" ht="15" hidden="1" customHeight="1">
      <c r="A1810" s="144">
        <v>116</v>
      </c>
      <c r="B1810" s="49"/>
      <c r="C1810" s="39"/>
      <c r="D1810" s="14"/>
      <c r="E1810" s="473"/>
      <c r="F1810" s="15"/>
      <c r="G1810" s="15"/>
      <c r="H1810" s="474" t="str">
        <f t="shared" si="57"/>
        <v/>
      </c>
      <c r="I1810" s="141"/>
      <c r="J1810" s="254" t="str">
        <f t="shared" si="58"/>
        <v/>
      </c>
    </row>
    <row r="1811" spans="1:10" ht="15" hidden="1" customHeight="1">
      <c r="A1811" s="144">
        <v>117</v>
      </c>
      <c r="B1811" s="49"/>
      <c r="C1811" s="39"/>
      <c r="D1811" s="14"/>
      <c r="E1811" s="473"/>
      <c r="F1811" s="15"/>
      <c r="G1811" s="15"/>
      <c r="H1811" s="474" t="str">
        <f t="shared" si="57"/>
        <v/>
      </c>
      <c r="I1811" s="141"/>
      <c r="J1811" s="254" t="str">
        <f t="shared" si="58"/>
        <v/>
      </c>
    </row>
    <row r="1812" spans="1:10" ht="15" hidden="1" customHeight="1">
      <c r="A1812" s="144">
        <v>118</v>
      </c>
      <c r="B1812" s="49"/>
      <c r="C1812" s="39"/>
      <c r="D1812" s="14"/>
      <c r="E1812" s="473"/>
      <c r="F1812" s="15"/>
      <c r="G1812" s="15"/>
      <c r="H1812" s="474" t="str">
        <f t="shared" si="57"/>
        <v/>
      </c>
      <c r="I1812" s="141"/>
      <c r="J1812" s="254" t="str">
        <f t="shared" si="58"/>
        <v/>
      </c>
    </row>
    <row r="1813" spans="1:10" ht="15" hidden="1" customHeight="1">
      <c r="A1813" s="144">
        <v>119</v>
      </c>
      <c r="B1813" s="49"/>
      <c r="C1813" s="39"/>
      <c r="D1813" s="14"/>
      <c r="E1813" s="473"/>
      <c r="F1813" s="15"/>
      <c r="G1813" s="15"/>
      <c r="H1813" s="474" t="str">
        <f t="shared" si="57"/>
        <v/>
      </c>
      <c r="I1813" s="141"/>
      <c r="J1813" s="254" t="str">
        <f t="shared" si="58"/>
        <v/>
      </c>
    </row>
    <row r="1814" spans="1:10" ht="15" hidden="1" customHeight="1">
      <c r="A1814" s="144">
        <v>120</v>
      </c>
      <c r="B1814" s="49"/>
      <c r="C1814" s="39"/>
      <c r="D1814" s="14"/>
      <c r="E1814" s="473"/>
      <c r="F1814" s="15"/>
      <c r="G1814" s="15"/>
      <c r="H1814" s="474" t="str">
        <f t="shared" si="57"/>
        <v/>
      </c>
      <c r="I1814" s="141"/>
      <c r="J1814" s="254" t="str">
        <f t="shared" si="58"/>
        <v/>
      </c>
    </row>
    <row r="1815" spans="1:10" ht="15" hidden="1" customHeight="1">
      <c r="A1815" s="144">
        <v>121</v>
      </c>
      <c r="B1815" s="49"/>
      <c r="C1815" s="39"/>
      <c r="D1815" s="14"/>
      <c r="E1815" s="473"/>
      <c r="F1815" s="15"/>
      <c r="G1815" s="15"/>
      <c r="H1815" s="474" t="str">
        <f t="shared" si="57"/>
        <v/>
      </c>
      <c r="I1815" s="141"/>
      <c r="J1815" s="254" t="str">
        <f t="shared" si="58"/>
        <v/>
      </c>
    </row>
    <row r="1816" spans="1:10" ht="15" hidden="1" customHeight="1">
      <c r="A1816" s="144">
        <v>122</v>
      </c>
      <c r="B1816" s="49"/>
      <c r="C1816" s="39"/>
      <c r="D1816" s="14"/>
      <c r="E1816" s="473"/>
      <c r="F1816" s="15"/>
      <c r="G1816" s="15"/>
      <c r="H1816" s="474" t="str">
        <f t="shared" si="57"/>
        <v/>
      </c>
      <c r="I1816" s="141"/>
      <c r="J1816" s="254" t="str">
        <f t="shared" si="58"/>
        <v/>
      </c>
    </row>
    <row r="1817" spans="1:10" ht="15" hidden="1" customHeight="1">
      <c r="A1817" s="144">
        <v>123</v>
      </c>
      <c r="B1817" s="49"/>
      <c r="C1817" s="39"/>
      <c r="D1817" s="14"/>
      <c r="E1817" s="473"/>
      <c r="F1817" s="15"/>
      <c r="G1817" s="15"/>
      <c r="H1817" s="474" t="str">
        <f t="shared" si="57"/>
        <v/>
      </c>
      <c r="I1817" s="141"/>
      <c r="J1817" s="254" t="str">
        <f t="shared" si="58"/>
        <v/>
      </c>
    </row>
    <row r="1818" spans="1:10" ht="15" hidden="1" customHeight="1">
      <c r="A1818" s="144">
        <v>124</v>
      </c>
      <c r="B1818" s="49"/>
      <c r="C1818" s="39"/>
      <c r="D1818" s="14"/>
      <c r="E1818" s="473"/>
      <c r="F1818" s="15"/>
      <c r="G1818" s="15"/>
      <c r="H1818" s="474" t="str">
        <f t="shared" si="57"/>
        <v/>
      </c>
      <c r="I1818" s="141"/>
      <c r="J1818" s="254" t="str">
        <f t="shared" si="58"/>
        <v/>
      </c>
    </row>
    <row r="1819" spans="1:10" ht="15" hidden="1" customHeight="1">
      <c r="A1819" s="144">
        <v>125</v>
      </c>
      <c r="B1819" s="49"/>
      <c r="C1819" s="39"/>
      <c r="D1819" s="14"/>
      <c r="E1819" s="473"/>
      <c r="F1819" s="15"/>
      <c r="G1819" s="15"/>
      <c r="H1819" s="474" t="str">
        <f t="shared" si="57"/>
        <v/>
      </c>
      <c r="I1819" s="141"/>
      <c r="J1819" s="254" t="str">
        <f t="shared" si="58"/>
        <v/>
      </c>
    </row>
    <row r="1820" spans="1:10" ht="15" hidden="1" customHeight="1">
      <c r="A1820" s="144">
        <v>126</v>
      </c>
      <c r="B1820" s="49"/>
      <c r="C1820" s="39"/>
      <c r="D1820" s="14"/>
      <c r="E1820" s="473"/>
      <c r="F1820" s="15"/>
      <c r="G1820" s="15"/>
      <c r="H1820" s="474" t="str">
        <f t="shared" si="57"/>
        <v/>
      </c>
      <c r="I1820" s="141"/>
      <c r="J1820" s="254" t="str">
        <f t="shared" si="58"/>
        <v/>
      </c>
    </row>
    <row r="1821" spans="1:10" ht="15" hidden="1" customHeight="1">
      <c r="A1821" s="144">
        <v>127</v>
      </c>
      <c r="B1821" s="49"/>
      <c r="C1821" s="39"/>
      <c r="D1821" s="14"/>
      <c r="E1821" s="473"/>
      <c r="F1821" s="15"/>
      <c r="G1821" s="15"/>
      <c r="H1821" s="474" t="str">
        <f t="shared" si="57"/>
        <v/>
      </c>
      <c r="I1821" s="141"/>
      <c r="J1821" s="254" t="str">
        <f t="shared" si="58"/>
        <v/>
      </c>
    </row>
    <row r="1822" spans="1:10" ht="15" hidden="1" customHeight="1">
      <c r="A1822" s="144">
        <v>128</v>
      </c>
      <c r="B1822" s="49"/>
      <c r="C1822" s="39"/>
      <c r="D1822" s="14"/>
      <c r="E1822" s="473"/>
      <c r="F1822" s="15"/>
      <c r="G1822" s="15"/>
      <c r="H1822" s="474" t="str">
        <f t="shared" si="57"/>
        <v/>
      </c>
      <c r="I1822" s="141"/>
      <c r="J1822" s="254" t="str">
        <f t="shared" si="58"/>
        <v/>
      </c>
    </row>
    <row r="1823" spans="1:10" ht="15" hidden="1" customHeight="1">
      <c r="A1823" s="144">
        <v>129</v>
      </c>
      <c r="B1823" s="49"/>
      <c r="C1823" s="39"/>
      <c r="D1823" s="14"/>
      <c r="E1823" s="473"/>
      <c r="F1823" s="15"/>
      <c r="G1823" s="15"/>
      <c r="H1823" s="474" t="str">
        <f t="shared" ref="H1823:H1886" si="59">IF(B1823&lt;&gt;"",(D1823*E1823)/(1-F1823-G1823),"")</f>
        <v/>
      </c>
      <c r="I1823" s="141"/>
      <c r="J1823" s="254" t="str">
        <f t="shared" ref="J1823:J1886" si="60">IF(B1823="","",IF(H1823&lt;&gt;0,"x",IF(H1823="","",IF(H1823=0,""))))</f>
        <v/>
      </c>
    </row>
    <row r="1824" spans="1:10" ht="15" hidden="1" customHeight="1">
      <c r="A1824" s="144">
        <v>130</v>
      </c>
      <c r="B1824" s="49"/>
      <c r="C1824" s="39"/>
      <c r="D1824" s="14"/>
      <c r="E1824" s="473"/>
      <c r="F1824" s="15"/>
      <c r="G1824" s="15"/>
      <c r="H1824" s="474" t="str">
        <f t="shared" si="59"/>
        <v/>
      </c>
      <c r="I1824" s="141"/>
      <c r="J1824" s="254" t="str">
        <f t="shared" si="60"/>
        <v/>
      </c>
    </row>
    <row r="1825" spans="1:10" ht="15" hidden="1" customHeight="1">
      <c r="A1825" s="144">
        <v>131</v>
      </c>
      <c r="B1825" s="49"/>
      <c r="C1825" s="39"/>
      <c r="D1825" s="14"/>
      <c r="E1825" s="473"/>
      <c r="F1825" s="15"/>
      <c r="G1825" s="15"/>
      <c r="H1825" s="474" t="str">
        <f t="shared" si="59"/>
        <v/>
      </c>
      <c r="I1825" s="141"/>
      <c r="J1825" s="254" t="str">
        <f t="shared" si="60"/>
        <v/>
      </c>
    </row>
    <row r="1826" spans="1:10" ht="15" hidden="1" customHeight="1">
      <c r="A1826" s="144">
        <v>132</v>
      </c>
      <c r="B1826" s="49"/>
      <c r="C1826" s="39"/>
      <c r="D1826" s="14"/>
      <c r="E1826" s="473"/>
      <c r="F1826" s="15"/>
      <c r="G1826" s="15"/>
      <c r="H1826" s="474" t="str">
        <f t="shared" si="59"/>
        <v/>
      </c>
      <c r="I1826" s="141"/>
      <c r="J1826" s="254" t="str">
        <f t="shared" si="60"/>
        <v/>
      </c>
    </row>
    <row r="1827" spans="1:10" ht="15" hidden="1" customHeight="1">
      <c r="A1827" s="144">
        <v>133</v>
      </c>
      <c r="B1827" s="49"/>
      <c r="C1827" s="39"/>
      <c r="D1827" s="14"/>
      <c r="E1827" s="473"/>
      <c r="F1827" s="15"/>
      <c r="G1827" s="15"/>
      <c r="H1827" s="474" t="str">
        <f t="shared" si="59"/>
        <v/>
      </c>
      <c r="I1827" s="141"/>
      <c r="J1827" s="254" t="str">
        <f t="shared" si="60"/>
        <v/>
      </c>
    </row>
    <row r="1828" spans="1:10" ht="15" hidden="1" customHeight="1">
      <c r="A1828" s="144">
        <v>134</v>
      </c>
      <c r="B1828" s="49"/>
      <c r="C1828" s="39"/>
      <c r="D1828" s="14"/>
      <c r="E1828" s="473"/>
      <c r="F1828" s="15"/>
      <c r="G1828" s="15"/>
      <c r="H1828" s="474" t="str">
        <f t="shared" si="59"/>
        <v/>
      </c>
      <c r="I1828" s="141"/>
      <c r="J1828" s="254" t="str">
        <f t="shared" si="60"/>
        <v/>
      </c>
    </row>
    <row r="1829" spans="1:10" ht="15" hidden="1" customHeight="1">
      <c r="A1829" s="144">
        <v>135</v>
      </c>
      <c r="B1829" s="49"/>
      <c r="C1829" s="39"/>
      <c r="D1829" s="14"/>
      <c r="E1829" s="473"/>
      <c r="F1829" s="15"/>
      <c r="G1829" s="15"/>
      <c r="H1829" s="474" t="str">
        <f t="shared" si="59"/>
        <v/>
      </c>
      <c r="I1829" s="141"/>
      <c r="J1829" s="254" t="str">
        <f t="shared" si="60"/>
        <v/>
      </c>
    </row>
    <row r="1830" spans="1:10" ht="15" hidden="1" customHeight="1">
      <c r="A1830" s="144">
        <v>136</v>
      </c>
      <c r="B1830" s="49"/>
      <c r="C1830" s="39"/>
      <c r="D1830" s="14"/>
      <c r="E1830" s="473"/>
      <c r="F1830" s="15"/>
      <c r="G1830" s="15"/>
      <c r="H1830" s="474" t="str">
        <f t="shared" si="59"/>
        <v/>
      </c>
      <c r="I1830" s="141"/>
      <c r="J1830" s="254" t="str">
        <f t="shared" si="60"/>
        <v/>
      </c>
    </row>
    <row r="1831" spans="1:10" ht="15" hidden="1" customHeight="1">
      <c r="A1831" s="144">
        <v>137</v>
      </c>
      <c r="B1831" s="49"/>
      <c r="C1831" s="39"/>
      <c r="D1831" s="14"/>
      <c r="E1831" s="473"/>
      <c r="F1831" s="15"/>
      <c r="G1831" s="15"/>
      <c r="H1831" s="474" t="str">
        <f t="shared" si="59"/>
        <v/>
      </c>
      <c r="I1831" s="141"/>
      <c r="J1831" s="254" t="str">
        <f t="shared" si="60"/>
        <v/>
      </c>
    </row>
    <row r="1832" spans="1:10" ht="15" hidden="1" customHeight="1">
      <c r="A1832" s="144">
        <v>138</v>
      </c>
      <c r="B1832" s="49"/>
      <c r="C1832" s="39"/>
      <c r="D1832" s="14"/>
      <c r="E1832" s="473"/>
      <c r="F1832" s="15"/>
      <c r="G1832" s="15"/>
      <c r="H1832" s="474" t="str">
        <f t="shared" si="59"/>
        <v/>
      </c>
      <c r="I1832" s="141"/>
      <c r="J1832" s="254" t="str">
        <f t="shared" si="60"/>
        <v/>
      </c>
    </row>
    <row r="1833" spans="1:10" ht="15" hidden="1" customHeight="1">
      <c r="A1833" s="144">
        <v>139</v>
      </c>
      <c r="B1833" s="49"/>
      <c r="C1833" s="39"/>
      <c r="D1833" s="14"/>
      <c r="E1833" s="473"/>
      <c r="F1833" s="15"/>
      <c r="G1833" s="15"/>
      <c r="H1833" s="474" t="str">
        <f t="shared" si="59"/>
        <v/>
      </c>
      <c r="I1833" s="141"/>
      <c r="J1833" s="254" t="str">
        <f t="shared" si="60"/>
        <v/>
      </c>
    </row>
    <row r="1834" spans="1:10" ht="15" hidden="1" customHeight="1">
      <c r="A1834" s="144">
        <v>140</v>
      </c>
      <c r="B1834" s="49"/>
      <c r="C1834" s="39"/>
      <c r="D1834" s="14"/>
      <c r="E1834" s="473"/>
      <c r="F1834" s="15"/>
      <c r="G1834" s="15"/>
      <c r="H1834" s="474" t="str">
        <f t="shared" si="59"/>
        <v/>
      </c>
      <c r="I1834" s="141"/>
      <c r="J1834" s="254" t="str">
        <f t="shared" si="60"/>
        <v/>
      </c>
    </row>
    <row r="1835" spans="1:10" ht="15" hidden="1" customHeight="1">
      <c r="A1835" s="144">
        <v>141</v>
      </c>
      <c r="B1835" s="49"/>
      <c r="C1835" s="39"/>
      <c r="D1835" s="14"/>
      <c r="E1835" s="473"/>
      <c r="F1835" s="15"/>
      <c r="G1835" s="15"/>
      <c r="H1835" s="474" t="str">
        <f t="shared" si="59"/>
        <v/>
      </c>
      <c r="I1835" s="141"/>
      <c r="J1835" s="254" t="str">
        <f t="shared" si="60"/>
        <v/>
      </c>
    </row>
    <row r="1836" spans="1:10" ht="15" hidden="1" customHeight="1">
      <c r="A1836" s="144">
        <v>142</v>
      </c>
      <c r="B1836" s="49"/>
      <c r="C1836" s="39"/>
      <c r="D1836" s="14"/>
      <c r="E1836" s="473"/>
      <c r="F1836" s="15"/>
      <c r="G1836" s="15"/>
      <c r="H1836" s="474" t="str">
        <f t="shared" si="59"/>
        <v/>
      </c>
      <c r="I1836" s="141"/>
      <c r="J1836" s="254" t="str">
        <f t="shared" si="60"/>
        <v/>
      </c>
    </row>
    <row r="1837" spans="1:10" ht="15" hidden="1" customHeight="1">
      <c r="A1837" s="144">
        <v>143</v>
      </c>
      <c r="B1837" s="49"/>
      <c r="C1837" s="39"/>
      <c r="D1837" s="14"/>
      <c r="E1837" s="473"/>
      <c r="F1837" s="15"/>
      <c r="G1837" s="15"/>
      <c r="H1837" s="474" t="str">
        <f t="shared" si="59"/>
        <v/>
      </c>
      <c r="I1837" s="141"/>
      <c r="J1837" s="254" t="str">
        <f t="shared" si="60"/>
        <v/>
      </c>
    </row>
    <row r="1838" spans="1:10" ht="15" hidden="1" customHeight="1">
      <c r="A1838" s="144">
        <v>144</v>
      </c>
      <c r="B1838" s="49"/>
      <c r="C1838" s="39"/>
      <c r="D1838" s="14"/>
      <c r="E1838" s="473"/>
      <c r="F1838" s="15"/>
      <c r="G1838" s="15"/>
      <c r="H1838" s="474" t="str">
        <f t="shared" si="59"/>
        <v/>
      </c>
      <c r="I1838" s="141"/>
      <c r="J1838" s="254" t="str">
        <f t="shared" si="60"/>
        <v/>
      </c>
    </row>
    <row r="1839" spans="1:10" ht="15" hidden="1" customHeight="1">
      <c r="A1839" s="144">
        <v>145</v>
      </c>
      <c r="B1839" s="49"/>
      <c r="C1839" s="39"/>
      <c r="D1839" s="14"/>
      <c r="E1839" s="473"/>
      <c r="F1839" s="15"/>
      <c r="G1839" s="15"/>
      <c r="H1839" s="474" t="str">
        <f t="shared" si="59"/>
        <v/>
      </c>
      <c r="I1839" s="141"/>
      <c r="J1839" s="254" t="str">
        <f t="shared" si="60"/>
        <v/>
      </c>
    </row>
    <row r="1840" spans="1:10" ht="15" hidden="1" customHeight="1">
      <c r="A1840" s="144">
        <v>146</v>
      </c>
      <c r="B1840" s="49"/>
      <c r="C1840" s="39"/>
      <c r="D1840" s="14"/>
      <c r="E1840" s="473"/>
      <c r="F1840" s="15"/>
      <c r="G1840" s="15"/>
      <c r="H1840" s="474" t="str">
        <f t="shared" si="59"/>
        <v/>
      </c>
      <c r="I1840" s="141"/>
      <c r="J1840" s="254" t="str">
        <f t="shared" si="60"/>
        <v/>
      </c>
    </row>
    <row r="1841" spans="1:10" ht="15" hidden="1" customHeight="1">
      <c r="A1841" s="144">
        <v>147</v>
      </c>
      <c r="B1841" s="49"/>
      <c r="C1841" s="39"/>
      <c r="D1841" s="14"/>
      <c r="E1841" s="473"/>
      <c r="F1841" s="15"/>
      <c r="G1841" s="15"/>
      <c r="H1841" s="474" t="str">
        <f t="shared" si="59"/>
        <v/>
      </c>
      <c r="I1841" s="141"/>
      <c r="J1841" s="254" t="str">
        <f t="shared" si="60"/>
        <v/>
      </c>
    </row>
    <row r="1842" spans="1:10" ht="15" hidden="1" customHeight="1">
      <c r="A1842" s="144">
        <v>148</v>
      </c>
      <c r="B1842" s="49"/>
      <c r="C1842" s="39"/>
      <c r="D1842" s="14"/>
      <c r="E1842" s="473"/>
      <c r="F1842" s="15"/>
      <c r="G1842" s="15"/>
      <c r="H1842" s="474" t="str">
        <f t="shared" si="59"/>
        <v/>
      </c>
      <c r="I1842" s="141"/>
      <c r="J1842" s="254" t="str">
        <f t="shared" si="60"/>
        <v/>
      </c>
    </row>
    <row r="1843" spans="1:10" ht="15" hidden="1" customHeight="1">
      <c r="A1843" s="144">
        <v>149</v>
      </c>
      <c r="B1843" s="49"/>
      <c r="C1843" s="39"/>
      <c r="D1843" s="14"/>
      <c r="E1843" s="473"/>
      <c r="F1843" s="15"/>
      <c r="G1843" s="15"/>
      <c r="H1843" s="474" t="str">
        <f t="shared" si="59"/>
        <v/>
      </c>
      <c r="I1843" s="141"/>
      <c r="J1843" s="254" t="str">
        <f t="shared" si="60"/>
        <v/>
      </c>
    </row>
    <row r="1844" spans="1:10" ht="15" hidden="1" customHeight="1">
      <c r="A1844" s="144">
        <v>150</v>
      </c>
      <c r="B1844" s="49"/>
      <c r="C1844" s="39"/>
      <c r="D1844" s="14"/>
      <c r="E1844" s="473"/>
      <c r="F1844" s="15"/>
      <c r="G1844" s="15"/>
      <c r="H1844" s="474" t="str">
        <f t="shared" si="59"/>
        <v/>
      </c>
      <c r="I1844" s="141"/>
      <c r="J1844" s="254" t="str">
        <f t="shared" si="60"/>
        <v/>
      </c>
    </row>
    <row r="1845" spans="1:10" ht="15" hidden="1" customHeight="1">
      <c r="A1845" s="144">
        <v>151</v>
      </c>
      <c r="B1845" s="49"/>
      <c r="C1845" s="39"/>
      <c r="D1845" s="14"/>
      <c r="E1845" s="473"/>
      <c r="F1845" s="15"/>
      <c r="G1845" s="15"/>
      <c r="H1845" s="474" t="str">
        <f t="shared" si="59"/>
        <v/>
      </c>
      <c r="I1845" s="141"/>
      <c r="J1845" s="254" t="str">
        <f t="shared" si="60"/>
        <v/>
      </c>
    </row>
    <row r="1846" spans="1:10" ht="15" hidden="1" customHeight="1">
      <c r="A1846" s="144">
        <v>152</v>
      </c>
      <c r="B1846" s="49"/>
      <c r="C1846" s="39"/>
      <c r="D1846" s="14"/>
      <c r="E1846" s="473"/>
      <c r="F1846" s="15"/>
      <c r="G1846" s="15"/>
      <c r="H1846" s="474" t="str">
        <f t="shared" si="59"/>
        <v/>
      </c>
      <c r="I1846" s="141"/>
      <c r="J1846" s="254" t="str">
        <f t="shared" si="60"/>
        <v/>
      </c>
    </row>
    <row r="1847" spans="1:10" ht="15" hidden="1" customHeight="1">
      <c r="A1847" s="144">
        <v>153</v>
      </c>
      <c r="B1847" s="49"/>
      <c r="C1847" s="39"/>
      <c r="D1847" s="14"/>
      <c r="E1847" s="473"/>
      <c r="F1847" s="15"/>
      <c r="G1847" s="15"/>
      <c r="H1847" s="474" t="str">
        <f t="shared" si="59"/>
        <v/>
      </c>
      <c r="I1847" s="141"/>
      <c r="J1847" s="254" t="str">
        <f t="shared" si="60"/>
        <v/>
      </c>
    </row>
    <row r="1848" spans="1:10" ht="15" hidden="1" customHeight="1">
      <c r="A1848" s="144">
        <v>154</v>
      </c>
      <c r="B1848" s="49"/>
      <c r="C1848" s="39"/>
      <c r="D1848" s="14"/>
      <c r="E1848" s="473"/>
      <c r="F1848" s="15"/>
      <c r="G1848" s="15"/>
      <c r="H1848" s="474" t="str">
        <f t="shared" si="59"/>
        <v/>
      </c>
      <c r="I1848" s="141"/>
      <c r="J1848" s="254" t="str">
        <f t="shared" si="60"/>
        <v/>
      </c>
    </row>
    <row r="1849" spans="1:10" ht="15" hidden="1" customHeight="1">
      <c r="A1849" s="144">
        <v>155</v>
      </c>
      <c r="B1849" s="49"/>
      <c r="C1849" s="39"/>
      <c r="D1849" s="14"/>
      <c r="E1849" s="473"/>
      <c r="F1849" s="15"/>
      <c r="G1849" s="15"/>
      <c r="H1849" s="474" t="str">
        <f t="shared" si="59"/>
        <v/>
      </c>
      <c r="I1849" s="141"/>
      <c r="J1849" s="254" t="str">
        <f t="shared" si="60"/>
        <v/>
      </c>
    </row>
    <row r="1850" spans="1:10" ht="15" hidden="1" customHeight="1">
      <c r="A1850" s="144">
        <v>156</v>
      </c>
      <c r="B1850" s="49"/>
      <c r="C1850" s="39"/>
      <c r="D1850" s="14"/>
      <c r="E1850" s="473"/>
      <c r="F1850" s="15"/>
      <c r="G1850" s="15"/>
      <c r="H1850" s="474" t="str">
        <f t="shared" si="59"/>
        <v/>
      </c>
      <c r="I1850" s="141"/>
      <c r="J1850" s="254" t="str">
        <f t="shared" si="60"/>
        <v/>
      </c>
    </row>
    <row r="1851" spans="1:10" ht="15" hidden="1" customHeight="1">
      <c r="A1851" s="144">
        <v>157</v>
      </c>
      <c r="B1851" s="49"/>
      <c r="C1851" s="39"/>
      <c r="D1851" s="14"/>
      <c r="E1851" s="473"/>
      <c r="F1851" s="15"/>
      <c r="G1851" s="15"/>
      <c r="H1851" s="474" t="str">
        <f t="shared" si="59"/>
        <v/>
      </c>
      <c r="I1851" s="141"/>
      <c r="J1851" s="254" t="str">
        <f t="shared" si="60"/>
        <v/>
      </c>
    </row>
    <row r="1852" spans="1:10" ht="15" hidden="1" customHeight="1">
      <c r="A1852" s="144">
        <v>158</v>
      </c>
      <c r="B1852" s="49"/>
      <c r="C1852" s="39"/>
      <c r="D1852" s="14"/>
      <c r="E1852" s="473"/>
      <c r="F1852" s="15"/>
      <c r="G1852" s="15"/>
      <c r="H1852" s="474" t="str">
        <f t="shared" si="59"/>
        <v/>
      </c>
      <c r="I1852" s="141"/>
      <c r="J1852" s="254" t="str">
        <f t="shared" si="60"/>
        <v/>
      </c>
    </row>
    <row r="1853" spans="1:10" ht="15" hidden="1" customHeight="1">
      <c r="A1853" s="144">
        <v>159</v>
      </c>
      <c r="B1853" s="49"/>
      <c r="C1853" s="39"/>
      <c r="D1853" s="14"/>
      <c r="E1853" s="473"/>
      <c r="F1853" s="15"/>
      <c r="G1853" s="15"/>
      <c r="H1853" s="474" t="str">
        <f t="shared" si="59"/>
        <v/>
      </c>
      <c r="I1853" s="141"/>
      <c r="J1853" s="254" t="str">
        <f t="shared" si="60"/>
        <v/>
      </c>
    </row>
    <row r="1854" spans="1:10" ht="15" hidden="1" customHeight="1">
      <c r="A1854" s="144">
        <v>160</v>
      </c>
      <c r="B1854" s="49"/>
      <c r="C1854" s="39"/>
      <c r="D1854" s="14"/>
      <c r="E1854" s="473"/>
      <c r="F1854" s="15"/>
      <c r="G1854" s="15"/>
      <c r="H1854" s="474" t="str">
        <f t="shared" si="59"/>
        <v/>
      </c>
      <c r="I1854" s="141"/>
      <c r="J1854" s="254" t="str">
        <f t="shared" si="60"/>
        <v/>
      </c>
    </row>
    <row r="1855" spans="1:10" ht="15" hidden="1" customHeight="1">
      <c r="A1855" s="144">
        <v>161</v>
      </c>
      <c r="B1855" s="49"/>
      <c r="C1855" s="39"/>
      <c r="D1855" s="14"/>
      <c r="E1855" s="473"/>
      <c r="F1855" s="15"/>
      <c r="G1855" s="15"/>
      <c r="H1855" s="474" t="str">
        <f t="shared" si="59"/>
        <v/>
      </c>
      <c r="I1855" s="141"/>
      <c r="J1855" s="254" t="str">
        <f t="shared" si="60"/>
        <v/>
      </c>
    </row>
    <row r="1856" spans="1:10" ht="15" hidden="1" customHeight="1">
      <c r="A1856" s="144">
        <v>162</v>
      </c>
      <c r="B1856" s="49"/>
      <c r="C1856" s="39"/>
      <c r="D1856" s="14"/>
      <c r="E1856" s="473"/>
      <c r="F1856" s="15"/>
      <c r="G1856" s="15"/>
      <c r="H1856" s="474" t="str">
        <f t="shared" si="59"/>
        <v/>
      </c>
      <c r="I1856" s="141"/>
      <c r="J1856" s="254" t="str">
        <f t="shared" si="60"/>
        <v/>
      </c>
    </row>
    <row r="1857" spans="1:10" ht="15" hidden="1" customHeight="1">
      <c r="A1857" s="144">
        <v>163</v>
      </c>
      <c r="B1857" s="49"/>
      <c r="C1857" s="39"/>
      <c r="D1857" s="14"/>
      <c r="E1857" s="473"/>
      <c r="F1857" s="15"/>
      <c r="G1857" s="15"/>
      <c r="H1857" s="474" t="str">
        <f t="shared" si="59"/>
        <v/>
      </c>
      <c r="I1857" s="141"/>
      <c r="J1857" s="254" t="str">
        <f t="shared" si="60"/>
        <v/>
      </c>
    </row>
    <row r="1858" spans="1:10" ht="15" hidden="1" customHeight="1">
      <c r="A1858" s="144">
        <v>164</v>
      </c>
      <c r="B1858" s="49"/>
      <c r="C1858" s="39"/>
      <c r="D1858" s="14"/>
      <c r="E1858" s="473"/>
      <c r="F1858" s="15"/>
      <c r="G1858" s="15"/>
      <c r="H1858" s="474" t="str">
        <f t="shared" si="59"/>
        <v/>
      </c>
      <c r="I1858" s="141"/>
      <c r="J1858" s="254" t="str">
        <f t="shared" si="60"/>
        <v/>
      </c>
    </row>
    <row r="1859" spans="1:10" ht="15" hidden="1" customHeight="1">
      <c r="A1859" s="144">
        <v>165</v>
      </c>
      <c r="B1859" s="49"/>
      <c r="C1859" s="39"/>
      <c r="D1859" s="14"/>
      <c r="E1859" s="473"/>
      <c r="F1859" s="15"/>
      <c r="G1859" s="15"/>
      <c r="H1859" s="474" t="str">
        <f t="shared" si="59"/>
        <v/>
      </c>
      <c r="I1859" s="141"/>
      <c r="J1859" s="254" t="str">
        <f t="shared" si="60"/>
        <v/>
      </c>
    </row>
    <row r="1860" spans="1:10" ht="15" hidden="1" customHeight="1">
      <c r="A1860" s="144">
        <v>166</v>
      </c>
      <c r="B1860" s="49"/>
      <c r="C1860" s="39"/>
      <c r="D1860" s="14"/>
      <c r="E1860" s="473"/>
      <c r="F1860" s="15"/>
      <c r="G1860" s="15"/>
      <c r="H1860" s="474" t="str">
        <f t="shared" si="59"/>
        <v/>
      </c>
      <c r="I1860" s="141"/>
      <c r="J1860" s="254" t="str">
        <f t="shared" si="60"/>
        <v/>
      </c>
    </row>
    <row r="1861" spans="1:10" ht="15" hidden="1" customHeight="1">
      <c r="A1861" s="144">
        <v>167</v>
      </c>
      <c r="B1861" s="49"/>
      <c r="C1861" s="39"/>
      <c r="D1861" s="14"/>
      <c r="E1861" s="473"/>
      <c r="F1861" s="15"/>
      <c r="G1861" s="15"/>
      <c r="H1861" s="474" t="str">
        <f t="shared" si="59"/>
        <v/>
      </c>
      <c r="I1861" s="141"/>
      <c r="J1861" s="254" t="str">
        <f t="shared" si="60"/>
        <v/>
      </c>
    </row>
    <row r="1862" spans="1:10" ht="15" hidden="1" customHeight="1">
      <c r="A1862" s="144">
        <v>168</v>
      </c>
      <c r="B1862" s="49"/>
      <c r="C1862" s="39"/>
      <c r="D1862" s="14"/>
      <c r="E1862" s="473"/>
      <c r="F1862" s="15"/>
      <c r="G1862" s="15"/>
      <c r="H1862" s="474" t="str">
        <f t="shared" si="59"/>
        <v/>
      </c>
      <c r="I1862" s="141"/>
      <c r="J1862" s="254" t="str">
        <f t="shared" si="60"/>
        <v/>
      </c>
    </row>
    <row r="1863" spans="1:10" ht="15" hidden="1" customHeight="1">
      <c r="A1863" s="144">
        <v>169</v>
      </c>
      <c r="B1863" s="49"/>
      <c r="C1863" s="39"/>
      <c r="D1863" s="14"/>
      <c r="E1863" s="473"/>
      <c r="F1863" s="15"/>
      <c r="G1863" s="15"/>
      <c r="H1863" s="474" t="str">
        <f t="shared" si="59"/>
        <v/>
      </c>
      <c r="I1863" s="141"/>
      <c r="J1863" s="254" t="str">
        <f t="shared" si="60"/>
        <v/>
      </c>
    </row>
    <row r="1864" spans="1:10" ht="15" hidden="1" customHeight="1">
      <c r="A1864" s="144">
        <v>170</v>
      </c>
      <c r="B1864" s="49"/>
      <c r="C1864" s="39"/>
      <c r="D1864" s="14"/>
      <c r="E1864" s="473"/>
      <c r="F1864" s="15"/>
      <c r="G1864" s="15"/>
      <c r="H1864" s="474" t="str">
        <f t="shared" si="59"/>
        <v/>
      </c>
      <c r="I1864" s="141"/>
      <c r="J1864" s="254" t="str">
        <f t="shared" si="60"/>
        <v/>
      </c>
    </row>
    <row r="1865" spans="1:10" ht="15" hidden="1" customHeight="1">
      <c r="A1865" s="144">
        <v>171</v>
      </c>
      <c r="B1865" s="49"/>
      <c r="C1865" s="39"/>
      <c r="D1865" s="14"/>
      <c r="E1865" s="473"/>
      <c r="F1865" s="15"/>
      <c r="G1865" s="15"/>
      <c r="H1865" s="474" t="str">
        <f t="shared" si="59"/>
        <v/>
      </c>
      <c r="I1865" s="141"/>
      <c r="J1865" s="254" t="str">
        <f t="shared" si="60"/>
        <v/>
      </c>
    </row>
    <row r="1866" spans="1:10" ht="15" hidden="1" customHeight="1">
      <c r="A1866" s="144">
        <v>172</v>
      </c>
      <c r="B1866" s="49"/>
      <c r="C1866" s="39"/>
      <c r="D1866" s="14"/>
      <c r="E1866" s="473"/>
      <c r="F1866" s="15"/>
      <c r="G1866" s="15"/>
      <c r="H1866" s="474" t="str">
        <f t="shared" si="59"/>
        <v/>
      </c>
      <c r="I1866" s="141"/>
      <c r="J1866" s="254" t="str">
        <f t="shared" si="60"/>
        <v/>
      </c>
    </row>
    <row r="1867" spans="1:10" ht="15" hidden="1" customHeight="1">
      <c r="A1867" s="144">
        <v>173</v>
      </c>
      <c r="B1867" s="49"/>
      <c r="C1867" s="39"/>
      <c r="D1867" s="14"/>
      <c r="E1867" s="473"/>
      <c r="F1867" s="15"/>
      <c r="G1867" s="15"/>
      <c r="H1867" s="474" t="str">
        <f t="shared" si="59"/>
        <v/>
      </c>
      <c r="I1867" s="141"/>
      <c r="J1867" s="254" t="str">
        <f t="shared" si="60"/>
        <v/>
      </c>
    </row>
    <row r="1868" spans="1:10" ht="15" hidden="1" customHeight="1">
      <c r="A1868" s="144">
        <v>174</v>
      </c>
      <c r="B1868" s="49"/>
      <c r="C1868" s="39"/>
      <c r="D1868" s="14"/>
      <c r="E1868" s="473"/>
      <c r="F1868" s="15"/>
      <c r="G1868" s="15"/>
      <c r="H1868" s="474" t="str">
        <f t="shared" si="59"/>
        <v/>
      </c>
      <c r="I1868" s="141"/>
      <c r="J1868" s="254" t="str">
        <f t="shared" si="60"/>
        <v/>
      </c>
    </row>
    <row r="1869" spans="1:10" ht="15" hidden="1" customHeight="1">
      <c r="A1869" s="144">
        <v>175</v>
      </c>
      <c r="B1869" s="49"/>
      <c r="C1869" s="39"/>
      <c r="D1869" s="14"/>
      <c r="E1869" s="473"/>
      <c r="F1869" s="15"/>
      <c r="G1869" s="15"/>
      <c r="H1869" s="474" t="str">
        <f t="shared" si="59"/>
        <v/>
      </c>
      <c r="I1869" s="141"/>
      <c r="J1869" s="254" t="str">
        <f t="shared" si="60"/>
        <v/>
      </c>
    </row>
    <row r="1870" spans="1:10" ht="15" hidden="1" customHeight="1">
      <c r="A1870" s="144">
        <v>176</v>
      </c>
      <c r="B1870" s="49"/>
      <c r="C1870" s="39"/>
      <c r="D1870" s="14"/>
      <c r="E1870" s="473"/>
      <c r="F1870" s="15"/>
      <c r="G1870" s="15"/>
      <c r="H1870" s="474" t="str">
        <f t="shared" si="59"/>
        <v/>
      </c>
      <c r="I1870" s="141"/>
      <c r="J1870" s="254" t="str">
        <f t="shared" si="60"/>
        <v/>
      </c>
    </row>
    <row r="1871" spans="1:10" ht="15" hidden="1" customHeight="1">
      <c r="A1871" s="144">
        <v>177</v>
      </c>
      <c r="B1871" s="49"/>
      <c r="C1871" s="39"/>
      <c r="D1871" s="14"/>
      <c r="E1871" s="473"/>
      <c r="F1871" s="15"/>
      <c r="G1871" s="15"/>
      <c r="H1871" s="474" t="str">
        <f t="shared" si="59"/>
        <v/>
      </c>
      <c r="I1871" s="141"/>
      <c r="J1871" s="254" t="str">
        <f t="shared" si="60"/>
        <v/>
      </c>
    </row>
    <row r="1872" spans="1:10" ht="15" hidden="1" customHeight="1">
      <c r="A1872" s="144">
        <v>178</v>
      </c>
      <c r="B1872" s="49"/>
      <c r="C1872" s="39"/>
      <c r="D1872" s="14"/>
      <c r="E1872" s="473"/>
      <c r="F1872" s="15"/>
      <c r="G1872" s="15"/>
      <c r="H1872" s="474" t="str">
        <f t="shared" si="59"/>
        <v/>
      </c>
      <c r="I1872" s="141"/>
      <c r="J1872" s="254" t="str">
        <f t="shared" si="60"/>
        <v/>
      </c>
    </row>
    <row r="1873" spans="1:10" ht="15" hidden="1" customHeight="1">
      <c r="A1873" s="144">
        <v>179</v>
      </c>
      <c r="B1873" s="49"/>
      <c r="C1873" s="39"/>
      <c r="D1873" s="14"/>
      <c r="E1873" s="473"/>
      <c r="F1873" s="15"/>
      <c r="G1873" s="15"/>
      <c r="H1873" s="474" t="str">
        <f t="shared" si="59"/>
        <v/>
      </c>
      <c r="I1873" s="141"/>
      <c r="J1873" s="254" t="str">
        <f t="shared" si="60"/>
        <v/>
      </c>
    </row>
    <row r="1874" spans="1:10" ht="15" hidden="1" customHeight="1">
      <c r="A1874" s="144">
        <v>180</v>
      </c>
      <c r="B1874" s="49"/>
      <c r="C1874" s="39"/>
      <c r="D1874" s="14"/>
      <c r="E1874" s="473"/>
      <c r="F1874" s="15"/>
      <c r="G1874" s="15"/>
      <c r="H1874" s="474" t="str">
        <f t="shared" si="59"/>
        <v/>
      </c>
      <c r="I1874" s="141"/>
      <c r="J1874" s="254" t="str">
        <f t="shared" si="60"/>
        <v/>
      </c>
    </row>
    <row r="1875" spans="1:10" ht="15" hidden="1" customHeight="1">
      <c r="A1875" s="144">
        <v>181</v>
      </c>
      <c r="B1875" s="49"/>
      <c r="C1875" s="39"/>
      <c r="D1875" s="14"/>
      <c r="E1875" s="473"/>
      <c r="F1875" s="15"/>
      <c r="G1875" s="15"/>
      <c r="H1875" s="474" t="str">
        <f t="shared" si="59"/>
        <v/>
      </c>
      <c r="I1875" s="141"/>
      <c r="J1875" s="254" t="str">
        <f t="shared" si="60"/>
        <v/>
      </c>
    </row>
    <row r="1876" spans="1:10" ht="15" hidden="1" customHeight="1">
      <c r="A1876" s="144">
        <v>182</v>
      </c>
      <c r="B1876" s="49"/>
      <c r="C1876" s="39"/>
      <c r="D1876" s="14"/>
      <c r="E1876" s="473"/>
      <c r="F1876" s="15"/>
      <c r="G1876" s="15"/>
      <c r="H1876" s="474" t="str">
        <f t="shared" si="59"/>
        <v/>
      </c>
      <c r="I1876" s="141"/>
      <c r="J1876" s="254" t="str">
        <f t="shared" si="60"/>
        <v/>
      </c>
    </row>
    <row r="1877" spans="1:10" ht="15" hidden="1" customHeight="1">
      <c r="A1877" s="144">
        <v>183</v>
      </c>
      <c r="B1877" s="49"/>
      <c r="C1877" s="39"/>
      <c r="D1877" s="14"/>
      <c r="E1877" s="473"/>
      <c r="F1877" s="15"/>
      <c r="G1877" s="15"/>
      <c r="H1877" s="474" t="str">
        <f t="shared" si="59"/>
        <v/>
      </c>
      <c r="I1877" s="141"/>
      <c r="J1877" s="254" t="str">
        <f t="shared" si="60"/>
        <v/>
      </c>
    </row>
    <row r="1878" spans="1:10" ht="15" hidden="1" customHeight="1">
      <c r="A1878" s="144">
        <v>184</v>
      </c>
      <c r="B1878" s="49"/>
      <c r="C1878" s="39"/>
      <c r="D1878" s="14"/>
      <c r="E1878" s="473"/>
      <c r="F1878" s="15"/>
      <c r="G1878" s="15"/>
      <c r="H1878" s="474" t="str">
        <f t="shared" si="59"/>
        <v/>
      </c>
      <c r="I1878" s="141"/>
      <c r="J1878" s="254" t="str">
        <f t="shared" si="60"/>
        <v/>
      </c>
    </row>
    <row r="1879" spans="1:10" ht="15" hidden="1" customHeight="1">
      <c r="A1879" s="144">
        <v>185</v>
      </c>
      <c r="B1879" s="49"/>
      <c r="C1879" s="39"/>
      <c r="D1879" s="14"/>
      <c r="E1879" s="473"/>
      <c r="F1879" s="15"/>
      <c r="G1879" s="15"/>
      <c r="H1879" s="474" t="str">
        <f t="shared" si="59"/>
        <v/>
      </c>
      <c r="I1879" s="141"/>
      <c r="J1879" s="254" t="str">
        <f t="shared" si="60"/>
        <v/>
      </c>
    </row>
    <row r="1880" spans="1:10" ht="15" hidden="1" customHeight="1">
      <c r="A1880" s="144">
        <v>186</v>
      </c>
      <c r="B1880" s="49"/>
      <c r="C1880" s="39"/>
      <c r="D1880" s="14"/>
      <c r="E1880" s="473"/>
      <c r="F1880" s="15"/>
      <c r="G1880" s="15"/>
      <c r="H1880" s="474" t="str">
        <f t="shared" si="59"/>
        <v/>
      </c>
      <c r="I1880" s="141"/>
      <c r="J1880" s="254" t="str">
        <f t="shared" si="60"/>
        <v/>
      </c>
    </row>
    <row r="1881" spans="1:10" ht="15" hidden="1" customHeight="1">
      <c r="A1881" s="144">
        <v>187</v>
      </c>
      <c r="B1881" s="49"/>
      <c r="C1881" s="39"/>
      <c r="D1881" s="14"/>
      <c r="E1881" s="473"/>
      <c r="F1881" s="15"/>
      <c r="G1881" s="15"/>
      <c r="H1881" s="474" t="str">
        <f t="shared" si="59"/>
        <v/>
      </c>
      <c r="I1881" s="141"/>
      <c r="J1881" s="254" t="str">
        <f t="shared" si="60"/>
        <v/>
      </c>
    </row>
    <row r="1882" spans="1:10" ht="15" hidden="1" customHeight="1">
      <c r="A1882" s="144">
        <v>188</v>
      </c>
      <c r="B1882" s="49"/>
      <c r="C1882" s="39"/>
      <c r="D1882" s="14"/>
      <c r="E1882" s="473"/>
      <c r="F1882" s="15"/>
      <c r="G1882" s="15"/>
      <c r="H1882" s="474" t="str">
        <f t="shared" si="59"/>
        <v/>
      </c>
      <c r="I1882" s="141"/>
      <c r="J1882" s="254" t="str">
        <f t="shared" si="60"/>
        <v/>
      </c>
    </row>
    <row r="1883" spans="1:10" ht="15" hidden="1" customHeight="1">
      <c r="A1883" s="144">
        <v>189</v>
      </c>
      <c r="B1883" s="49"/>
      <c r="C1883" s="39"/>
      <c r="D1883" s="14"/>
      <c r="E1883" s="473"/>
      <c r="F1883" s="15"/>
      <c r="G1883" s="15"/>
      <c r="H1883" s="474" t="str">
        <f t="shared" si="59"/>
        <v/>
      </c>
      <c r="I1883" s="141"/>
      <c r="J1883" s="254" t="str">
        <f t="shared" si="60"/>
        <v/>
      </c>
    </row>
    <row r="1884" spans="1:10" ht="15" hidden="1" customHeight="1">
      <c r="A1884" s="144">
        <v>190</v>
      </c>
      <c r="B1884" s="49"/>
      <c r="C1884" s="39"/>
      <c r="D1884" s="14"/>
      <c r="E1884" s="473"/>
      <c r="F1884" s="15"/>
      <c r="G1884" s="15"/>
      <c r="H1884" s="474" t="str">
        <f t="shared" si="59"/>
        <v/>
      </c>
      <c r="I1884" s="141"/>
      <c r="J1884" s="254" t="str">
        <f t="shared" si="60"/>
        <v/>
      </c>
    </row>
    <row r="1885" spans="1:10" ht="15" hidden="1" customHeight="1">
      <c r="A1885" s="144">
        <v>191</v>
      </c>
      <c r="B1885" s="49"/>
      <c r="C1885" s="39"/>
      <c r="D1885" s="14"/>
      <c r="E1885" s="473"/>
      <c r="F1885" s="15"/>
      <c r="G1885" s="15"/>
      <c r="H1885" s="474" t="str">
        <f t="shared" si="59"/>
        <v/>
      </c>
      <c r="I1885" s="141"/>
      <c r="J1885" s="254" t="str">
        <f t="shared" si="60"/>
        <v/>
      </c>
    </row>
    <row r="1886" spans="1:10" ht="15" hidden="1" customHeight="1">
      <c r="A1886" s="144">
        <v>192</v>
      </c>
      <c r="B1886" s="49"/>
      <c r="C1886" s="39"/>
      <c r="D1886" s="14"/>
      <c r="E1886" s="473"/>
      <c r="F1886" s="15"/>
      <c r="G1886" s="15"/>
      <c r="H1886" s="474" t="str">
        <f t="shared" si="59"/>
        <v/>
      </c>
      <c r="I1886" s="141"/>
      <c r="J1886" s="254" t="str">
        <f t="shared" si="60"/>
        <v/>
      </c>
    </row>
    <row r="1887" spans="1:10" ht="15" hidden="1" customHeight="1">
      <c r="A1887" s="144">
        <v>193</v>
      </c>
      <c r="B1887" s="49"/>
      <c r="C1887" s="39"/>
      <c r="D1887" s="14"/>
      <c r="E1887" s="473"/>
      <c r="F1887" s="15"/>
      <c r="G1887" s="15"/>
      <c r="H1887" s="474" t="str">
        <f t="shared" ref="H1887:H1944" si="61">IF(B1887&lt;&gt;"",(D1887*E1887)/(1-F1887-G1887),"")</f>
        <v/>
      </c>
      <c r="I1887" s="141"/>
      <c r="J1887" s="254" t="str">
        <f t="shared" ref="J1887:J1944" si="62">IF(B1887="","",IF(H1887&lt;&gt;0,"x",IF(H1887="","",IF(H1887=0,""))))</f>
        <v/>
      </c>
    </row>
    <row r="1888" spans="1:10" ht="15" hidden="1" customHeight="1">
      <c r="A1888" s="144">
        <v>194</v>
      </c>
      <c r="B1888" s="49"/>
      <c r="C1888" s="39"/>
      <c r="D1888" s="14"/>
      <c r="E1888" s="473"/>
      <c r="F1888" s="15"/>
      <c r="G1888" s="15"/>
      <c r="H1888" s="474" t="str">
        <f t="shared" si="61"/>
        <v/>
      </c>
      <c r="I1888" s="141"/>
      <c r="J1888" s="254" t="str">
        <f t="shared" si="62"/>
        <v/>
      </c>
    </row>
    <row r="1889" spans="1:10" ht="15" hidden="1" customHeight="1">
      <c r="A1889" s="144">
        <v>195</v>
      </c>
      <c r="B1889" s="49"/>
      <c r="C1889" s="39"/>
      <c r="D1889" s="14"/>
      <c r="E1889" s="473"/>
      <c r="F1889" s="15"/>
      <c r="G1889" s="15"/>
      <c r="H1889" s="474" t="str">
        <f t="shared" si="61"/>
        <v/>
      </c>
      <c r="I1889" s="141"/>
      <c r="J1889" s="254" t="str">
        <f t="shared" si="62"/>
        <v/>
      </c>
    </row>
    <row r="1890" spans="1:10" ht="15" hidden="1" customHeight="1">
      <c r="A1890" s="144">
        <v>196</v>
      </c>
      <c r="B1890" s="49"/>
      <c r="C1890" s="39"/>
      <c r="D1890" s="14"/>
      <c r="E1890" s="473"/>
      <c r="F1890" s="15"/>
      <c r="G1890" s="15"/>
      <c r="H1890" s="474" t="str">
        <f t="shared" si="61"/>
        <v/>
      </c>
      <c r="I1890" s="141"/>
      <c r="J1890" s="254" t="str">
        <f t="shared" si="62"/>
        <v/>
      </c>
    </row>
    <row r="1891" spans="1:10" ht="15" hidden="1" customHeight="1">
      <c r="A1891" s="144">
        <v>197</v>
      </c>
      <c r="B1891" s="49"/>
      <c r="C1891" s="39"/>
      <c r="D1891" s="14"/>
      <c r="E1891" s="473"/>
      <c r="F1891" s="15"/>
      <c r="G1891" s="15"/>
      <c r="H1891" s="474" t="str">
        <f t="shared" si="61"/>
        <v/>
      </c>
      <c r="I1891" s="141"/>
      <c r="J1891" s="254" t="str">
        <f t="shared" si="62"/>
        <v/>
      </c>
    </row>
    <row r="1892" spans="1:10" ht="15" hidden="1" customHeight="1">
      <c r="A1892" s="144">
        <v>198</v>
      </c>
      <c r="B1892" s="49"/>
      <c r="C1892" s="39"/>
      <c r="D1892" s="14"/>
      <c r="E1892" s="473"/>
      <c r="F1892" s="15"/>
      <c r="G1892" s="15"/>
      <c r="H1892" s="474" t="str">
        <f t="shared" si="61"/>
        <v/>
      </c>
      <c r="I1892" s="141"/>
      <c r="J1892" s="254" t="str">
        <f t="shared" si="62"/>
        <v/>
      </c>
    </row>
    <row r="1893" spans="1:10" ht="15" hidden="1" customHeight="1">
      <c r="A1893" s="144">
        <v>199</v>
      </c>
      <c r="B1893" s="49"/>
      <c r="C1893" s="39"/>
      <c r="D1893" s="14"/>
      <c r="E1893" s="473"/>
      <c r="F1893" s="15"/>
      <c r="G1893" s="15"/>
      <c r="H1893" s="474" t="str">
        <f t="shared" si="61"/>
        <v/>
      </c>
      <c r="I1893" s="141"/>
      <c r="J1893" s="254" t="str">
        <f t="shared" si="62"/>
        <v/>
      </c>
    </row>
    <row r="1894" spans="1:10" ht="15" hidden="1" customHeight="1">
      <c r="A1894" s="144">
        <v>200</v>
      </c>
      <c r="B1894" s="49"/>
      <c r="C1894" s="39"/>
      <c r="D1894" s="14"/>
      <c r="E1894" s="473"/>
      <c r="F1894" s="15"/>
      <c r="G1894" s="15"/>
      <c r="H1894" s="474" t="str">
        <f t="shared" si="61"/>
        <v/>
      </c>
      <c r="I1894" s="141"/>
      <c r="J1894" s="254" t="str">
        <f t="shared" si="62"/>
        <v/>
      </c>
    </row>
    <row r="1895" spans="1:10" ht="15" hidden="1" customHeight="1">
      <c r="A1895" s="144">
        <v>201</v>
      </c>
      <c r="B1895" s="49"/>
      <c r="C1895" s="39"/>
      <c r="D1895" s="14"/>
      <c r="E1895" s="473"/>
      <c r="F1895" s="15"/>
      <c r="G1895" s="15"/>
      <c r="H1895" s="474" t="str">
        <f t="shared" si="61"/>
        <v/>
      </c>
      <c r="I1895" s="141"/>
      <c r="J1895" s="254" t="str">
        <f t="shared" si="62"/>
        <v/>
      </c>
    </row>
    <row r="1896" spans="1:10" ht="15" hidden="1" customHeight="1">
      <c r="A1896" s="144">
        <v>202</v>
      </c>
      <c r="B1896" s="49"/>
      <c r="C1896" s="39"/>
      <c r="D1896" s="14"/>
      <c r="E1896" s="473"/>
      <c r="F1896" s="15"/>
      <c r="G1896" s="15"/>
      <c r="H1896" s="474" t="str">
        <f t="shared" si="61"/>
        <v/>
      </c>
      <c r="I1896" s="141"/>
      <c r="J1896" s="254" t="str">
        <f t="shared" si="62"/>
        <v/>
      </c>
    </row>
    <row r="1897" spans="1:10" ht="15" hidden="1" customHeight="1">
      <c r="A1897" s="144">
        <v>203</v>
      </c>
      <c r="B1897" s="49"/>
      <c r="C1897" s="39"/>
      <c r="D1897" s="14"/>
      <c r="E1897" s="473"/>
      <c r="F1897" s="15"/>
      <c r="G1897" s="15"/>
      <c r="H1897" s="474" t="str">
        <f t="shared" si="61"/>
        <v/>
      </c>
      <c r="I1897" s="141"/>
      <c r="J1897" s="254" t="str">
        <f t="shared" si="62"/>
        <v/>
      </c>
    </row>
    <row r="1898" spans="1:10" ht="15" hidden="1" customHeight="1">
      <c r="A1898" s="144">
        <v>204</v>
      </c>
      <c r="B1898" s="49"/>
      <c r="C1898" s="39"/>
      <c r="D1898" s="14"/>
      <c r="E1898" s="473"/>
      <c r="F1898" s="15"/>
      <c r="G1898" s="15"/>
      <c r="H1898" s="474" t="str">
        <f t="shared" si="61"/>
        <v/>
      </c>
      <c r="I1898" s="141"/>
      <c r="J1898" s="254" t="str">
        <f t="shared" si="62"/>
        <v/>
      </c>
    </row>
    <row r="1899" spans="1:10" ht="15" hidden="1" customHeight="1">
      <c r="A1899" s="144">
        <v>205</v>
      </c>
      <c r="B1899" s="49"/>
      <c r="C1899" s="39"/>
      <c r="D1899" s="14"/>
      <c r="E1899" s="473"/>
      <c r="F1899" s="15"/>
      <c r="G1899" s="15"/>
      <c r="H1899" s="474" t="str">
        <f t="shared" si="61"/>
        <v/>
      </c>
      <c r="I1899" s="141"/>
      <c r="J1899" s="254" t="str">
        <f t="shared" si="62"/>
        <v/>
      </c>
    </row>
    <row r="1900" spans="1:10" ht="15" hidden="1" customHeight="1">
      <c r="A1900" s="144">
        <v>206</v>
      </c>
      <c r="B1900" s="49"/>
      <c r="C1900" s="39"/>
      <c r="D1900" s="14"/>
      <c r="E1900" s="473"/>
      <c r="F1900" s="15"/>
      <c r="G1900" s="15"/>
      <c r="H1900" s="474" t="str">
        <f t="shared" si="61"/>
        <v/>
      </c>
      <c r="I1900" s="141"/>
      <c r="J1900" s="254" t="str">
        <f t="shared" si="62"/>
        <v/>
      </c>
    </row>
    <row r="1901" spans="1:10" ht="15" hidden="1" customHeight="1">
      <c r="A1901" s="144">
        <v>207</v>
      </c>
      <c r="B1901" s="49"/>
      <c r="C1901" s="39"/>
      <c r="D1901" s="14"/>
      <c r="E1901" s="473"/>
      <c r="F1901" s="15"/>
      <c r="G1901" s="15"/>
      <c r="H1901" s="474" t="str">
        <f t="shared" si="61"/>
        <v/>
      </c>
      <c r="I1901" s="141"/>
      <c r="J1901" s="254" t="str">
        <f t="shared" si="62"/>
        <v/>
      </c>
    </row>
    <row r="1902" spans="1:10" ht="15" hidden="1" customHeight="1">
      <c r="A1902" s="144">
        <v>208</v>
      </c>
      <c r="B1902" s="49"/>
      <c r="C1902" s="39"/>
      <c r="D1902" s="14"/>
      <c r="E1902" s="473"/>
      <c r="F1902" s="15"/>
      <c r="G1902" s="15"/>
      <c r="H1902" s="474" t="str">
        <f t="shared" si="61"/>
        <v/>
      </c>
      <c r="I1902" s="141"/>
      <c r="J1902" s="254" t="str">
        <f t="shared" si="62"/>
        <v/>
      </c>
    </row>
    <row r="1903" spans="1:10" ht="15" hidden="1" customHeight="1">
      <c r="A1903" s="144">
        <v>209</v>
      </c>
      <c r="B1903" s="49"/>
      <c r="C1903" s="39"/>
      <c r="D1903" s="14"/>
      <c r="E1903" s="473"/>
      <c r="F1903" s="15"/>
      <c r="G1903" s="15"/>
      <c r="H1903" s="474" t="str">
        <f t="shared" si="61"/>
        <v/>
      </c>
      <c r="I1903" s="141"/>
      <c r="J1903" s="254" t="str">
        <f t="shared" si="62"/>
        <v/>
      </c>
    </row>
    <row r="1904" spans="1:10" ht="15" hidden="1" customHeight="1">
      <c r="A1904" s="144">
        <v>210</v>
      </c>
      <c r="B1904" s="49"/>
      <c r="C1904" s="39"/>
      <c r="D1904" s="14"/>
      <c r="E1904" s="473"/>
      <c r="F1904" s="15"/>
      <c r="G1904" s="15"/>
      <c r="H1904" s="474" t="str">
        <f t="shared" si="61"/>
        <v/>
      </c>
      <c r="I1904" s="141"/>
      <c r="J1904" s="254" t="str">
        <f t="shared" si="62"/>
        <v/>
      </c>
    </row>
    <row r="1905" spans="1:10" ht="15" hidden="1" customHeight="1">
      <c r="A1905" s="144">
        <v>211</v>
      </c>
      <c r="B1905" s="49"/>
      <c r="C1905" s="39"/>
      <c r="D1905" s="14"/>
      <c r="E1905" s="473"/>
      <c r="F1905" s="15"/>
      <c r="G1905" s="15"/>
      <c r="H1905" s="474" t="str">
        <f t="shared" si="61"/>
        <v/>
      </c>
      <c r="I1905" s="141"/>
      <c r="J1905" s="254" t="str">
        <f t="shared" si="62"/>
        <v/>
      </c>
    </row>
    <row r="1906" spans="1:10" ht="15" hidden="1" customHeight="1">
      <c r="A1906" s="144">
        <v>212</v>
      </c>
      <c r="B1906" s="49"/>
      <c r="C1906" s="39"/>
      <c r="D1906" s="14"/>
      <c r="E1906" s="473"/>
      <c r="F1906" s="15"/>
      <c r="G1906" s="15"/>
      <c r="H1906" s="474" t="str">
        <f t="shared" si="61"/>
        <v/>
      </c>
      <c r="I1906" s="141"/>
      <c r="J1906" s="254" t="str">
        <f t="shared" si="62"/>
        <v/>
      </c>
    </row>
    <row r="1907" spans="1:10" ht="15" hidden="1" customHeight="1">
      <c r="A1907" s="144">
        <v>213</v>
      </c>
      <c r="B1907" s="49"/>
      <c r="C1907" s="39"/>
      <c r="D1907" s="14"/>
      <c r="E1907" s="473"/>
      <c r="F1907" s="15"/>
      <c r="G1907" s="15"/>
      <c r="H1907" s="474" t="str">
        <f t="shared" si="61"/>
        <v/>
      </c>
      <c r="I1907" s="141"/>
      <c r="J1907" s="254" t="str">
        <f t="shared" si="62"/>
        <v/>
      </c>
    </row>
    <row r="1908" spans="1:10" ht="15" hidden="1" customHeight="1">
      <c r="A1908" s="144">
        <v>214</v>
      </c>
      <c r="B1908" s="49"/>
      <c r="C1908" s="39"/>
      <c r="D1908" s="14"/>
      <c r="E1908" s="473"/>
      <c r="F1908" s="15"/>
      <c r="G1908" s="15"/>
      <c r="H1908" s="474" t="str">
        <f t="shared" si="61"/>
        <v/>
      </c>
      <c r="I1908" s="141"/>
      <c r="J1908" s="254" t="str">
        <f t="shared" si="62"/>
        <v/>
      </c>
    </row>
    <row r="1909" spans="1:10" ht="15" hidden="1" customHeight="1">
      <c r="A1909" s="144">
        <v>215</v>
      </c>
      <c r="B1909" s="49"/>
      <c r="C1909" s="39"/>
      <c r="D1909" s="14"/>
      <c r="E1909" s="473"/>
      <c r="F1909" s="15"/>
      <c r="G1909" s="15"/>
      <c r="H1909" s="474" t="str">
        <f t="shared" si="61"/>
        <v/>
      </c>
      <c r="I1909" s="141"/>
      <c r="J1909" s="254" t="str">
        <f t="shared" si="62"/>
        <v/>
      </c>
    </row>
    <row r="1910" spans="1:10" ht="15" hidden="1" customHeight="1">
      <c r="A1910" s="144">
        <v>216</v>
      </c>
      <c r="B1910" s="49"/>
      <c r="C1910" s="39"/>
      <c r="D1910" s="14"/>
      <c r="E1910" s="473"/>
      <c r="F1910" s="15"/>
      <c r="G1910" s="15"/>
      <c r="H1910" s="474" t="str">
        <f t="shared" si="61"/>
        <v/>
      </c>
      <c r="I1910" s="141"/>
      <c r="J1910" s="254" t="str">
        <f t="shared" si="62"/>
        <v/>
      </c>
    </row>
    <row r="1911" spans="1:10" ht="15" hidden="1" customHeight="1">
      <c r="A1911" s="144">
        <v>217</v>
      </c>
      <c r="B1911" s="49"/>
      <c r="C1911" s="39"/>
      <c r="D1911" s="14"/>
      <c r="E1911" s="473"/>
      <c r="F1911" s="15"/>
      <c r="G1911" s="15"/>
      <c r="H1911" s="474" t="str">
        <f t="shared" si="61"/>
        <v/>
      </c>
      <c r="I1911" s="141"/>
      <c r="J1911" s="254" t="str">
        <f t="shared" si="62"/>
        <v/>
      </c>
    </row>
    <row r="1912" spans="1:10" ht="15" hidden="1" customHeight="1">
      <c r="A1912" s="144">
        <v>218</v>
      </c>
      <c r="B1912" s="49"/>
      <c r="C1912" s="39"/>
      <c r="D1912" s="14"/>
      <c r="E1912" s="473"/>
      <c r="F1912" s="15"/>
      <c r="G1912" s="15"/>
      <c r="H1912" s="474" t="str">
        <f t="shared" si="61"/>
        <v/>
      </c>
      <c r="I1912" s="141"/>
      <c r="J1912" s="254" t="str">
        <f t="shared" si="62"/>
        <v/>
      </c>
    </row>
    <row r="1913" spans="1:10" ht="15" hidden="1" customHeight="1">
      <c r="A1913" s="144">
        <v>219</v>
      </c>
      <c r="B1913" s="49"/>
      <c r="C1913" s="39"/>
      <c r="D1913" s="14"/>
      <c r="E1913" s="473"/>
      <c r="F1913" s="15"/>
      <c r="G1913" s="15"/>
      <c r="H1913" s="474" t="str">
        <f t="shared" si="61"/>
        <v/>
      </c>
      <c r="I1913" s="141"/>
      <c r="J1913" s="254" t="str">
        <f t="shared" si="62"/>
        <v/>
      </c>
    </row>
    <row r="1914" spans="1:10" ht="15" hidden="1" customHeight="1">
      <c r="A1914" s="144">
        <v>220</v>
      </c>
      <c r="B1914" s="49"/>
      <c r="C1914" s="39"/>
      <c r="D1914" s="14"/>
      <c r="E1914" s="473"/>
      <c r="F1914" s="15"/>
      <c r="G1914" s="15"/>
      <c r="H1914" s="474" t="str">
        <f t="shared" si="61"/>
        <v/>
      </c>
      <c r="I1914" s="141"/>
      <c r="J1914" s="254" t="str">
        <f t="shared" si="62"/>
        <v/>
      </c>
    </row>
    <row r="1915" spans="1:10" ht="15" hidden="1" customHeight="1">
      <c r="A1915" s="144">
        <v>221</v>
      </c>
      <c r="B1915" s="49"/>
      <c r="C1915" s="39"/>
      <c r="D1915" s="14"/>
      <c r="E1915" s="473"/>
      <c r="F1915" s="15"/>
      <c r="G1915" s="15"/>
      <c r="H1915" s="474" t="str">
        <f t="shared" si="61"/>
        <v/>
      </c>
      <c r="I1915" s="141"/>
      <c r="J1915" s="254" t="str">
        <f t="shared" si="62"/>
        <v/>
      </c>
    </row>
    <row r="1916" spans="1:10" ht="15" hidden="1" customHeight="1">
      <c r="A1916" s="144">
        <v>222</v>
      </c>
      <c r="B1916" s="49"/>
      <c r="C1916" s="39"/>
      <c r="D1916" s="14"/>
      <c r="E1916" s="473"/>
      <c r="F1916" s="15"/>
      <c r="G1916" s="15"/>
      <c r="H1916" s="474" t="str">
        <f t="shared" si="61"/>
        <v/>
      </c>
      <c r="I1916" s="141"/>
      <c r="J1916" s="254" t="str">
        <f t="shared" si="62"/>
        <v/>
      </c>
    </row>
    <row r="1917" spans="1:10" ht="15" hidden="1" customHeight="1">
      <c r="A1917" s="144">
        <v>223</v>
      </c>
      <c r="B1917" s="49"/>
      <c r="C1917" s="39"/>
      <c r="D1917" s="14"/>
      <c r="E1917" s="473"/>
      <c r="F1917" s="15"/>
      <c r="G1917" s="15"/>
      <c r="H1917" s="474" t="str">
        <f t="shared" si="61"/>
        <v/>
      </c>
      <c r="I1917" s="141"/>
      <c r="J1917" s="254" t="str">
        <f t="shared" si="62"/>
        <v/>
      </c>
    </row>
    <row r="1918" spans="1:10" ht="15" hidden="1" customHeight="1">
      <c r="A1918" s="144">
        <v>224</v>
      </c>
      <c r="B1918" s="49"/>
      <c r="C1918" s="39"/>
      <c r="D1918" s="14"/>
      <c r="E1918" s="473"/>
      <c r="F1918" s="15"/>
      <c r="G1918" s="15"/>
      <c r="H1918" s="474" t="str">
        <f t="shared" si="61"/>
        <v/>
      </c>
      <c r="I1918" s="141"/>
      <c r="J1918" s="254" t="str">
        <f t="shared" si="62"/>
        <v/>
      </c>
    </row>
    <row r="1919" spans="1:10" ht="15" hidden="1" customHeight="1">
      <c r="A1919" s="144">
        <v>225</v>
      </c>
      <c r="B1919" s="49"/>
      <c r="C1919" s="39"/>
      <c r="D1919" s="14"/>
      <c r="E1919" s="473"/>
      <c r="F1919" s="15"/>
      <c r="G1919" s="15"/>
      <c r="H1919" s="474" t="str">
        <f t="shared" si="61"/>
        <v/>
      </c>
      <c r="I1919" s="141"/>
      <c r="J1919" s="254" t="str">
        <f t="shared" si="62"/>
        <v/>
      </c>
    </row>
    <row r="1920" spans="1:10" ht="15" hidden="1" customHeight="1">
      <c r="A1920" s="144">
        <v>226</v>
      </c>
      <c r="B1920" s="49"/>
      <c r="C1920" s="39"/>
      <c r="D1920" s="14"/>
      <c r="E1920" s="473"/>
      <c r="F1920" s="15"/>
      <c r="G1920" s="15"/>
      <c r="H1920" s="474" t="str">
        <f t="shared" si="61"/>
        <v/>
      </c>
      <c r="I1920" s="141"/>
      <c r="J1920" s="254" t="str">
        <f t="shared" si="62"/>
        <v/>
      </c>
    </row>
    <row r="1921" spans="1:10" ht="15" hidden="1" customHeight="1">
      <c r="A1921" s="144">
        <v>227</v>
      </c>
      <c r="B1921" s="49"/>
      <c r="C1921" s="39"/>
      <c r="D1921" s="14"/>
      <c r="E1921" s="473"/>
      <c r="F1921" s="15"/>
      <c r="G1921" s="15"/>
      <c r="H1921" s="474" t="str">
        <f t="shared" si="61"/>
        <v/>
      </c>
      <c r="I1921" s="141"/>
      <c r="J1921" s="254" t="str">
        <f t="shared" si="62"/>
        <v/>
      </c>
    </row>
    <row r="1922" spans="1:10" ht="15" hidden="1" customHeight="1">
      <c r="A1922" s="144">
        <v>228</v>
      </c>
      <c r="B1922" s="49"/>
      <c r="C1922" s="39"/>
      <c r="D1922" s="14"/>
      <c r="E1922" s="473"/>
      <c r="F1922" s="15"/>
      <c r="G1922" s="15"/>
      <c r="H1922" s="474" t="str">
        <f t="shared" si="61"/>
        <v/>
      </c>
      <c r="I1922" s="141"/>
      <c r="J1922" s="254" t="str">
        <f t="shared" si="62"/>
        <v/>
      </c>
    </row>
    <row r="1923" spans="1:10" ht="15" hidden="1" customHeight="1">
      <c r="A1923" s="144">
        <v>229</v>
      </c>
      <c r="B1923" s="49"/>
      <c r="C1923" s="39"/>
      <c r="D1923" s="14"/>
      <c r="E1923" s="473"/>
      <c r="F1923" s="15"/>
      <c r="G1923" s="15"/>
      <c r="H1923" s="474" t="str">
        <f t="shared" si="61"/>
        <v/>
      </c>
      <c r="I1923" s="141"/>
      <c r="J1923" s="254" t="str">
        <f t="shared" si="62"/>
        <v/>
      </c>
    </row>
    <row r="1924" spans="1:10" ht="15" hidden="1" customHeight="1">
      <c r="A1924" s="144">
        <v>230</v>
      </c>
      <c r="B1924" s="49"/>
      <c r="C1924" s="39"/>
      <c r="D1924" s="14"/>
      <c r="E1924" s="473"/>
      <c r="F1924" s="15"/>
      <c r="G1924" s="15"/>
      <c r="H1924" s="474" t="str">
        <f t="shared" si="61"/>
        <v/>
      </c>
      <c r="I1924" s="141"/>
      <c r="J1924" s="254" t="str">
        <f t="shared" si="62"/>
        <v/>
      </c>
    </row>
    <row r="1925" spans="1:10" ht="15" hidden="1" customHeight="1">
      <c r="A1925" s="144">
        <v>231</v>
      </c>
      <c r="B1925" s="49"/>
      <c r="C1925" s="39"/>
      <c r="D1925" s="14"/>
      <c r="E1925" s="473"/>
      <c r="F1925" s="15"/>
      <c r="G1925" s="15"/>
      <c r="H1925" s="474" t="str">
        <f t="shared" si="61"/>
        <v/>
      </c>
      <c r="I1925" s="141"/>
      <c r="J1925" s="254" t="str">
        <f t="shared" si="62"/>
        <v/>
      </c>
    </row>
    <row r="1926" spans="1:10" ht="15" hidden="1" customHeight="1">
      <c r="A1926" s="144">
        <v>232</v>
      </c>
      <c r="B1926" s="49"/>
      <c r="C1926" s="39"/>
      <c r="D1926" s="14"/>
      <c r="E1926" s="473"/>
      <c r="F1926" s="15"/>
      <c r="G1926" s="15"/>
      <c r="H1926" s="474" t="str">
        <f t="shared" si="61"/>
        <v/>
      </c>
      <c r="I1926" s="141"/>
      <c r="J1926" s="254" t="str">
        <f t="shared" si="62"/>
        <v/>
      </c>
    </row>
    <row r="1927" spans="1:10" ht="15" hidden="1" customHeight="1">
      <c r="A1927" s="144">
        <v>233</v>
      </c>
      <c r="B1927" s="49"/>
      <c r="C1927" s="39"/>
      <c r="D1927" s="14"/>
      <c r="E1927" s="473"/>
      <c r="F1927" s="15"/>
      <c r="G1927" s="15"/>
      <c r="H1927" s="474" t="str">
        <f t="shared" si="61"/>
        <v/>
      </c>
      <c r="I1927" s="141"/>
      <c r="J1927" s="254" t="str">
        <f t="shared" si="62"/>
        <v/>
      </c>
    </row>
    <row r="1928" spans="1:10" ht="15" hidden="1" customHeight="1">
      <c r="A1928" s="144">
        <v>234</v>
      </c>
      <c r="B1928" s="49"/>
      <c r="C1928" s="39"/>
      <c r="D1928" s="14"/>
      <c r="E1928" s="473"/>
      <c r="F1928" s="15"/>
      <c r="G1928" s="15"/>
      <c r="H1928" s="474" t="str">
        <f t="shared" si="61"/>
        <v/>
      </c>
      <c r="I1928" s="141"/>
      <c r="J1928" s="254" t="str">
        <f t="shared" si="62"/>
        <v/>
      </c>
    </row>
    <row r="1929" spans="1:10" ht="15" hidden="1" customHeight="1">
      <c r="A1929" s="144">
        <v>235</v>
      </c>
      <c r="B1929" s="49"/>
      <c r="C1929" s="39"/>
      <c r="D1929" s="14"/>
      <c r="E1929" s="473"/>
      <c r="F1929" s="15"/>
      <c r="G1929" s="15"/>
      <c r="H1929" s="474" t="str">
        <f t="shared" si="61"/>
        <v/>
      </c>
      <c r="I1929" s="141"/>
      <c r="J1929" s="254" t="str">
        <f t="shared" si="62"/>
        <v/>
      </c>
    </row>
    <row r="1930" spans="1:10" ht="15" hidden="1" customHeight="1">
      <c r="A1930" s="144">
        <v>236</v>
      </c>
      <c r="B1930" s="49"/>
      <c r="C1930" s="39"/>
      <c r="D1930" s="14"/>
      <c r="E1930" s="473"/>
      <c r="F1930" s="15"/>
      <c r="G1930" s="15"/>
      <c r="H1930" s="474" t="str">
        <f t="shared" si="61"/>
        <v/>
      </c>
      <c r="I1930" s="141"/>
      <c r="J1930" s="254" t="str">
        <f t="shared" si="62"/>
        <v/>
      </c>
    </row>
    <row r="1931" spans="1:10" ht="15" hidden="1" customHeight="1">
      <c r="A1931" s="144">
        <v>237</v>
      </c>
      <c r="B1931" s="49"/>
      <c r="C1931" s="39"/>
      <c r="D1931" s="14"/>
      <c r="E1931" s="473"/>
      <c r="F1931" s="15"/>
      <c r="G1931" s="15"/>
      <c r="H1931" s="474" t="str">
        <f t="shared" si="61"/>
        <v/>
      </c>
      <c r="I1931" s="141"/>
      <c r="J1931" s="254" t="str">
        <f t="shared" si="62"/>
        <v/>
      </c>
    </row>
    <row r="1932" spans="1:10" ht="15" hidden="1" customHeight="1">
      <c r="A1932" s="144">
        <v>238</v>
      </c>
      <c r="B1932" s="49"/>
      <c r="C1932" s="39"/>
      <c r="D1932" s="14"/>
      <c r="E1932" s="473"/>
      <c r="F1932" s="15"/>
      <c r="G1932" s="15"/>
      <c r="H1932" s="474" t="str">
        <f t="shared" si="61"/>
        <v/>
      </c>
      <c r="I1932" s="141"/>
      <c r="J1932" s="254" t="str">
        <f t="shared" si="62"/>
        <v/>
      </c>
    </row>
    <row r="1933" spans="1:10" ht="15" hidden="1" customHeight="1">
      <c r="A1933" s="144">
        <v>239</v>
      </c>
      <c r="B1933" s="49"/>
      <c r="C1933" s="39"/>
      <c r="D1933" s="14"/>
      <c r="E1933" s="473"/>
      <c r="F1933" s="15"/>
      <c r="G1933" s="15"/>
      <c r="H1933" s="474" t="str">
        <f t="shared" si="61"/>
        <v/>
      </c>
      <c r="I1933" s="141"/>
      <c r="J1933" s="254" t="str">
        <f t="shared" si="62"/>
        <v/>
      </c>
    </row>
    <row r="1934" spans="1:10" ht="15" hidden="1" customHeight="1">
      <c r="A1934" s="144">
        <v>240</v>
      </c>
      <c r="B1934" s="49"/>
      <c r="C1934" s="39"/>
      <c r="D1934" s="14"/>
      <c r="E1934" s="473"/>
      <c r="F1934" s="15"/>
      <c r="G1934" s="15"/>
      <c r="H1934" s="474" t="str">
        <f t="shared" si="61"/>
        <v/>
      </c>
      <c r="I1934" s="141"/>
      <c r="J1934" s="254" t="str">
        <f t="shared" si="62"/>
        <v/>
      </c>
    </row>
    <row r="1935" spans="1:10" ht="15" hidden="1" customHeight="1">
      <c r="A1935" s="144">
        <v>241</v>
      </c>
      <c r="B1935" s="49"/>
      <c r="C1935" s="39"/>
      <c r="D1935" s="14"/>
      <c r="E1935" s="473"/>
      <c r="F1935" s="15"/>
      <c r="G1935" s="15"/>
      <c r="H1935" s="474" t="str">
        <f t="shared" si="61"/>
        <v/>
      </c>
      <c r="I1935" s="141"/>
      <c r="J1935" s="254" t="str">
        <f t="shared" si="62"/>
        <v/>
      </c>
    </row>
    <row r="1936" spans="1:10" ht="15" hidden="1" customHeight="1">
      <c r="A1936" s="144">
        <v>242</v>
      </c>
      <c r="B1936" s="49"/>
      <c r="C1936" s="39"/>
      <c r="D1936" s="14"/>
      <c r="E1936" s="473"/>
      <c r="F1936" s="15"/>
      <c r="G1936" s="15"/>
      <c r="H1936" s="474" t="str">
        <f t="shared" si="61"/>
        <v/>
      </c>
      <c r="I1936" s="141"/>
      <c r="J1936" s="254" t="str">
        <f t="shared" si="62"/>
        <v/>
      </c>
    </row>
    <row r="1937" spans="1:10" ht="15" hidden="1" customHeight="1">
      <c r="A1937" s="144">
        <v>243</v>
      </c>
      <c r="B1937" s="49"/>
      <c r="C1937" s="39"/>
      <c r="D1937" s="14"/>
      <c r="E1937" s="473"/>
      <c r="F1937" s="15"/>
      <c r="G1937" s="15"/>
      <c r="H1937" s="474" t="str">
        <f t="shared" si="61"/>
        <v/>
      </c>
      <c r="I1937" s="141"/>
      <c r="J1937" s="254" t="str">
        <f t="shared" si="62"/>
        <v/>
      </c>
    </row>
    <row r="1938" spans="1:10" ht="15" hidden="1" customHeight="1">
      <c r="A1938" s="144">
        <v>244</v>
      </c>
      <c r="B1938" s="49"/>
      <c r="C1938" s="39"/>
      <c r="D1938" s="14"/>
      <c r="E1938" s="473"/>
      <c r="F1938" s="15"/>
      <c r="G1938" s="15"/>
      <c r="H1938" s="474" t="str">
        <f t="shared" si="61"/>
        <v/>
      </c>
      <c r="I1938" s="141"/>
      <c r="J1938" s="254" t="str">
        <f t="shared" si="62"/>
        <v/>
      </c>
    </row>
    <row r="1939" spans="1:10" ht="15" hidden="1" customHeight="1">
      <c r="A1939" s="144">
        <v>245</v>
      </c>
      <c r="B1939" s="49"/>
      <c r="C1939" s="39"/>
      <c r="D1939" s="14"/>
      <c r="E1939" s="473"/>
      <c r="F1939" s="15"/>
      <c r="G1939" s="15"/>
      <c r="H1939" s="474" t="str">
        <f t="shared" si="61"/>
        <v/>
      </c>
      <c r="I1939" s="141"/>
      <c r="J1939" s="254" t="str">
        <f t="shared" si="62"/>
        <v/>
      </c>
    </row>
    <row r="1940" spans="1:10" ht="15" hidden="1" customHeight="1">
      <c r="A1940" s="144">
        <v>246</v>
      </c>
      <c r="B1940" s="49"/>
      <c r="C1940" s="39"/>
      <c r="D1940" s="14"/>
      <c r="E1940" s="473"/>
      <c r="F1940" s="15"/>
      <c r="G1940" s="15"/>
      <c r="H1940" s="474" t="str">
        <f t="shared" si="61"/>
        <v/>
      </c>
      <c r="I1940" s="141"/>
      <c r="J1940" s="254" t="str">
        <f t="shared" si="62"/>
        <v/>
      </c>
    </row>
    <row r="1941" spans="1:10" ht="15" hidden="1" customHeight="1">
      <c r="A1941" s="144">
        <v>247</v>
      </c>
      <c r="B1941" s="49"/>
      <c r="C1941" s="39"/>
      <c r="D1941" s="14"/>
      <c r="E1941" s="473"/>
      <c r="F1941" s="15"/>
      <c r="G1941" s="15"/>
      <c r="H1941" s="474" t="str">
        <f t="shared" si="61"/>
        <v/>
      </c>
      <c r="I1941" s="141"/>
      <c r="J1941" s="254" t="str">
        <f t="shared" si="62"/>
        <v/>
      </c>
    </row>
    <row r="1942" spans="1:10" ht="15" hidden="1" customHeight="1">
      <c r="A1942" s="144">
        <v>248</v>
      </c>
      <c r="B1942" s="49"/>
      <c r="C1942" s="39"/>
      <c r="D1942" s="14"/>
      <c r="E1942" s="473"/>
      <c r="F1942" s="15"/>
      <c r="G1942" s="15"/>
      <c r="H1942" s="474" t="str">
        <f t="shared" si="61"/>
        <v/>
      </c>
      <c r="I1942" s="141"/>
      <c r="J1942" s="254" t="str">
        <f t="shared" si="62"/>
        <v/>
      </c>
    </row>
    <row r="1943" spans="1:10" ht="15" hidden="1" customHeight="1">
      <c r="A1943" s="144">
        <v>249</v>
      </c>
      <c r="B1943" s="49"/>
      <c r="C1943" s="39"/>
      <c r="D1943" s="14"/>
      <c r="E1943" s="473"/>
      <c r="F1943" s="15"/>
      <c r="G1943" s="15"/>
      <c r="H1943" s="474" t="str">
        <f t="shared" si="61"/>
        <v/>
      </c>
      <c r="I1943" s="141"/>
      <c r="J1943" s="254" t="str">
        <f t="shared" si="62"/>
        <v/>
      </c>
    </row>
    <row r="1944" spans="1:10" ht="15" hidden="1" customHeight="1">
      <c r="A1944" s="144">
        <v>250</v>
      </c>
      <c r="B1944" s="49"/>
      <c r="C1944" s="39"/>
      <c r="D1944" s="14"/>
      <c r="E1944" s="473"/>
      <c r="F1944" s="15"/>
      <c r="G1944" s="15"/>
      <c r="H1944" s="474" t="str">
        <f t="shared" si="61"/>
        <v/>
      </c>
      <c r="I1944" s="141"/>
      <c r="J1944" s="254" t="str">
        <f t="shared" si="62"/>
        <v/>
      </c>
    </row>
    <row r="1945" spans="1:10" ht="6" hidden="1" customHeight="1">
      <c r="A1945" s="144"/>
      <c r="H1945" s="173"/>
      <c r="I1945" s="141"/>
      <c r="J1945" s="254" t="str">
        <f>IF(COUNTIF(J1695:J1944,"x")=0,"","x")</f>
        <v/>
      </c>
    </row>
    <row r="1946" spans="1:10" ht="24.75" hidden="1" customHeight="1">
      <c r="A1946" s="144"/>
      <c r="B1946" s="599" t="s">
        <v>203</v>
      </c>
      <c r="C1946" s="599"/>
      <c r="D1946" s="599"/>
      <c r="E1946" s="599"/>
      <c r="F1946" s="599"/>
      <c r="G1946" s="599"/>
      <c r="H1946" s="485">
        <f>SUM(H1948:H2347)</f>
        <v>0</v>
      </c>
      <c r="I1946" s="141"/>
      <c r="J1946" s="254" t="str">
        <f>IF(COUNTIF(J1948:J2347,"x")=0,"","x")</f>
        <v/>
      </c>
    </row>
    <row r="1947" spans="1:10" ht="15" hidden="1" customHeight="1">
      <c r="A1947" s="144"/>
      <c r="B1947" s="40" t="s">
        <v>2</v>
      </c>
      <c r="C1947" s="40" t="s">
        <v>6</v>
      </c>
      <c r="D1947" s="41" t="s">
        <v>5</v>
      </c>
      <c r="E1947" s="42" t="s">
        <v>1</v>
      </c>
      <c r="F1947" s="42" t="str">
        <f>F26</f>
        <v>RISCO %</v>
      </c>
      <c r="G1947" s="42" t="str">
        <f>G26</f>
        <v>ADICIONAIS %</v>
      </c>
      <c r="H1947" s="301" t="s">
        <v>4</v>
      </c>
      <c r="I1947" s="141"/>
      <c r="J1947" s="254" t="str">
        <f>IF(COUNTIF(J1948:J2347,"x")=0,"","x")</f>
        <v/>
      </c>
    </row>
    <row r="1948" spans="1:10" ht="15" hidden="1" customHeight="1">
      <c r="A1948" s="144">
        <v>1</v>
      </c>
      <c r="B1948" s="50" t="s">
        <v>131</v>
      </c>
      <c r="C1948" s="43"/>
      <c r="D1948" s="14"/>
      <c r="E1948" s="473"/>
      <c r="F1948" s="15">
        <v>0</v>
      </c>
      <c r="G1948" s="15">
        <v>0</v>
      </c>
      <c r="H1948" s="474">
        <f t="shared" ref="H1948:H2011" si="63">IF(B1948&lt;&gt;"",(D1948*E1948)/(1-F1948-G1948),"")</f>
        <v>0</v>
      </c>
      <c r="I1948" s="141"/>
      <c r="J1948" s="254" t="str">
        <f t="shared" ref="J1948:J2011" si="64">IF(B1948="","",IF(H1948&lt;&gt;0,"x",IF(H1948="","",IF(H1948=0,""))))</f>
        <v/>
      </c>
    </row>
    <row r="1949" spans="1:10" ht="15" hidden="1" customHeight="1">
      <c r="A1949" s="144">
        <v>2</v>
      </c>
      <c r="B1949" s="50" t="s">
        <v>132</v>
      </c>
      <c r="C1949" s="43"/>
      <c r="D1949" s="14"/>
      <c r="E1949" s="473"/>
      <c r="F1949" s="15">
        <v>0</v>
      </c>
      <c r="G1949" s="15">
        <v>0</v>
      </c>
      <c r="H1949" s="474">
        <f t="shared" si="63"/>
        <v>0</v>
      </c>
      <c r="I1949" s="141"/>
      <c r="J1949" s="254" t="str">
        <f t="shared" si="64"/>
        <v/>
      </c>
    </row>
    <row r="1950" spans="1:10" ht="15" hidden="1" customHeight="1">
      <c r="A1950" s="144">
        <v>3</v>
      </c>
      <c r="B1950" s="50" t="s">
        <v>133</v>
      </c>
      <c r="C1950" s="43"/>
      <c r="D1950" s="14"/>
      <c r="E1950" s="473"/>
      <c r="F1950" s="15">
        <v>0</v>
      </c>
      <c r="G1950" s="15">
        <v>0</v>
      </c>
      <c r="H1950" s="474">
        <f t="shared" si="63"/>
        <v>0</v>
      </c>
      <c r="I1950" s="141"/>
      <c r="J1950" s="254" t="str">
        <f t="shared" si="64"/>
        <v/>
      </c>
    </row>
    <row r="1951" spans="1:10" ht="15" hidden="1" customHeight="1">
      <c r="A1951" s="144">
        <v>4</v>
      </c>
      <c r="B1951" s="50" t="s">
        <v>134</v>
      </c>
      <c r="C1951" s="43"/>
      <c r="D1951" s="14"/>
      <c r="E1951" s="473"/>
      <c r="F1951" s="15">
        <v>0</v>
      </c>
      <c r="G1951" s="15">
        <v>0</v>
      </c>
      <c r="H1951" s="474">
        <f t="shared" si="63"/>
        <v>0</v>
      </c>
      <c r="I1951" s="141"/>
      <c r="J1951" s="254" t="str">
        <f t="shared" si="64"/>
        <v/>
      </c>
    </row>
    <row r="1952" spans="1:10" ht="15" hidden="1" customHeight="1">
      <c r="A1952" s="144">
        <v>5</v>
      </c>
      <c r="B1952" s="50" t="s">
        <v>21</v>
      </c>
      <c r="C1952" s="43"/>
      <c r="D1952" s="14"/>
      <c r="E1952" s="473"/>
      <c r="F1952" s="15">
        <v>0</v>
      </c>
      <c r="G1952" s="15">
        <v>0</v>
      </c>
      <c r="H1952" s="474">
        <f t="shared" si="63"/>
        <v>0</v>
      </c>
      <c r="I1952" s="141"/>
      <c r="J1952" s="254" t="str">
        <f t="shared" si="64"/>
        <v/>
      </c>
    </row>
    <row r="1953" spans="1:10" ht="15" hidden="1" customHeight="1">
      <c r="A1953" s="144">
        <v>6</v>
      </c>
      <c r="B1953" s="50" t="s">
        <v>22</v>
      </c>
      <c r="C1953" s="43"/>
      <c r="D1953" s="14"/>
      <c r="E1953" s="473"/>
      <c r="F1953" s="15">
        <v>0</v>
      </c>
      <c r="G1953" s="15">
        <v>0</v>
      </c>
      <c r="H1953" s="474">
        <f t="shared" si="63"/>
        <v>0</v>
      </c>
      <c r="I1953" s="141"/>
      <c r="J1953" s="254" t="str">
        <f t="shared" si="64"/>
        <v/>
      </c>
    </row>
    <row r="1954" spans="1:10" ht="15" hidden="1" customHeight="1">
      <c r="A1954" s="144">
        <v>7</v>
      </c>
      <c r="B1954" s="50" t="s">
        <v>135</v>
      </c>
      <c r="C1954" s="43"/>
      <c r="D1954" s="14"/>
      <c r="E1954" s="473"/>
      <c r="F1954" s="15">
        <v>0</v>
      </c>
      <c r="G1954" s="15">
        <v>0</v>
      </c>
      <c r="H1954" s="474">
        <f t="shared" si="63"/>
        <v>0</v>
      </c>
      <c r="I1954" s="141"/>
      <c r="J1954" s="254" t="str">
        <f t="shared" si="64"/>
        <v/>
      </c>
    </row>
    <row r="1955" spans="1:10" ht="15" hidden="1" customHeight="1">
      <c r="A1955" s="144">
        <v>8</v>
      </c>
      <c r="B1955" s="50" t="s">
        <v>136</v>
      </c>
      <c r="C1955" s="43"/>
      <c r="D1955" s="14"/>
      <c r="E1955" s="473"/>
      <c r="F1955" s="15">
        <v>0</v>
      </c>
      <c r="G1955" s="15">
        <v>0</v>
      </c>
      <c r="H1955" s="474">
        <f t="shared" si="63"/>
        <v>0</v>
      </c>
      <c r="I1955" s="141"/>
      <c r="J1955" s="254" t="str">
        <f t="shared" si="64"/>
        <v/>
      </c>
    </row>
    <row r="1956" spans="1:10" ht="15" hidden="1" customHeight="1">
      <c r="A1956" s="144">
        <v>9</v>
      </c>
      <c r="B1956" s="50" t="s">
        <v>137</v>
      </c>
      <c r="C1956" s="43"/>
      <c r="D1956" s="14"/>
      <c r="E1956" s="473"/>
      <c r="F1956" s="15">
        <v>0</v>
      </c>
      <c r="G1956" s="15">
        <v>0</v>
      </c>
      <c r="H1956" s="474">
        <f t="shared" si="63"/>
        <v>0</v>
      </c>
      <c r="I1956" s="141"/>
      <c r="J1956" s="254" t="str">
        <f t="shared" si="64"/>
        <v/>
      </c>
    </row>
    <row r="1957" spans="1:10" ht="15" hidden="1" customHeight="1">
      <c r="A1957" s="144">
        <v>10</v>
      </c>
      <c r="B1957" s="50" t="s">
        <v>24</v>
      </c>
      <c r="C1957" s="43"/>
      <c r="D1957" s="14"/>
      <c r="E1957" s="473"/>
      <c r="F1957" s="15">
        <v>0</v>
      </c>
      <c r="G1957" s="15">
        <v>0</v>
      </c>
      <c r="H1957" s="474">
        <f t="shared" si="63"/>
        <v>0</v>
      </c>
      <c r="I1957" s="141"/>
      <c r="J1957" s="254" t="str">
        <f t="shared" si="64"/>
        <v/>
      </c>
    </row>
    <row r="1958" spans="1:10" ht="15" hidden="1" customHeight="1">
      <c r="A1958" s="144">
        <v>11</v>
      </c>
      <c r="B1958" s="50" t="s">
        <v>23</v>
      </c>
      <c r="C1958" s="43"/>
      <c r="D1958" s="14"/>
      <c r="E1958" s="473"/>
      <c r="F1958" s="15">
        <v>0</v>
      </c>
      <c r="G1958" s="15">
        <v>0</v>
      </c>
      <c r="H1958" s="474">
        <f t="shared" si="63"/>
        <v>0</v>
      </c>
      <c r="I1958" s="141"/>
      <c r="J1958" s="254" t="str">
        <f t="shared" si="64"/>
        <v/>
      </c>
    </row>
    <row r="1959" spans="1:10" ht="15" hidden="1" customHeight="1">
      <c r="A1959" s="144">
        <v>12</v>
      </c>
      <c r="B1959" s="50" t="s">
        <v>138</v>
      </c>
      <c r="C1959" s="43"/>
      <c r="D1959" s="14"/>
      <c r="E1959" s="473"/>
      <c r="F1959" s="15">
        <v>0</v>
      </c>
      <c r="G1959" s="15">
        <v>0</v>
      </c>
      <c r="H1959" s="474">
        <f t="shared" si="63"/>
        <v>0</v>
      </c>
      <c r="I1959" s="141"/>
      <c r="J1959" s="254" t="str">
        <f t="shared" si="64"/>
        <v/>
      </c>
    </row>
    <row r="1960" spans="1:10" ht="15" hidden="1" customHeight="1">
      <c r="A1960" s="144">
        <v>13</v>
      </c>
      <c r="B1960" s="50" t="s">
        <v>139</v>
      </c>
      <c r="C1960" s="43"/>
      <c r="D1960" s="14"/>
      <c r="E1960" s="473"/>
      <c r="F1960" s="15">
        <v>0</v>
      </c>
      <c r="G1960" s="15">
        <v>0</v>
      </c>
      <c r="H1960" s="474">
        <f t="shared" si="63"/>
        <v>0</v>
      </c>
      <c r="I1960" s="141"/>
      <c r="J1960" s="254" t="str">
        <f t="shared" si="64"/>
        <v/>
      </c>
    </row>
    <row r="1961" spans="1:10" ht="15" hidden="1" customHeight="1">
      <c r="A1961" s="144">
        <v>14</v>
      </c>
      <c r="B1961" s="50" t="s">
        <v>140</v>
      </c>
      <c r="C1961" s="43"/>
      <c r="D1961" s="14"/>
      <c r="E1961" s="473"/>
      <c r="F1961" s="15">
        <v>0</v>
      </c>
      <c r="G1961" s="15">
        <v>0</v>
      </c>
      <c r="H1961" s="474">
        <f t="shared" si="63"/>
        <v>0</v>
      </c>
      <c r="I1961" s="141"/>
      <c r="J1961" s="254" t="str">
        <f t="shared" si="64"/>
        <v/>
      </c>
    </row>
    <row r="1962" spans="1:10" ht="15" hidden="1" customHeight="1">
      <c r="A1962" s="144">
        <v>15</v>
      </c>
      <c r="B1962" s="50" t="s">
        <v>141</v>
      </c>
      <c r="C1962" s="43"/>
      <c r="D1962" s="14"/>
      <c r="E1962" s="473"/>
      <c r="F1962" s="15">
        <v>0</v>
      </c>
      <c r="G1962" s="15">
        <v>0</v>
      </c>
      <c r="H1962" s="474">
        <f t="shared" si="63"/>
        <v>0</v>
      </c>
      <c r="I1962" s="141"/>
      <c r="J1962" s="254" t="str">
        <f t="shared" si="64"/>
        <v/>
      </c>
    </row>
    <row r="1963" spans="1:10" ht="15" hidden="1" customHeight="1">
      <c r="A1963" s="144">
        <v>16</v>
      </c>
      <c r="B1963" s="50" t="s">
        <v>142</v>
      </c>
      <c r="C1963" s="43"/>
      <c r="D1963" s="14"/>
      <c r="E1963" s="473"/>
      <c r="F1963" s="15">
        <v>0</v>
      </c>
      <c r="G1963" s="15">
        <v>0</v>
      </c>
      <c r="H1963" s="474">
        <f t="shared" si="63"/>
        <v>0</v>
      </c>
      <c r="I1963" s="141"/>
      <c r="J1963" s="254" t="str">
        <f t="shared" si="64"/>
        <v/>
      </c>
    </row>
    <row r="1964" spans="1:10" ht="15" hidden="1" customHeight="1">
      <c r="A1964" s="144">
        <v>17</v>
      </c>
      <c r="B1964" s="50" t="s">
        <v>143</v>
      </c>
      <c r="C1964" s="43"/>
      <c r="D1964" s="14"/>
      <c r="E1964" s="473"/>
      <c r="F1964" s="15">
        <v>0</v>
      </c>
      <c r="G1964" s="15">
        <v>0</v>
      </c>
      <c r="H1964" s="474">
        <f t="shared" si="63"/>
        <v>0</v>
      </c>
      <c r="I1964" s="141"/>
      <c r="J1964" s="254" t="str">
        <f t="shared" si="64"/>
        <v/>
      </c>
    </row>
    <row r="1965" spans="1:10" ht="15" hidden="1" customHeight="1">
      <c r="A1965" s="144">
        <v>18</v>
      </c>
      <c r="B1965" s="50" t="s">
        <v>144</v>
      </c>
      <c r="C1965" s="43"/>
      <c r="D1965" s="14"/>
      <c r="E1965" s="473"/>
      <c r="F1965" s="15">
        <v>0</v>
      </c>
      <c r="G1965" s="15">
        <v>0</v>
      </c>
      <c r="H1965" s="474">
        <f t="shared" si="63"/>
        <v>0</v>
      </c>
      <c r="I1965" s="141"/>
      <c r="J1965" s="254" t="str">
        <f t="shared" si="64"/>
        <v/>
      </c>
    </row>
    <row r="1966" spans="1:10" ht="15" hidden="1" customHeight="1">
      <c r="A1966" s="144">
        <v>19</v>
      </c>
      <c r="B1966" s="50" t="s">
        <v>145</v>
      </c>
      <c r="C1966" s="43"/>
      <c r="D1966" s="14"/>
      <c r="E1966" s="473"/>
      <c r="F1966" s="15">
        <v>0</v>
      </c>
      <c r="G1966" s="15">
        <v>0</v>
      </c>
      <c r="H1966" s="474">
        <f t="shared" si="63"/>
        <v>0</v>
      </c>
      <c r="I1966" s="141"/>
      <c r="J1966" s="254" t="str">
        <f t="shared" si="64"/>
        <v/>
      </c>
    </row>
    <row r="1967" spans="1:10" ht="15" hidden="1" customHeight="1">
      <c r="A1967" s="144">
        <v>20</v>
      </c>
      <c r="B1967" s="50" t="s">
        <v>146</v>
      </c>
      <c r="C1967" s="43"/>
      <c r="D1967" s="14"/>
      <c r="E1967" s="473"/>
      <c r="F1967" s="15">
        <v>0</v>
      </c>
      <c r="G1967" s="15">
        <v>0</v>
      </c>
      <c r="H1967" s="474">
        <f t="shared" si="63"/>
        <v>0</v>
      </c>
      <c r="I1967" s="141"/>
      <c r="J1967" s="254" t="str">
        <f t="shared" si="64"/>
        <v/>
      </c>
    </row>
    <row r="1968" spans="1:10" ht="15" hidden="1" customHeight="1">
      <c r="A1968" s="144">
        <v>21</v>
      </c>
      <c r="B1968" s="50" t="s">
        <v>147</v>
      </c>
      <c r="C1968" s="43"/>
      <c r="D1968" s="14"/>
      <c r="E1968" s="473"/>
      <c r="F1968" s="15">
        <v>0</v>
      </c>
      <c r="G1968" s="15">
        <v>0</v>
      </c>
      <c r="H1968" s="474">
        <f t="shared" si="63"/>
        <v>0</v>
      </c>
      <c r="I1968" s="141"/>
      <c r="J1968" s="254" t="str">
        <f t="shared" si="64"/>
        <v/>
      </c>
    </row>
    <row r="1969" spans="1:10" ht="15" hidden="1" customHeight="1">
      <c r="A1969" s="144">
        <v>22</v>
      </c>
      <c r="B1969" s="50" t="s">
        <v>148</v>
      </c>
      <c r="C1969" s="43"/>
      <c r="D1969" s="14"/>
      <c r="E1969" s="473"/>
      <c r="F1969" s="15">
        <v>0</v>
      </c>
      <c r="G1969" s="15">
        <v>0</v>
      </c>
      <c r="H1969" s="474">
        <f t="shared" si="63"/>
        <v>0</v>
      </c>
      <c r="I1969" s="141"/>
      <c r="J1969" s="254" t="str">
        <f t="shared" si="64"/>
        <v/>
      </c>
    </row>
    <row r="1970" spans="1:10" ht="15" hidden="1" customHeight="1">
      <c r="A1970" s="144">
        <v>23</v>
      </c>
      <c r="B1970" s="50" t="s">
        <v>149</v>
      </c>
      <c r="C1970" s="43"/>
      <c r="D1970" s="14"/>
      <c r="E1970" s="473"/>
      <c r="F1970" s="15">
        <v>0</v>
      </c>
      <c r="G1970" s="15">
        <v>0</v>
      </c>
      <c r="H1970" s="474">
        <f t="shared" si="63"/>
        <v>0</v>
      </c>
      <c r="I1970" s="141"/>
      <c r="J1970" s="254" t="str">
        <f t="shared" si="64"/>
        <v/>
      </c>
    </row>
    <row r="1971" spans="1:10" ht="15" hidden="1" customHeight="1">
      <c r="A1971" s="144">
        <v>24</v>
      </c>
      <c r="B1971" s="50"/>
      <c r="C1971" s="43"/>
      <c r="D1971" s="14"/>
      <c r="E1971" s="473"/>
      <c r="F1971" s="15"/>
      <c r="G1971" s="15"/>
      <c r="H1971" s="474" t="str">
        <f t="shared" si="63"/>
        <v/>
      </c>
      <c r="I1971" s="141"/>
      <c r="J1971" s="254" t="str">
        <f t="shared" si="64"/>
        <v/>
      </c>
    </row>
    <row r="1972" spans="1:10" ht="15" hidden="1" customHeight="1">
      <c r="A1972" s="144">
        <v>25</v>
      </c>
      <c r="B1972" s="50"/>
      <c r="C1972" s="43"/>
      <c r="D1972" s="14"/>
      <c r="E1972" s="473"/>
      <c r="F1972" s="15"/>
      <c r="G1972" s="15"/>
      <c r="H1972" s="474" t="str">
        <f t="shared" si="63"/>
        <v/>
      </c>
      <c r="I1972" s="141"/>
      <c r="J1972" s="254" t="str">
        <f t="shared" si="64"/>
        <v/>
      </c>
    </row>
    <row r="1973" spans="1:10" ht="15" hidden="1" customHeight="1">
      <c r="A1973" s="144">
        <v>26</v>
      </c>
      <c r="B1973" s="50"/>
      <c r="C1973" s="43"/>
      <c r="D1973" s="14"/>
      <c r="E1973" s="473"/>
      <c r="F1973" s="15"/>
      <c r="G1973" s="15"/>
      <c r="H1973" s="474" t="str">
        <f t="shared" si="63"/>
        <v/>
      </c>
      <c r="I1973" s="141"/>
      <c r="J1973" s="254" t="str">
        <f t="shared" si="64"/>
        <v/>
      </c>
    </row>
    <row r="1974" spans="1:10" ht="15" hidden="1" customHeight="1">
      <c r="A1974" s="144">
        <v>27</v>
      </c>
      <c r="B1974" s="50"/>
      <c r="C1974" s="43"/>
      <c r="D1974" s="14"/>
      <c r="E1974" s="473"/>
      <c r="F1974" s="15"/>
      <c r="G1974" s="15"/>
      <c r="H1974" s="474" t="str">
        <f t="shared" si="63"/>
        <v/>
      </c>
      <c r="I1974" s="141"/>
      <c r="J1974" s="254" t="str">
        <f t="shared" si="64"/>
        <v/>
      </c>
    </row>
    <row r="1975" spans="1:10" ht="15" hidden="1" customHeight="1">
      <c r="A1975" s="144">
        <v>28</v>
      </c>
      <c r="B1975" s="50"/>
      <c r="C1975" s="43"/>
      <c r="D1975" s="14"/>
      <c r="E1975" s="473"/>
      <c r="F1975" s="15"/>
      <c r="G1975" s="15"/>
      <c r="H1975" s="474" t="str">
        <f t="shared" si="63"/>
        <v/>
      </c>
      <c r="I1975" s="141"/>
      <c r="J1975" s="254" t="str">
        <f t="shared" si="64"/>
        <v/>
      </c>
    </row>
    <row r="1976" spans="1:10" ht="15" hidden="1" customHeight="1">
      <c r="A1976" s="144">
        <v>29</v>
      </c>
      <c r="B1976" s="50"/>
      <c r="C1976" s="43"/>
      <c r="D1976" s="14"/>
      <c r="E1976" s="473"/>
      <c r="F1976" s="15"/>
      <c r="G1976" s="15"/>
      <c r="H1976" s="474" t="str">
        <f t="shared" si="63"/>
        <v/>
      </c>
      <c r="I1976" s="141"/>
      <c r="J1976" s="254" t="str">
        <f t="shared" si="64"/>
        <v/>
      </c>
    </row>
    <row r="1977" spans="1:10" ht="15" hidden="1" customHeight="1">
      <c r="A1977" s="144">
        <v>30</v>
      </c>
      <c r="B1977" s="50"/>
      <c r="C1977" s="43"/>
      <c r="D1977" s="14"/>
      <c r="E1977" s="473"/>
      <c r="F1977" s="15"/>
      <c r="G1977" s="15"/>
      <c r="H1977" s="474" t="str">
        <f t="shared" si="63"/>
        <v/>
      </c>
      <c r="I1977" s="141"/>
      <c r="J1977" s="254" t="str">
        <f t="shared" si="64"/>
        <v/>
      </c>
    </row>
    <row r="1978" spans="1:10" ht="15" hidden="1" customHeight="1">
      <c r="A1978" s="144">
        <v>31</v>
      </c>
      <c r="B1978" s="50"/>
      <c r="C1978" s="43"/>
      <c r="D1978" s="14"/>
      <c r="E1978" s="473"/>
      <c r="F1978" s="15"/>
      <c r="G1978" s="15"/>
      <c r="H1978" s="474" t="str">
        <f t="shared" si="63"/>
        <v/>
      </c>
      <c r="I1978" s="141"/>
      <c r="J1978" s="254" t="str">
        <f t="shared" si="64"/>
        <v/>
      </c>
    </row>
    <row r="1979" spans="1:10" ht="15" hidden="1" customHeight="1">
      <c r="A1979" s="144">
        <v>32</v>
      </c>
      <c r="B1979" s="50"/>
      <c r="C1979" s="43"/>
      <c r="D1979" s="14"/>
      <c r="E1979" s="473"/>
      <c r="F1979" s="15"/>
      <c r="G1979" s="15"/>
      <c r="H1979" s="474" t="str">
        <f t="shared" si="63"/>
        <v/>
      </c>
      <c r="I1979" s="141"/>
      <c r="J1979" s="254" t="str">
        <f t="shared" si="64"/>
        <v/>
      </c>
    </row>
    <row r="1980" spans="1:10" ht="15" hidden="1" customHeight="1">
      <c r="A1980" s="144">
        <v>33</v>
      </c>
      <c r="B1980" s="50"/>
      <c r="C1980" s="43"/>
      <c r="D1980" s="14"/>
      <c r="E1980" s="473"/>
      <c r="F1980" s="15"/>
      <c r="G1980" s="15"/>
      <c r="H1980" s="474" t="str">
        <f t="shared" si="63"/>
        <v/>
      </c>
      <c r="I1980" s="141"/>
      <c r="J1980" s="254" t="str">
        <f t="shared" si="64"/>
        <v/>
      </c>
    </row>
    <row r="1981" spans="1:10" ht="15" hidden="1" customHeight="1">
      <c r="A1981" s="144">
        <v>34</v>
      </c>
      <c r="B1981" s="50"/>
      <c r="C1981" s="43"/>
      <c r="D1981" s="14"/>
      <c r="E1981" s="473"/>
      <c r="F1981" s="15"/>
      <c r="G1981" s="15"/>
      <c r="H1981" s="474" t="str">
        <f t="shared" si="63"/>
        <v/>
      </c>
      <c r="I1981" s="141"/>
      <c r="J1981" s="254" t="str">
        <f t="shared" si="64"/>
        <v/>
      </c>
    </row>
    <row r="1982" spans="1:10" ht="15" hidden="1" customHeight="1">
      <c r="A1982" s="144">
        <v>35</v>
      </c>
      <c r="B1982" s="50"/>
      <c r="C1982" s="43"/>
      <c r="D1982" s="14"/>
      <c r="E1982" s="473"/>
      <c r="F1982" s="15"/>
      <c r="G1982" s="15"/>
      <c r="H1982" s="474" t="str">
        <f t="shared" si="63"/>
        <v/>
      </c>
      <c r="I1982" s="141"/>
      <c r="J1982" s="254" t="str">
        <f t="shared" si="64"/>
        <v/>
      </c>
    </row>
    <row r="1983" spans="1:10" ht="15" hidden="1" customHeight="1">
      <c r="A1983" s="144">
        <v>36</v>
      </c>
      <c r="B1983" s="50"/>
      <c r="C1983" s="43"/>
      <c r="D1983" s="14"/>
      <c r="E1983" s="473"/>
      <c r="F1983" s="15"/>
      <c r="G1983" s="15"/>
      <c r="H1983" s="474" t="str">
        <f t="shared" si="63"/>
        <v/>
      </c>
      <c r="I1983" s="141"/>
      <c r="J1983" s="254" t="str">
        <f t="shared" si="64"/>
        <v/>
      </c>
    </row>
    <row r="1984" spans="1:10" ht="15" hidden="1" customHeight="1">
      <c r="A1984" s="144">
        <v>37</v>
      </c>
      <c r="B1984" s="50"/>
      <c r="C1984" s="43"/>
      <c r="D1984" s="14"/>
      <c r="E1984" s="473"/>
      <c r="F1984" s="15"/>
      <c r="G1984" s="15"/>
      <c r="H1984" s="474" t="str">
        <f t="shared" si="63"/>
        <v/>
      </c>
      <c r="I1984" s="141"/>
      <c r="J1984" s="254" t="str">
        <f t="shared" si="64"/>
        <v/>
      </c>
    </row>
    <row r="1985" spans="1:10" ht="15" hidden="1" customHeight="1">
      <c r="A1985" s="144">
        <v>38</v>
      </c>
      <c r="B1985" s="50"/>
      <c r="C1985" s="43"/>
      <c r="D1985" s="14"/>
      <c r="E1985" s="473"/>
      <c r="F1985" s="15"/>
      <c r="G1985" s="15"/>
      <c r="H1985" s="474" t="str">
        <f t="shared" si="63"/>
        <v/>
      </c>
      <c r="I1985" s="141"/>
      <c r="J1985" s="254" t="str">
        <f t="shared" si="64"/>
        <v/>
      </c>
    </row>
    <row r="1986" spans="1:10" ht="15" hidden="1" customHeight="1">
      <c r="A1986" s="144">
        <v>39</v>
      </c>
      <c r="B1986" s="50"/>
      <c r="C1986" s="43"/>
      <c r="D1986" s="14"/>
      <c r="E1986" s="473"/>
      <c r="F1986" s="15"/>
      <c r="G1986" s="15"/>
      <c r="H1986" s="474" t="str">
        <f t="shared" si="63"/>
        <v/>
      </c>
      <c r="I1986" s="141"/>
      <c r="J1986" s="254" t="str">
        <f t="shared" si="64"/>
        <v/>
      </c>
    </row>
    <row r="1987" spans="1:10" ht="15" hidden="1" customHeight="1">
      <c r="A1987" s="144">
        <v>40</v>
      </c>
      <c r="B1987" s="50"/>
      <c r="C1987" s="43"/>
      <c r="D1987" s="14"/>
      <c r="E1987" s="473"/>
      <c r="F1987" s="15"/>
      <c r="G1987" s="15"/>
      <c r="H1987" s="474" t="str">
        <f t="shared" si="63"/>
        <v/>
      </c>
      <c r="I1987" s="141"/>
      <c r="J1987" s="254" t="str">
        <f t="shared" si="64"/>
        <v/>
      </c>
    </row>
    <row r="1988" spans="1:10" ht="15" hidden="1" customHeight="1">
      <c r="A1988" s="144">
        <v>41</v>
      </c>
      <c r="B1988" s="50"/>
      <c r="C1988" s="43"/>
      <c r="D1988" s="14"/>
      <c r="E1988" s="473"/>
      <c r="F1988" s="15"/>
      <c r="G1988" s="15"/>
      <c r="H1988" s="474" t="str">
        <f t="shared" si="63"/>
        <v/>
      </c>
      <c r="I1988" s="141"/>
      <c r="J1988" s="254" t="str">
        <f t="shared" si="64"/>
        <v/>
      </c>
    </row>
    <row r="1989" spans="1:10" ht="15" hidden="1" customHeight="1">
      <c r="A1989" s="144">
        <v>42</v>
      </c>
      <c r="B1989" s="50"/>
      <c r="C1989" s="43"/>
      <c r="D1989" s="14"/>
      <c r="E1989" s="473"/>
      <c r="F1989" s="15"/>
      <c r="G1989" s="15"/>
      <c r="H1989" s="474" t="str">
        <f t="shared" si="63"/>
        <v/>
      </c>
      <c r="I1989" s="141"/>
      <c r="J1989" s="254" t="str">
        <f t="shared" si="64"/>
        <v/>
      </c>
    </row>
    <row r="1990" spans="1:10" ht="15" hidden="1" customHeight="1">
      <c r="A1990" s="144">
        <v>43</v>
      </c>
      <c r="B1990" s="50"/>
      <c r="C1990" s="43"/>
      <c r="D1990" s="14"/>
      <c r="E1990" s="473"/>
      <c r="F1990" s="15"/>
      <c r="G1990" s="15"/>
      <c r="H1990" s="474" t="str">
        <f t="shared" si="63"/>
        <v/>
      </c>
      <c r="I1990" s="141"/>
      <c r="J1990" s="254" t="str">
        <f t="shared" si="64"/>
        <v/>
      </c>
    </row>
    <row r="1991" spans="1:10" ht="15" hidden="1" customHeight="1">
      <c r="A1991" s="144">
        <v>44</v>
      </c>
      <c r="B1991" s="50"/>
      <c r="C1991" s="43"/>
      <c r="D1991" s="14"/>
      <c r="E1991" s="473"/>
      <c r="F1991" s="15"/>
      <c r="G1991" s="15"/>
      <c r="H1991" s="474" t="str">
        <f t="shared" si="63"/>
        <v/>
      </c>
      <c r="I1991" s="141"/>
      <c r="J1991" s="254" t="str">
        <f t="shared" si="64"/>
        <v/>
      </c>
    </row>
    <row r="1992" spans="1:10" ht="15" hidden="1" customHeight="1">
      <c r="A1992" s="144">
        <v>45</v>
      </c>
      <c r="B1992" s="50"/>
      <c r="C1992" s="43"/>
      <c r="D1992" s="14"/>
      <c r="E1992" s="473"/>
      <c r="F1992" s="15"/>
      <c r="G1992" s="15"/>
      <c r="H1992" s="474" t="str">
        <f t="shared" si="63"/>
        <v/>
      </c>
      <c r="I1992" s="141"/>
      <c r="J1992" s="254" t="str">
        <f t="shared" si="64"/>
        <v/>
      </c>
    </row>
    <row r="1993" spans="1:10" ht="15" hidden="1" customHeight="1">
      <c r="A1993" s="144">
        <v>46</v>
      </c>
      <c r="B1993" s="50"/>
      <c r="C1993" s="43"/>
      <c r="D1993" s="14"/>
      <c r="E1993" s="473"/>
      <c r="F1993" s="15"/>
      <c r="G1993" s="15"/>
      <c r="H1993" s="474" t="str">
        <f t="shared" si="63"/>
        <v/>
      </c>
      <c r="I1993" s="141"/>
      <c r="J1993" s="254" t="str">
        <f t="shared" si="64"/>
        <v/>
      </c>
    </row>
    <row r="1994" spans="1:10" ht="15" hidden="1" customHeight="1">
      <c r="A1994" s="144">
        <v>47</v>
      </c>
      <c r="B1994" s="50"/>
      <c r="C1994" s="43"/>
      <c r="D1994" s="14"/>
      <c r="E1994" s="473"/>
      <c r="F1994" s="15"/>
      <c r="G1994" s="15"/>
      <c r="H1994" s="474" t="str">
        <f t="shared" si="63"/>
        <v/>
      </c>
      <c r="I1994" s="141"/>
      <c r="J1994" s="254" t="str">
        <f t="shared" si="64"/>
        <v/>
      </c>
    </row>
    <row r="1995" spans="1:10" ht="15" hidden="1" customHeight="1">
      <c r="A1995" s="144">
        <v>48</v>
      </c>
      <c r="B1995" s="50"/>
      <c r="C1995" s="43"/>
      <c r="D1995" s="14"/>
      <c r="E1995" s="473"/>
      <c r="F1995" s="15"/>
      <c r="G1995" s="15"/>
      <c r="H1995" s="474" t="str">
        <f t="shared" si="63"/>
        <v/>
      </c>
      <c r="I1995" s="141"/>
      <c r="J1995" s="254" t="str">
        <f t="shared" si="64"/>
        <v/>
      </c>
    </row>
    <row r="1996" spans="1:10" ht="15" hidden="1" customHeight="1">
      <c r="A1996" s="144">
        <v>49</v>
      </c>
      <c r="B1996" s="50"/>
      <c r="C1996" s="43"/>
      <c r="D1996" s="14"/>
      <c r="E1996" s="473"/>
      <c r="F1996" s="15"/>
      <c r="G1996" s="15"/>
      <c r="H1996" s="474" t="str">
        <f t="shared" si="63"/>
        <v/>
      </c>
      <c r="I1996" s="141"/>
      <c r="J1996" s="254" t="str">
        <f t="shared" si="64"/>
        <v/>
      </c>
    </row>
    <row r="1997" spans="1:10" ht="15" hidden="1" customHeight="1">
      <c r="A1997" s="144">
        <v>50</v>
      </c>
      <c r="B1997" s="50"/>
      <c r="C1997" s="43"/>
      <c r="D1997" s="14"/>
      <c r="E1997" s="473"/>
      <c r="F1997" s="15"/>
      <c r="G1997" s="15"/>
      <c r="H1997" s="474" t="str">
        <f t="shared" si="63"/>
        <v/>
      </c>
      <c r="I1997" s="141"/>
      <c r="J1997" s="254" t="str">
        <f t="shared" si="64"/>
        <v/>
      </c>
    </row>
    <row r="1998" spans="1:10" ht="15" hidden="1" customHeight="1">
      <c r="A1998" s="144">
        <v>51</v>
      </c>
      <c r="B1998" s="50"/>
      <c r="C1998" s="43"/>
      <c r="D1998" s="14"/>
      <c r="E1998" s="473"/>
      <c r="F1998" s="15"/>
      <c r="G1998" s="15"/>
      <c r="H1998" s="474" t="str">
        <f t="shared" si="63"/>
        <v/>
      </c>
      <c r="I1998" s="141"/>
      <c r="J1998" s="254" t="str">
        <f t="shared" si="64"/>
        <v/>
      </c>
    </row>
    <row r="1999" spans="1:10" ht="15" hidden="1" customHeight="1">
      <c r="A1999" s="144">
        <v>52</v>
      </c>
      <c r="B1999" s="50"/>
      <c r="C1999" s="43"/>
      <c r="D1999" s="14"/>
      <c r="E1999" s="473"/>
      <c r="F1999" s="15"/>
      <c r="G1999" s="15"/>
      <c r="H1999" s="474" t="str">
        <f t="shared" si="63"/>
        <v/>
      </c>
      <c r="I1999" s="141"/>
      <c r="J1999" s="254" t="str">
        <f t="shared" si="64"/>
        <v/>
      </c>
    </row>
    <row r="2000" spans="1:10" ht="15" hidden="1" customHeight="1">
      <c r="A2000" s="144">
        <v>53</v>
      </c>
      <c r="B2000" s="50"/>
      <c r="C2000" s="43"/>
      <c r="D2000" s="14"/>
      <c r="E2000" s="473"/>
      <c r="F2000" s="15"/>
      <c r="G2000" s="15"/>
      <c r="H2000" s="474" t="str">
        <f t="shared" si="63"/>
        <v/>
      </c>
      <c r="I2000" s="141"/>
      <c r="J2000" s="254" t="str">
        <f t="shared" si="64"/>
        <v/>
      </c>
    </row>
    <row r="2001" spans="1:10" ht="15" hidden="1" customHeight="1">
      <c r="A2001" s="144">
        <v>54</v>
      </c>
      <c r="B2001" s="50"/>
      <c r="C2001" s="43"/>
      <c r="D2001" s="14"/>
      <c r="E2001" s="473"/>
      <c r="F2001" s="15"/>
      <c r="G2001" s="15"/>
      <c r="H2001" s="474" t="str">
        <f t="shared" si="63"/>
        <v/>
      </c>
      <c r="I2001" s="141"/>
      <c r="J2001" s="254" t="str">
        <f t="shared" si="64"/>
        <v/>
      </c>
    </row>
    <row r="2002" spans="1:10" ht="15" hidden="1" customHeight="1">
      <c r="A2002" s="144">
        <v>55</v>
      </c>
      <c r="B2002" s="50"/>
      <c r="C2002" s="43"/>
      <c r="D2002" s="14"/>
      <c r="E2002" s="473"/>
      <c r="F2002" s="15"/>
      <c r="G2002" s="15"/>
      <c r="H2002" s="474" t="str">
        <f t="shared" si="63"/>
        <v/>
      </c>
      <c r="I2002" s="141"/>
      <c r="J2002" s="254" t="str">
        <f t="shared" si="64"/>
        <v/>
      </c>
    </row>
    <row r="2003" spans="1:10" ht="15" hidden="1" customHeight="1">
      <c r="A2003" s="144">
        <v>56</v>
      </c>
      <c r="B2003" s="50"/>
      <c r="C2003" s="43"/>
      <c r="D2003" s="14"/>
      <c r="E2003" s="473"/>
      <c r="F2003" s="15"/>
      <c r="G2003" s="15"/>
      <c r="H2003" s="474" t="str">
        <f t="shared" si="63"/>
        <v/>
      </c>
      <c r="I2003" s="141"/>
      <c r="J2003" s="254" t="str">
        <f t="shared" si="64"/>
        <v/>
      </c>
    </row>
    <row r="2004" spans="1:10" ht="15" hidden="1" customHeight="1">
      <c r="A2004" s="144">
        <v>57</v>
      </c>
      <c r="B2004" s="50"/>
      <c r="C2004" s="43"/>
      <c r="D2004" s="14"/>
      <c r="E2004" s="473"/>
      <c r="F2004" s="15"/>
      <c r="G2004" s="15"/>
      <c r="H2004" s="474" t="str">
        <f t="shared" si="63"/>
        <v/>
      </c>
      <c r="I2004" s="141"/>
      <c r="J2004" s="254" t="str">
        <f t="shared" si="64"/>
        <v/>
      </c>
    </row>
    <row r="2005" spans="1:10" ht="15" hidden="1" customHeight="1">
      <c r="A2005" s="144">
        <v>58</v>
      </c>
      <c r="B2005" s="50"/>
      <c r="C2005" s="43"/>
      <c r="D2005" s="14"/>
      <c r="E2005" s="473"/>
      <c r="F2005" s="15"/>
      <c r="G2005" s="15"/>
      <c r="H2005" s="474" t="str">
        <f t="shared" si="63"/>
        <v/>
      </c>
      <c r="I2005" s="141"/>
      <c r="J2005" s="254" t="str">
        <f t="shared" si="64"/>
        <v/>
      </c>
    </row>
    <row r="2006" spans="1:10" ht="15" hidden="1" customHeight="1">
      <c r="A2006" s="144">
        <v>59</v>
      </c>
      <c r="B2006" s="50"/>
      <c r="C2006" s="43"/>
      <c r="D2006" s="14"/>
      <c r="E2006" s="473"/>
      <c r="F2006" s="15"/>
      <c r="G2006" s="15"/>
      <c r="H2006" s="474" t="str">
        <f t="shared" si="63"/>
        <v/>
      </c>
      <c r="I2006" s="141"/>
      <c r="J2006" s="254" t="str">
        <f t="shared" si="64"/>
        <v/>
      </c>
    </row>
    <row r="2007" spans="1:10" ht="15" hidden="1" customHeight="1">
      <c r="A2007" s="144">
        <v>60</v>
      </c>
      <c r="B2007" s="50"/>
      <c r="C2007" s="43"/>
      <c r="D2007" s="14"/>
      <c r="E2007" s="473"/>
      <c r="F2007" s="15"/>
      <c r="G2007" s="15"/>
      <c r="H2007" s="474" t="str">
        <f t="shared" si="63"/>
        <v/>
      </c>
      <c r="I2007" s="141"/>
      <c r="J2007" s="254" t="str">
        <f t="shared" si="64"/>
        <v/>
      </c>
    </row>
    <row r="2008" spans="1:10" ht="15" hidden="1" customHeight="1">
      <c r="A2008" s="144">
        <v>61</v>
      </c>
      <c r="B2008" s="50"/>
      <c r="C2008" s="43"/>
      <c r="D2008" s="14"/>
      <c r="E2008" s="473"/>
      <c r="F2008" s="15"/>
      <c r="G2008" s="15"/>
      <c r="H2008" s="474" t="str">
        <f t="shared" si="63"/>
        <v/>
      </c>
      <c r="I2008" s="141"/>
      <c r="J2008" s="254" t="str">
        <f t="shared" si="64"/>
        <v/>
      </c>
    </row>
    <row r="2009" spans="1:10" ht="15" hidden="1" customHeight="1">
      <c r="A2009" s="144">
        <v>62</v>
      </c>
      <c r="B2009" s="50"/>
      <c r="C2009" s="43"/>
      <c r="D2009" s="14"/>
      <c r="E2009" s="473"/>
      <c r="F2009" s="15"/>
      <c r="G2009" s="15"/>
      <c r="H2009" s="474" t="str">
        <f t="shared" si="63"/>
        <v/>
      </c>
      <c r="I2009" s="141"/>
      <c r="J2009" s="254" t="str">
        <f t="shared" si="64"/>
        <v/>
      </c>
    </row>
    <row r="2010" spans="1:10" ht="15" hidden="1" customHeight="1">
      <c r="A2010" s="144">
        <v>63</v>
      </c>
      <c r="B2010" s="50"/>
      <c r="C2010" s="43"/>
      <c r="D2010" s="14"/>
      <c r="E2010" s="473"/>
      <c r="F2010" s="15"/>
      <c r="G2010" s="15"/>
      <c r="H2010" s="474" t="str">
        <f t="shared" si="63"/>
        <v/>
      </c>
      <c r="I2010" s="141"/>
      <c r="J2010" s="254" t="str">
        <f t="shared" si="64"/>
        <v/>
      </c>
    </row>
    <row r="2011" spans="1:10" ht="15" hidden="1" customHeight="1">
      <c r="A2011" s="144">
        <v>64</v>
      </c>
      <c r="B2011" s="50"/>
      <c r="C2011" s="43"/>
      <c r="D2011" s="14"/>
      <c r="E2011" s="473"/>
      <c r="F2011" s="15"/>
      <c r="G2011" s="15"/>
      <c r="H2011" s="474" t="str">
        <f t="shared" si="63"/>
        <v/>
      </c>
      <c r="I2011" s="141"/>
      <c r="J2011" s="254" t="str">
        <f t="shared" si="64"/>
        <v/>
      </c>
    </row>
    <row r="2012" spans="1:10" ht="15" hidden="1" customHeight="1">
      <c r="A2012" s="144">
        <v>65</v>
      </c>
      <c r="B2012" s="50"/>
      <c r="C2012" s="43"/>
      <c r="D2012" s="14"/>
      <c r="E2012" s="473"/>
      <c r="F2012" s="15"/>
      <c r="G2012" s="15"/>
      <c r="H2012" s="474" t="str">
        <f t="shared" ref="H2012:H2075" si="65">IF(B2012&lt;&gt;"",(D2012*E2012)/(1-F2012-G2012),"")</f>
        <v/>
      </c>
      <c r="I2012" s="141"/>
      <c r="J2012" s="254" t="str">
        <f t="shared" ref="J2012:J2075" si="66">IF(B2012="","",IF(H2012&lt;&gt;0,"x",IF(H2012="","",IF(H2012=0,""))))</f>
        <v/>
      </c>
    </row>
    <row r="2013" spans="1:10" ht="15" hidden="1" customHeight="1">
      <c r="A2013" s="144">
        <v>66</v>
      </c>
      <c r="B2013" s="50"/>
      <c r="C2013" s="43"/>
      <c r="D2013" s="14"/>
      <c r="E2013" s="473"/>
      <c r="F2013" s="15"/>
      <c r="G2013" s="15"/>
      <c r="H2013" s="474" t="str">
        <f t="shared" si="65"/>
        <v/>
      </c>
      <c r="I2013" s="141"/>
      <c r="J2013" s="254" t="str">
        <f t="shared" si="66"/>
        <v/>
      </c>
    </row>
    <row r="2014" spans="1:10" ht="15" hidden="1" customHeight="1">
      <c r="A2014" s="144">
        <v>67</v>
      </c>
      <c r="B2014" s="50"/>
      <c r="C2014" s="43"/>
      <c r="D2014" s="14"/>
      <c r="E2014" s="473"/>
      <c r="F2014" s="15"/>
      <c r="G2014" s="15"/>
      <c r="H2014" s="474" t="str">
        <f t="shared" si="65"/>
        <v/>
      </c>
      <c r="I2014" s="141"/>
      <c r="J2014" s="254" t="str">
        <f t="shared" si="66"/>
        <v/>
      </c>
    </row>
    <row r="2015" spans="1:10" ht="15" hidden="1" customHeight="1">
      <c r="A2015" s="144">
        <v>68</v>
      </c>
      <c r="B2015" s="50"/>
      <c r="C2015" s="43"/>
      <c r="D2015" s="14"/>
      <c r="E2015" s="473"/>
      <c r="F2015" s="15"/>
      <c r="G2015" s="15"/>
      <c r="H2015" s="474" t="str">
        <f t="shared" si="65"/>
        <v/>
      </c>
      <c r="I2015" s="141"/>
      <c r="J2015" s="254" t="str">
        <f t="shared" si="66"/>
        <v/>
      </c>
    </row>
    <row r="2016" spans="1:10" ht="15" hidden="1" customHeight="1">
      <c r="A2016" s="144">
        <v>69</v>
      </c>
      <c r="B2016" s="50"/>
      <c r="C2016" s="43"/>
      <c r="D2016" s="14"/>
      <c r="E2016" s="473"/>
      <c r="F2016" s="15"/>
      <c r="G2016" s="15"/>
      <c r="H2016" s="474" t="str">
        <f t="shared" si="65"/>
        <v/>
      </c>
      <c r="I2016" s="141"/>
      <c r="J2016" s="254" t="str">
        <f t="shared" si="66"/>
        <v/>
      </c>
    </row>
    <row r="2017" spans="1:10" ht="15" hidden="1" customHeight="1">
      <c r="A2017" s="144">
        <v>70</v>
      </c>
      <c r="B2017" s="50"/>
      <c r="C2017" s="43"/>
      <c r="D2017" s="14"/>
      <c r="E2017" s="473"/>
      <c r="F2017" s="15"/>
      <c r="G2017" s="15"/>
      <c r="H2017" s="474" t="str">
        <f t="shared" si="65"/>
        <v/>
      </c>
      <c r="I2017" s="141"/>
      <c r="J2017" s="254" t="str">
        <f t="shared" si="66"/>
        <v/>
      </c>
    </row>
    <row r="2018" spans="1:10" ht="15" hidden="1" customHeight="1">
      <c r="A2018" s="144">
        <v>71</v>
      </c>
      <c r="B2018" s="50"/>
      <c r="C2018" s="43"/>
      <c r="D2018" s="14"/>
      <c r="E2018" s="473"/>
      <c r="F2018" s="15"/>
      <c r="G2018" s="15"/>
      <c r="H2018" s="474" t="str">
        <f t="shared" si="65"/>
        <v/>
      </c>
      <c r="I2018" s="141"/>
      <c r="J2018" s="254" t="str">
        <f t="shared" si="66"/>
        <v/>
      </c>
    </row>
    <row r="2019" spans="1:10" ht="15" hidden="1" customHeight="1">
      <c r="A2019" s="144">
        <v>72</v>
      </c>
      <c r="B2019" s="50"/>
      <c r="C2019" s="43"/>
      <c r="D2019" s="14"/>
      <c r="E2019" s="473"/>
      <c r="F2019" s="15"/>
      <c r="G2019" s="15"/>
      <c r="H2019" s="474" t="str">
        <f t="shared" si="65"/>
        <v/>
      </c>
      <c r="I2019" s="141"/>
      <c r="J2019" s="254" t="str">
        <f t="shared" si="66"/>
        <v/>
      </c>
    </row>
    <row r="2020" spans="1:10" ht="15" hidden="1" customHeight="1">
      <c r="A2020" s="144">
        <v>73</v>
      </c>
      <c r="B2020" s="50"/>
      <c r="C2020" s="43"/>
      <c r="D2020" s="14"/>
      <c r="E2020" s="473"/>
      <c r="F2020" s="15"/>
      <c r="G2020" s="15"/>
      <c r="H2020" s="474" t="str">
        <f t="shared" si="65"/>
        <v/>
      </c>
      <c r="I2020" s="141"/>
      <c r="J2020" s="254" t="str">
        <f t="shared" si="66"/>
        <v/>
      </c>
    </row>
    <row r="2021" spans="1:10" ht="15" hidden="1" customHeight="1">
      <c r="A2021" s="144">
        <v>74</v>
      </c>
      <c r="B2021" s="50"/>
      <c r="C2021" s="43"/>
      <c r="D2021" s="14"/>
      <c r="E2021" s="473"/>
      <c r="F2021" s="15"/>
      <c r="G2021" s="15"/>
      <c r="H2021" s="474" t="str">
        <f t="shared" si="65"/>
        <v/>
      </c>
      <c r="I2021" s="141"/>
      <c r="J2021" s="254" t="str">
        <f t="shared" si="66"/>
        <v/>
      </c>
    </row>
    <row r="2022" spans="1:10" ht="15" hidden="1" customHeight="1">
      <c r="A2022" s="144">
        <v>75</v>
      </c>
      <c r="B2022" s="50"/>
      <c r="C2022" s="43"/>
      <c r="D2022" s="14"/>
      <c r="E2022" s="473"/>
      <c r="F2022" s="15"/>
      <c r="G2022" s="15"/>
      <c r="H2022" s="474" t="str">
        <f t="shared" si="65"/>
        <v/>
      </c>
      <c r="I2022" s="141"/>
      <c r="J2022" s="254" t="str">
        <f t="shared" si="66"/>
        <v/>
      </c>
    </row>
    <row r="2023" spans="1:10" ht="15" hidden="1" customHeight="1">
      <c r="A2023" s="144">
        <v>76</v>
      </c>
      <c r="B2023" s="50"/>
      <c r="C2023" s="43"/>
      <c r="D2023" s="14"/>
      <c r="E2023" s="473"/>
      <c r="F2023" s="15"/>
      <c r="G2023" s="15"/>
      <c r="H2023" s="474" t="str">
        <f t="shared" si="65"/>
        <v/>
      </c>
      <c r="I2023" s="141"/>
      <c r="J2023" s="254" t="str">
        <f t="shared" si="66"/>
        <v/>
      </c>
    </row>
    <row r="2024" spans="1:10" ht="15" hidden="1" customHeight="1">
      <c r="A2024" s="144">
        <v>77</v>
      </c>
      <c r="B2024" s="50"/>
      <c r="C2024" s="43"/>
      <c r="D2024" s="14"/>
      <c r="E2024" s="473"/>
      <c r="F2024" s="15"/>
      <c r="G2024" s="15"/>
      <c r="H2024" s="474" t="str">
        <f t="shared" si="65"/>
        <v/>
      </c>
      <c r="I2024" s="141"/>
      <c r="J2024" s="254" t="str">
        <f t="shared" si="66"/>
        <v/>
      </c>
    </row>
    <row r="2025" spans="1:10" ht="15" hidden="1" customHeight="1">
      <c r="A2025" s="144">
        <v>78</v>
      </c>
      <c r="B2025" s="50"/>
      <c r="C2025" s="43"/>
      <c r="D2025" s="14"/>
      <c r="E2025" s="473"/>
      <c r="F2025" s="15"/>
      <c r="G2025" s="15"/>
      <c r="H2025" s="474" t="str">
        <f t="shared" si="65"/>
        <v/>
      </c>
      <c r="I2025" s="141"/>
      <c r="J2025" s="254" t="str">
        <f t="shared" si="66"/>
        <v/>
      </c>
    </row>
    <row r="2026" spans="1:10" ht="15" hidden="1" customHeight="1">
      <c r="A2026" s="144">
        <v>79</v>
      </c>
      <c r="B2026" s="50"/>
      <c r="C2026" s="43"/>
      <c r="D2026" s="14"/>
      <c r="E2026" s="473"/>
      <c r="F2026" s="15"/>
      <c r="G2026" s="15"/>
      <c r="H2026" s="474" t="str">
        <f t="shared" si="65"/>
        <v/>
      </c>
      <c r="I2026" s="141"/>
      <c r="J2026" s="254" t="str">
        <f t="shared" si="66"/>
        <v/>
      </c>
    </row>
    <row r="2027" spans="1:10" ht="15" hidden="1" customHeight="1">
      <c r="A2027" s="144">
        <v>80</v>
      </c>
      <c r="B2027" s="50"/>
      <c r="C2027" s="43"/>
      <c r="D2027" s="14"/>
      <c r="E2027" s="473"/>
      <c r="F2027" s="15"/>
      <c r="G2027" s="15"/>
      <c r="H2027" s="474" t="str">
        <f t="shared" si="65"/>
        <v/>
      </c>
      <c r="I2027" s="141"/>
      <c r="J2027" s="254" t="str">
        <f t="shared" si="66"/>
        <v/>
      </c>
    </row>
    <row r="2028" spans="1:10" ht="15" hidden="1" customHeight="1">
      <c r="A2028" s="144">
        <v>81</v>
      </c>
      <c r="B2028" s="50"/>
      <c r="C2028" s="43"/>
      <c r="D2028" s="14"/>
      <c r="E2028" s="473"/>
      <c r="F2028" s="15"/>
      <c r="G2028" s="15"/>
      <c r="H2028" s="474" t="str">
        <f t="shared" si="65"/>
        <v/>
      </c>
      <c r="I2028" s="141"/>
      <c r="J2028" s="254" t="str">
        <f t="shared" si="66"/>
        <v/>
      </c>
    </row>
    <row r="2029" spans="1:10" ht="15" hidden="1" customHeight="1">
      <c r="A2029" s="144">
        <v>82</v>
      </c>
      <c r="B2029" s="50"/>
      <c r="C2029" s="43"/>
      <c r="D2029" s="14"/>
      <c r="E2029" s="473"/>
      <c r="F2029" s="15"/>
      <c r="G2029" s="15"/>
      <c r="H2029" s="474" t="str">
        <f t="shared" si="65"/>
        <v/>
      </c>
      <c r="I2029" s="141"/>
      <c r="J2029" s="254" t="str">
        <f t="shared" si="66"/>
        <v/>
      </c>
    </row>
    <row r="2030" spans="1:10" ht="15" hidden="1" customHeight="1">
      <c r="A2030" s="144">
        <v>83</v>
      </c>
      <c r="B2030" s="50"/>
      <c r="C2030" s="43"/>
      <c r="D2030" s="14"/>
      <c r="E2030" s="473"/>
      <c r="F2030" s="15"/>
      <c r="G2030" s="15"/>
      <c r="H2030" s="474" t="str">
        <f t="shared" si="65"/>
        <v/>
      </c>
      <c r="I2030" s="141"/>
      <c r="J2030" s="254" t="str">
        <f t="shared" si="66"/>
        <v/>
      </c>
    </row>
    <row r="2031" spans="1:10" ht="15" hidden="1" customHeight="1">
      <c r="A2031" s="144">
        <v>84</v>
      </c>
      <c r="B2031" s="50"/>
      <c r="C2031" s="43"/>
      <c r="D2031" s="14"/>
      <c r="E2031" s="473"/>
      <c r="F2031" s="15"/>
      <c r="G2031" s="15"/>
      <c r="H2031" s="474" t="str">
        <f t="shared" si="65"/>
        <v/>
      </c>
      <c r="I2031" s="141"/>
      <c r="J2031" s="254" t="str">
        <f t="shared" si="66"/>
        <v/>
      </c>
    </row>
    <row r="2032" spans="1:10" ht="15" hidden="1" customHeight="1">
      <c r="A2032" s="144">
        <v>85</v>
      </c>
      <c r="B2032" s="50"/>
      <c r="C2032" s="43"/>
      <c r="D2032" s="14"/>
      <c r="E2032" s="473"/>
      <c r="F2032" s="15"/>
      <c r="G2032" s="15"/>
      <c r="H2032" s="474" t="str">
        <f t="shared" si="65"/>
        <v/>
      </c>
      <c r="I2032" s="141"/>
      <c r="J2032" s="254" t="str">
        <f t="shared" si="66"/>
        <v/>
      </c>
    </row>
    <row r="2033" spans="1:10" ht="15" hidden="1" customHeight="1">
      <c r="A2033" s="144">
        <v>86</v>
      </c>
      <c r="B2033" s="50"/>
      <c r="C2033" s="43"/>
      <c r="D2033" s="14"/>
      <c r="E2033" s="473"/>
      <c r="F2033" s="15"/>
      <c r="G2033" s="15"/>
      <c r="H2033" s="474" t="str">
        <f t="shared" si="65"/>
        <v/>
      </c>
      <c r="I2033" s="141"/>
      <c r="J2033" s="254" t="str">
        <f t="shared" si="66"/>
        <v/>
      </c>
    </row>
    <row r="2034" spans="1:10" ht="15" hidden="1" customHeight="1">
      <c r="A2034" s="144">
        <v>87</v>
      </c>
      <c r="B2034" s="50"/>
      <c r="C2034" s="43"/>
      <c r="D2034" s="14"/>
      <c r="E2034" s="473"/>
      <c r="F2034" s="15"/>
      <c r="G2034" s="15"/>
      <c r="H2034" s="474" t="str">
        <f t="shared" si="65"/>
        <v/>
      </c>
      <c r="I2034" s="141"/>
      <c r="J2034" s="254" t="str">
        <f t="shared" si="66"/>
        <v/>
      </c>
    </row>
    <row r="2035" spans="1:10" ht="15" hidden="1" customHeight="1">
      <c r="A2035" s="144">
        <v>88</v>
      </c>
      <c r="B2035" s="50"/>
      <c r="C2035" s="43"/>
      <c r="D2035" s="14"/>
      <c r="E2035" s="473"/>
      <c r="F2035" s="15"/>
      <c r="G2035" s="15"/>
      <c r="H2035" s="474" t="str">
        <f t="shared" si="65"/>
        <v/>
      </c>
      <c r="I2035" s="141"/>
      <c r="J2035" s="254" t="str">
        <f t="shared" si="66"/>
        <v/>
      </c>
    </row>
    <row r="2036" spans="1:10" ht="15" hidden="1" customHeight="1">
      <c r="A2036" s="144">
        <v>89</v>
      </c>
      <c r="B2036" s="50"/>
      <c r="C2036" s="43"/>
      <c r="D2036" s="14"/>
      <c r="E2036" s="473"/>
      <c r="F2036" s="15"/>
      <c r="G2036" s="15"/>
      <c r="H2036" s="474" t="str">
        <f t="shared" si="65"/>
        <v/>
      </c>
      <c r="I2036" s="141"/>
      <c r="J2036" s="254" t="str">
        <f t="shared" si="66"/>
        <v/>
      </c>
    </row>
    <row r="2037" spans="1:10" ht="15" hidden="1" customHeight="1">
      <c r="A2037" s="144">
        <v>90</v>
      </c>
      <c r="B2037" s="50"/>
      <c r="C2037" s="43"/>
      <c r="D2037" s="14"/>
      <c r="E2037" s="473"/>
      <c r="F2037" s="15"/>
      <c r="G2037" s="15"/>
      <c r="H2037" s="474" t="str">
        <f t="shared" si="65"/>
        <v/>
      </c>
      <c r="I2037" s="141"/>
      <c r="J2037" s="254" t="str">
        <f t="shared" si="66"/>
        <v/>
      </c>
    </row>
    <row r="2038" spans="1:10" ht="15" hidden="1" customHeight="1">
      <c r="A2038" s="144">
        <v>91</v>
      </c>
      <c r="B2038" s="50"/>
      <c r="C2038" s="43"/>
      <c r="D2038" s="14"/>
      <c r="E2038" s="473"/>
      <c r="F2038" s="15"/>
      <c r="G2038" s="15"/>
      <c r="H2038" s="474" t="str">
        <f t="shared" si="65"/>
        <v/>
      </c>
      <c r="I2038" s="141"/>
      <c r="J2038" s="254" t="str">
        <f t="shared" si="66"/>
        <v/>
      </c>
    </row>
    <row r="2039" spans="1:10" ht="15" hidden="1" customHeight="1">
      <c r="A2039" s="144">
        <v>92</v>
      </c>
      <c r="B2039" s="50"/>
      <c r="C2039" s="43"/>
      <c r="D2039" s="14"/>
      <c r="E2039" s="473"/>
      <c r="F2039" s="15"/>
      <c r="G2039" s="15"/>
      <c r="H2039" s="474" t="str">
        <f t="shared" si="65"/>
        <v/>
      </c>
      <c r="I2039" s="141"/>
      <c r="J2039" s="254" t="str">
        <f t="shared" si="66"/>
        <v/>
      </c>
    </row>
    <row r="2040" spans="1:10" ht="15" hidden="1" customHeight="1">
      <c r="A2040" s="144">
        <v>93</v>
      </c>
      <c r="B2040" s="50"/>
      <c r="C2040" s="43"/>
      <c r="D2040" s="14"/>
      <c r="E2040" s="473"/>
      <c r="F2040" s="15"/>
      <c r="G2040" s="15"/>
      <c r="H2040" s="474" t="str">
        <f t="shared" si="65"/>
        <v/>
      </c>
      <c r="I2040" s="141"/>
      <c r="J2040" s="254" t="str">
        <f t="shared" si="66"/>
        <v/>
      </c>
    </row>
    <row r="2041" spans="1:10" ht="15" hidden="1" customHeight="1">
      <c r="A2041" s="144">
        <v>94</v>
      </c>
      <c r="B2041" s="50"/>
      <c r="C2041" s="43"/>
      <c r="D2041" s="14"/>
      <c r="E2041" s="473"/>
      <c r="F2041" s="15"/>
      <c r="G2041" s="15"/>
      <c r="H2041" s="474" t="str">
        <f t="shared" si="65"/>
        <v/>
      </c>
      <c r="I2041" s="141"/>
      <c r="J2041" s="254" t="str">
        <f t="shared" si="66"/>
        <v/>
      </c>
    </row>
    <row r="2042" spans="1:10" ht="15" hidden="1" customHeight="1">
      <c r="A2042" s="144">
        <v>95</v>
      </c>
      <c r="B2042" s="50"/>
      <c r="C2042" s="43"/>
      <c r="D2042" s="14"/>
      <c r="E2042" s="473"/>
      <c r="F2042" s="15"/>
      <c r="G2042" s="15"/>
      <c r="H2042" s="474" t="str">
        <f t="shared" si="65"/>
        <v/>
      </c>
      <c r="I2042" s="141"/>
      <c r="J2042" s="254" t="str">
        <f t="shared" si="66"/>
        <v/>
      </c>
    </row>
    <row r="2043" spans="1:10" ht="15" hidden="1" customHeight="1">
      <c r="A2043" s="144">
        <v>96</v>
      </c>
      <c r="B2043" s="50"/>
      <c r="C2043" s="43"/>
      <c r="D2043" s="14"/>
      <c r="E2043" s="473"/>
      <c r="F2043" s="15"/>
      <c r="G2043" s="15"/>
      <c r="H2043" s="474" t="str">
        <f t="shared" si="65"/>
        <v/>
      </c>
      <c r="I2043" s="141"/>
      <c r="J2043" s="254" t="str">
        <f t="shared" si="66"/>
        <v/>
      </c>
    </row>
    <row r="2044" spans="1:10" ht="15" hidden="1" customHeight="1">
      <c r="A2044" s="144">
        <v>97</v>
      </c>
      <c r="B2044" s="50"/>
      <c r="C2044" s="43"/>
      <c r="D2044" s="14"/>
      <c r="E2044" s="473"/>
      <c r="F2044" s="15"/>
      <c r="G2044" s="15"/>
      <c r="H2044" s="474" t="str">
        <f t="shared" si="65"/>
        <v/>
      </c>
      <c r="I2044" s="141"/>
      <c r="J2044" s="254" t="str">
        <f t="shared" si="66"/>
        <v/>
      </c>
    </row>
    <row r="2045" spans="1:10" ht="15" hidden="1" customHeight="1">
      <c r="A2045" s="144">
        <v>98</v>
      </c>
      <c r="B2045" s="50"/>
      <c r="C2045" s="43"/>
      <c r="D2045" s="14"/>
      <c r="E2045" s="473"/>
      <c r="F2045" s="15"/>
      <c r="G2045" s="15"/>
      <c r="H2045" s="474" t="str">
        <f t="shared" si="65"/>
        <v/>
      </c>
      <c r="I2045" s="141"/>
      <c r="J2045" s="254" t="str">
        <f t="shared" si="66"/>
        <v/>
      </c>
    </row>
    <row r="2046" spans="1:10" ht="15" hidden="1" customHeight="1">
      <c r="A2046" s="144">
        <v>99</v>
      </c>
      <c r="B2046" s="50"/>
      <c r="C2046" s="43"/>
      <c r="D2046" s="14"/>
      <c r="E2046" s="473"/>
      <c r="F2046" s="15"/>
      <c r="G2046" s="15"/>
      <c r="H2046" s="474" t="str">
        <f t="shared" si="65"/>
        <v/>
      </c>
      <c r="I2046" s="141"/>
      <c r="J2046" s="254" t="str">
        <f t="shared" si="66"/>
        <v/>
      </c>
    </row>
    <row r="2047" spans="1:10" ht="15" hidden="1" customHeight="1">
      <c r="A2047" s="144">
        <v>100</v>
      </c>
      <c r="B2047" s="50"/>
      <c r="C2047" s="43"/>
      <c r="D2047" s="14"/>
      <c r="E2047" s="473"/>
      <c r="F2047" s="15"/>
      <c r="G2047" s="15"/>
      <c r="H2047" s="474" t="str">
        <f t="shared" si="65"/>
        <v/>
      </c>
      <c r="I2047" s="141"/>
      <c r="J2047" s="254" t="str">
        <f t="shared" si="66"/>
        <v/>
      </c>
    </row>
    <row r="2048" spans="1:10" ht="15" hidden="1" customHeight="1">
      <c r="A2048" s="144">
        <v>101</v>
      </c>
      <c r="B2048" s="50"/>
      <c r="C2048" s="43"/>
      <c r="D2048" s="14"/>
      <c r="E2048" s="473"/>
      <c r="F2048" s="15"/>
      <c r="G2048" s="15"/>
      <c r="H2048" s="474" t="str">
        <f t="shared" si="65"/>
        <v/>
      </c>
      <c r="I2048" s="141"/>
      <c r="J2048" s="254" t="str">
        <f t="shared" si="66"/>
        <v/>
      </c>
    </row>
    <row r="2049" spans="1:10" ht="15" hidden="1" customHeight="1">
      <c r="A2049" s="144">
        <v>102</v>
      </c>
      <c r="B2049" s="50"/>
      <c r="C2049" s="43"/>
      <c r="D2049" s="14"/>
      <c r="E2049" s="473"/>
      <c r="F2049" s="15"/>
      <c r="G2049" s="15"/>
      <c r="H2049" s="474" t="str">
        <f t="shared" si="65"/>
        <v/>
      </c>
      <c r="I2049" s="141"/>
      <c r="J2049" s="254" t="str">
        <f t="shared" si="66"/>
        <v/>
      </c>
    </row>
    <row r="2050" spans="1:10" ht="15" hidden="1" customHeight="1">
      <c r="A2050" s="144">
        <v>103</v>
      </c>
      <c r="B2050" s="50"/>
      <c r="C2050" s="43"/>
      <c r="D2050" s="14"/>
      <c r="E2050" s="473"/>
      <c r="F2050" s="15"/>
      <c r="G2050" s="15"/>
      <c r="H2050" s="474" t="str">
        <f t="shared" si="65"/>
        <v/>
      </c>
      <c r="I2050" s="141"/>
      <c r="J2050" s="254" t="str">
        <f t="shared" si="66"/>
        <v/>
      </c>
    </row>
    <row r="2051" spans="1:10" ht="15" hidden="1" customHeight="1">
      <c r="A2051" s="144">
        <v>104</v>
      </c>
      <c r="B2051" s="50"/>
      <c r="C2051" s="43"/>
      <c r="D2051" s="14"/>
      <c r="E2051" s="473"/>
      <c r="F2051" s="15"/>
      <c r="G2051" s="15"/>
      <c r="H2051" s="474" t="str">
        <f t="shared" si="65"/>
        <v/>
      </c>
      <c r="I2051" s="141"/>
      <c r="J2051" s="254" t="str">
        <f t="shared" si="66"/>
        <v/>
      </c>
    </row>
    <row r="2052" spans="1:10" ht="15" hidden="1" customHeight="1">
      <c r="A2052" s="144">
        <v>105</v>
      </c>
      <c r="B2052" s="50"/>
      <c r="C2052" s="43"/>
      <c r="D2052" s="14"/>
      <c r="E2052" s="473"/>
      <c r="F2052" s="15"/>
      <c r="G2052" s="15"/>
      <c r="H2052" s="474" t="str">
        <f t="shared" si="65"/>
        <v/>
      </c>
      <c r="I2052" s="141"/>
      <c r="J2052" s="254" t="str">
        <f t="shared" si="66"/>
        <v/>
      </c>
    </row>
    <row r="2053" spans="1:10" ht="15" hidden="1" customHeight="1">
      <c r="A2053" s="144">
        <v>106</v>
      </c>
      <c r="B2053" s="50"/>
      <c r="C2053" s="43"/>
      <c r="D2053" s="14"/>
      <c r="E2053" s="473"/>
      <c r="F2053" s="15"/>
      <c r="G2053" s="15"/>
      <c r="H2053" s="474" t="str">
        <f t="shared" si="65"/>
        <v/>
      </c>
      <c r="I2053" s="141"/>
      <c r="J2053" s="254" t="str">
        <f t="shared" si="66"/>
        <v/>
      </c>
    </row>
    <row r="2054" spans="1:10" ht="15" hidden="1" customHeight="1">
      <c r="A2054" s="144">
        <v>107</v>
      </c>
      <c r="B2054" s="50"/>
      <c r="C2054" s="43"/>
      <c r="D2054" s="14"/>
      <c r="E2054" s="473"/>
      <c r="F2054" s="15"/>
      <c r="G2054" s="15"/>
      <c r="H2054" s="474" t="str">
        <f t="shared" si="65"/>
        <v/>
      </c>
      <c r="I2054" s="141"/>
      <c r="J2054" s="254" t="str">
        <f t="shared" si="66"/>
        <v/>
      </c>
    </row>
    <row r="2055" spans="1:10" ht="15" hidden="1" customHeight="1">
      <c r="A2055" s="144">
        <v>108</v>
      </c>
      <c r="B2055" s="50"/>
      <c r="C2055" s="43"/>
      <c r="D2055" s="14"/>
      <c r="E2055" s="473"/>
      <c r="F2055" s="15"/>
      <c r="G2055" s="15"/>
      <c r="H2055" s="474" t="str">
        <f t="shared" si="65"/>
        <v/>
      </c>
      <c r="I2055" s="141"/>
      <c r="J2055" s="254" t="str">
        <f t="shared" si="66"/>
        <v/>
      </c>
    </row>
    <row r="2056" spans="1:10" ht="15" hidden="1" customHeight="1">
      <c r="A2056" s="144">
        <v>109</v>
      </c>
      <c r="B2056" s="50"/>
      <c r="C2056" s="43"/>
      <c r="D2056" s="14"/>
      <c r="E2056" s="473"/>
      <c r="F2056" s="15"/>
      <c r="G2056" s="15"/>
      <c r="H2056" s="474" t="str">
        <f t="shared" si="65"/>
        <v/>
      </c>
      <c r="I2056" s="141"/>
      <c r="J2056" s="254" t="str">
        <f t="shared" si="66"/>
        <v/>
      </c>
    </row>
    <row r="2057" spans="1:10" ht="15" hidden="1" customHeight="1">
      <c r="A2057" s="144">
        <v>110</v>
      </c>
      <c r="B2057" s="50"/>
      <c r="C2057" s="43"/>
      <c r="D2057" s="14"/>
      <c r="E2057" s="473"/>
      <c r="F2057" s="15"/>
      <c r="G2057" s="15"/>
      <c r="H2057" s="474" t="str">
        <f t="shared" si="65"/>
        <v/>
      </c>
      <c r="I2057" s="141"/>
      <c r="J2057" s="254" t="str">
        <f t="shared" si="66"/>
        <v/>
      </c>
    </row>
    <row r="2058" spans="1:10" ht="15" hidden="1" customHeight="1">
      <c r="A2058" s="144">
        <v>111</v>
      </c>
      <c r="B2058" s="50"/>
      <c r="C2058" s="43"/>
      <c r="D2058" s="14"/>
      <c r="E2058" s="473"/>
      <c r="F2058" s="15"/>
      <c r="G2058" s="15"/>
      <c r="H2058" s="474" t="str">
        <f t="shared" si="65"/>
        <v/>
      </c>
      <c r="I2058" s="141"/>
      <c r="J2058" s="254" t="str">
        <f t="shared" si="66"/>
        <v/>
      </c>
    </row>
    <row r="2059" spans="1:10" ht="15" hidden="1" customHeight="1">
      <c r="A2059" s="144">
        <v>112</v>
      </c>
      <c r="B2059" s="50"/>
      <c r="C2059" s="43"/>
      <c r="D2059" s="14"/>
      <c r="E2059" s="473"/>
      <c r="F2059" s="15"/>
      <c r="G2059" s="15"/>
      <c r="H2059" s="474" t="str">
        <f t="shared" si="65"/>
        <v/>
      </c>
      <c r="I2059" s="141"/>
      <c r="J2059" s="254" t="str">
        <f t="shared" si="66"/>
        <v/>
      </c>
    </row>
    <row r="2060" spans="1:10" ht="15" hidden="1" customHeight="1">
      <c r="A2060" s="144">
        <v>113</v>
      </c>
      <c r="B2060" s="50"/>
      <c r="C2060" s="43"/>
      <c r="D2060" s="14"/>
      <c r="E2060" s="473"/>
      <c r="F2060" s="15"/>
      <c r="G2060" s="15"/>
      <c r="H2060" s="474" t="str">
        <f t="shared" si="65"/>
        <v/>
      </c>
      <c r="I2060" s="141"/>
      <c r="J2060" s="254" t="str">
        <f t="shared" si="66"/>
        <v/>
      </c>
    </row>
    <row r="2061" spans="1:10" ht="15" hidden="1" customHeight="1">
      <c r="A2061" s="144">
        <v>114</v>
      </c>
      <c r="B2061" s="50"/>
      <c r="C2061" s="43"/>
      <c r="D2061" s="14"/>
      <c r="E2061" s="473"/>
      <c r="F2061" s="15"/>
      <c r="G2061" s="15"/>
      <c r="H2061" s="474" t="str">
        <f t="shared" si="65"/>
        <v/>
      </c>
      <c r="I2061" s="141"/>
      <c r="J2061" s="254" t="str">
        <f t="shared" si="66"/>
        <v/>
      </c>
    </row>
    <row r="2062" spans="1:10" ht="15" hidden="1" customHeight="1">
      <c r="A2062" s="144">
        <v>115</v>
      </c>
      <c r="B2062" s="50"/>
      <c r="C2062" s="43"/>
      <c r="D2062" s="14"/>
      <c r="E2062" s="473"/>
      <c r="F2062" s="15"/>
      <c r="G2062" s="15"/>
      <c r="H2062" s="474" t="str">
        <f t="shared" si="65"/>
        <v/>
      </c>
      <c r="I2062" s="141"/>
      <c r="J2062" s="254" t="str">
        <f t="shared" si="66"/>
        <v/>
      </c>
    </row>
    <row r="2063" spans="1:10" ht="15" hidden="1" customHeight="1">
      <c r="A2063" s="144">
        <v>116</v>
      </c>
      <c r="B2063" s="50"/>
      <c r="C2063" s="43"/>
      <c r="D2063" s="14"/>
      <c r="E2063" s="473"/>
      <c r="F2063" s="15"/>
      <c r="G2063" s="15"/>
      <c r="H2063" s="474" t="str">
        <f t="shared" si="65"/>
        <v/>
      </c>
      <c r="I2063" s="141"/>
      <c r="J2063" s="254" t="str">
        <f t="shared" si="66"/>
        <v/>
      </c>
    </row>
    <row r="2064" spans="1:10" ht="15" hidden="1" customHeight="1">
      <c r="A2064" s="144">
        <v>117</v>
      </c>
      <c r="B2064" s="50"/>
      <c r="C2064" s="43"/>
      <c r="D2064" s="14"/>
      <c r="E2064" s="473"/>
      <c r="F2064" s="15"/>
      <c r="G2064" s="15"/>
      <c r="H2064" s="474" t="str">
        <f t="shared" si="65"/>
        <v/>
      </c>
      <c r="I2064" s="141"/>
      <c r="J2064" s="254" t="str">
        <f t="shared" si="66"/>
        <v/>
      </c>
    </row>
    <row r="2065" spans="1:10" ht="15" hidden="1" customHeight="1">
      <c r="A2065" s="144">
        <v>118</v>
      </c>
      <c r="B2065" s="50"/>
      <c r="C2065" s="43"/>
      <c r="D2065" s="14"/>
      <c r="E2065" s="473"/>
      <c r="F2065" s="15"/>
      <c r="G2065" s="15"/>
      <c r="H2065" s="474" t="str">
        <f t="shared" si="65"/>
        <v/>
      </c>
      <c r="I2065" s="141"/>
      <c r="J2065" s="254" t="str">
        <f t="shared" si="66"/>
        <v/>
      </c>
    </row>
    <row r="2066" spans="1:10" ht="15" hidden="1" customHeight="1">
      <c r="A2066" s="144">
        <v>119</v>
      </c>
      <c r="B2066" s="50"/>
      <c r="C2066" s="43"/>
      <c r="D2066" s="14"/>
      <c r="E2066" s="473"/>
      <c r="F2066" s="15"/>
      <c r="G2066" s="15"/>
      <c r="H2066" s="474" t="str">
        <f t="shared" si="65"/>
        <v/>
      </c>
      <c r="I2066" s="141"/>
      <c r="J2066" s="254" t="str">
        <f t="shared" si="66"/>
        <v/>
      </c>
    </row>
    <row r="2067" spans="1:10" ht="15" hidden="1" customHeight="1">
      <c r="A2067" s="144">
        <v>120</v>
      </c>
      <c r="B2067" s="50"/>
      <c r="C2067" s="43"/>
      <c r="D2067" s="14"/>
      <c r="E2067" s="473"/>
      <c r="F2067" s="15"/>
      <c r="G2067" s="15"/>
      <c r="H2067" s="474" t="str">
        <f t="shared" si="65"/>
        <v/>
      </c>
      <c r="I2067" s="141"/>
      <c r="J2067" s="254" t="str">
        <f t="shared" si="66"/>
        <v/>
      </c>
    </row>
    <row r="2068" spans="1:10" ht="15" hidden="1" customHeight="1">
      <c r="A2068" s="144">
        <v>121</v>
      </c>
      <c r="B2068" s="50"/>
      <c r="C2068" s="43"/>
      <c r="D2068" s="14"/>
      <c r="E2068" s="473"/>
      <c r="F2068" s="15"/>
      <c r="G2068" s="15"/>
      <c r="H2068" s="474" t="str">
        <f t="shared" si="65"/>
        <v/>
      </c>
      <c r="I2068" s="141"/>
      <c r="J2068" s="254" t="str">
        <f t="shared" si="66"/>
        <v/>
      </c>
    </row>
    <row r="2069" spans="1:10" ht="15" hidden="1" customHeight="1">
      <c r="A2069" s="144">
        <v>122</v>
      </c>
      <c r="B2069" s="50"/>
      <c r="C2069" s="43"/>
      <c r="D2069" s="14"/>
      <c r="E2069" s="473"/>
      <c r="F2069" s="15"/>
      <c r="G2069" s="15"/>
      <c r="H2069" s="474" t="str">
        <f t="shared" si="65"/>
        <v/>
      </c>
      <c r="I2069" s="141"/>
      <c r="J2069" s="254" t="str">
        <f t="shared" si="66"/>
        <v/>
      </c>
    </row>
    <row r="2070" spans="1:10" ht="15" hidden="1" customHeight="1">
      <c r="A2070" s="144">
        <v>123</v>
      </c>
      <c r="B2070" s="50"/>
      <c r="C2070" s="43"/>
      <c r="D2070" s="14"/>
      <c r="E2070" s="473"/>
      <c r="F2070" s="15"/>
      <c r="G2070" s="15"/>
      <c r="H2070" s="474" t="str">
        <f t="shared" si="65"/>
        <v/>
      </c>
      <c r="I2070" s="141"/>
      <c r="J2070" s="254" t="str">
        <f t="shared" si="66"/>
        <v/>
      </c>
    </row>
    <row r="2071" spans="1:10" ht="15" hidden="1" customHeight="1">
      <c r="A2071" s="144">
        <v>124</v>
      </c>
      <c r="B2071" s="50"/>
      <c r="C2071" s="43"/>
      <c r="D2071" s="14"/>
      <c r="E2071" s="473"/>
      <c r="F2071" s="15"/>
      <c r="G2071" s="15"/>
      <c r="H2071" s="474" t="str">
        <f t="shared" si="65"/>
        <v/>
      </c>
      <c r="I2071" s="141"/>
      <c r="J2071" s="254" t="str">
        <f t="shared" si="66"/>
        <v/>
      </c>
    </row>
    <row r="2072" spans="1:10" ht="15" hidden="1" customHeight="1">
      <c r="A2072" s="144">
        <v>125</v>
      </c>
      <c r="B2072" s="50"/>
      <c r="C2072" s="43"/>
      <c r="D2072" s="14"/>
      <c r="E2072" s="473"/>
      <c r="F2072" s="15"/>
      <c r="G2072" s="15"/>
      <c r="H2072" s="474" t="str">
        <f t="shared" si="65"/>
        <v/>
      </c>
      <c r="I2072" s="141"/>
      <c r="J2072" s="254" t="str">
        <f t="shared" si="66"/>
        <v/>
      </c>
    </row>
    <row r="2073" spans="1:10" ht="15" hidden="1" customHeight="1">
      <c r="A2073" s="144">
        <v>126</v>
      </c>
      <c r="B2073" s="50"/>
      <c r="C2073" s="43"/>
      <c r="D2073" s="14"/>
      <c r="E2073" s="473"/>
      <c r="F2073" s="15"/>
      <c r="G2073" s="15"/>
      <c r="H2073" s="474" t="str">
        <f t="shared" si="65"/>
        <v/>
      </c>
      <c r="I2073" s="141"/>
      <c r="J2073" s="254" t="str">
        <f t="shared" si="66"/>
        <v/>
      </c>
    </row>
    <row r="2074" spans="1:10" ht="15" hidden="1" customHeight="1">
      <c r="A2074" s="144">
        <v>127</v>
      </c>
      <c r="B2074" s="50"/>
      <c r="C2074" s="43"/>
      <c r="D2074" s="14"/>
      <c r="E2074" s="473"/>
      <c r="F2074" s="15"/>
      <c r="G2074" s="15"/>
      <c r="H2074" s="474" t="str">
        <f t="shared" si="65"/>
        <v/>
      </c>
      <c r="I2074" s="141"/>
      <c r="J2074" s="254" t="str">
        <f t="shared" si="66"/>
        <v/>
      </c>
    </row>
    <row r="2075" spans="1:10" ht="15" hidden="1" customHeight="1">
      <c r="A2075" s="144">
        <v>128</v>
      </c>
      <c r="B2075" s="50"/>
      <c r="C2075" s="43"/>
      <c r="D2075" s="14"/>
      <c r="E2075" s="473"/>
      <c r="F2075" s="15"/>
      <c r="G2075" s="15"/>
      <c r="H2075" s="474" t="str">
        <f t="shared" si="65"/>
        <v/>
      </c>
      <c r="I2075" s="141"/>
      <c r="J2075" s="254" t="str">
        <f t="shared" si="66"/>
        <v/>
      </c>
    </row>
    <row r="2076" spans="1:10" ht="15" hidden="1" customHeight="1">
      <c r="A2076" s="144">
        <v>129</v>
      </c>
      <c r="B2076" s="50"/>
      <c r="C2076" s="43"/>
      <c r="D2076" s="14"/>
      <c r="E2076" s="473"/>
      <c r="F2076" s="15"/>
      <c r="G2076" s="15"/>
      <c r="H2076" s="474" t="str">
        <f t="shared" ref="H2076:H2139" si="67">IF(B2076&lt;&gt;"",(D2076*E2076)/(1-F2076-G2076),"")</f>
        <v/>
      </c>
      <c r="I2076" s="141"/>
      <c r="J2076" s="254" t="str">
        <f t="shared" ref="J2076:J2139" si="68">IF(B2076="","",IF(H2076&lt;&gt;0,"x",IF(H2076="","",IF(H2076=0,""))))</f>
        <v/>
      </c>
    </row>
    <row r="2077" spans="1:10" ht="15" hidden="1" customHeight="1">
      <c r="A2077" s="144">
        <v>130</v>
      </c>
      <c r="B2077" s="50"/>
      <c r="C2077" s="43"/>
      <c r="D2077" s="14"/>
      <c r="E2077" s="473"/>
      <c r="F2077" s="15"/>
      <c r="G2077" s="15"/>
      <c r="H2077" s="474" t="str">
        <f t="shared" si="67"/>
        <v/>
      </c>
      <c r="I2077" s="141"/>
      <c r="J2077" s="254" t="str">
        <f t="shared" si="68"/>
        <v/>
      </c>
    </row>
    <row r="2078" spans="1:10" ht="15" hidden="1" customHeight="1">
      <c r="A2078" s="144">
        <v>131</v>
      </c>
      <c r="B2078" s="50"/>
      <c r="C2078" s="43"/>
      <c r="D2078" s="14"/>
      <c r="E2078" s="473"/>
      <c r="F2078" s="15"/>
      <c r="G2078" s="15"/>
      <c r="H2078" s="474" t="str">
        <f t="shared" si="67"/>
        <v/>
      </c>
      <c r="I2078" s="141"/>
      <c r="J2078" s="254" t="str">
        <f t="shared" si="68"/>
        <v/>
      </c>
    </row>
    <row r="2079" spans="1:10" ht="15" hidden="1" customHeight="1">
      <c r="A2079" s="144">
        <v>132</v>
      </c>
      <c r="B2079" s="50"/>
      <c r="C2079" s="43"/>
      <c r="D2079" s="14"/>
      <c r="E2079" s="473"/>
      <c r="F2079" s="15"/>
      <c r="G2079" s="15"/>
      <c r="H2079" s="474" t="str">
        <f t="shared" si="67"/>
        <v/>
      </c>
      <c r="I2079" s="141"/>
      <c r="J2079" s="254" t="str">
        <f t="shared" si="68"/>
        <v/>
      </c>
    </row>
    <row r="2080" spans="1:10" ht="15" hidden="1" customHeight="1">
      <c r="A2080" s="144">
        <v>133</v>
      </c>
      <c r="B2080" s="50"/>
      <c r="C2080" s="43"/>
      <c r="D2080" s="14"/>
      <c r="E2080" s="473"/>
      <c r="F2080" s="15"/>
      <c r="G2080" s="15"/>
      <c r="H2080" s="474" t="str">
        <f t="shared" si="67"/>
        <v/>
      </c>
      <c r="I2080" s="141"/>
      <c r="J2080" s="254" t="str">
        <f t="shared" si="68"/>
        <v/>
      </c>
    </row>
    <row r="2081" spans="1:10" ht="15" hidden="1" customHeight="1">
      <c r="A2081" s="144">
        <v>134</v>
      </c>
      <c r="B2081" s="50"/>
      <c r="C2081" s="43"/>
      <c r="D2081" s="14"/>
      <c r="E2081" s="473"/>
      <c r="F2081" s="15"/>
      <c r="G2081" s="15"/>
      <c r="H2081" s="474" t="str">
        <f t="shared" si="67"/>
        <v/>
      </c>
      <c r="I2081" s="141"/>
      <c r="J2081" s="254" t="str">
        <f t="shared" si="68"/>
        <v/>
      </c>
    </row>
    <row r="2082" spans="1:10" ht="15" hidden="1" customHeight="1">
      <c r="A2082" s="144">
        <v>135</v>
      </c>
      <c r="B2082" s="50"/>
      <c r="C2082" s="43"/>
      <c r="D2082" s="14"/>
      <c r="E2082" s="473"/>
      <c r="F2082" s="15"/>
      <c r="G2082" s="15"/>
      <c r="H2082" s="474" t="str">
        <f t="shared" si="67"/>
        <v/>
      </c>
      <c r="I2082" s="141"/>
      <c r="J2082" s="254" t="str">
        <f t="shared" si="68"/>
        <v/>
      </c>
    </row>
    <row r="2083" spans="1:10" ht="15" hidden="1" customHeight="1">
      <c r="A2083" s="144">
        <v>136</v>
      </c>
      <c r="B2083" s="50"/>
      <c r="C2083" s="43"/>
      <c r="D2083" s="14"/>
      <c r="E2083" s="473"/>
      <c r="F2083" s="15"/>
      <c r="G2083" s="15"/>
      <c r="H2083" s="474" t="str">
        <f t="shared" si="67"/>
        <v/>
      </c>
      <c r="I2083" s="141"/>
      <c r="J2083" s="254" t="str">
        <f t="shared" si="68"/>
        <v/>
      </c>
    </row>
    <row r="2084" spans="1:10" ht="15" hidden="1" customHeight="1">
      <c r="A2084" s="144">
        <v>137</v>
      </c>
      <c r="B2084" s="50"/>
      <c r="C2084" s="43"/>
      <c r="D2084" s="14"/>
      <c r="E2084" s="473"/>
      <c r="F2084" s="15"/>
      <c r="G2084" s="15"/>
      <c r="H2084" s="474" t="str">
        <f t="shared" si="67"/>
        <v/>
      </c>
      <c r="I2084" s="141"/>
      <c r="J2084" s="254" t="str">
        <f t="shared" si="68"/>
        <v/>
      </c>
    </row>
    <row r="2085" spans="1:10" ht="15" hidden="1" customHeight="1">
      <c r="A2085" s="144">
        <v>138</v>
      </c>
      <c r="B2085" s="50"/>
      <c r="C2085" s="43"/>
      <c r="D2085" s="14"/>
      <c r="E2085" s="473"/>
      <c r="F2085" s="15"/>
      <c r="G2085" s="15"/>
      <c r="H2085" s="474" t="str">
        <f t="shared" si="67"/>
        <v/>
      </c>
      <c r="I2085" s="141"/>
      <c r="J2085" s="254" t="str">
        <f t="shared" si="68"/>
        <v/>
      </c>
    </row>
    <row r="2086" spans="1:10" ht="15" hidden="1" customHeight="1">
      <c r="A2086" s="144">
        <v>139</v>
      </c>
      <c r="B2086" s="50"/>
      <c r="C2086" s="43"/>
      <c r="D2086" s="14"/>
      <c r="E2086" s="473"/>
      <c r="F2086" s="15"/>
      <c r="G2086" s="15"/>
      <c r="H2086" s="474" t="str">
        <f t="shared" si="67"/>
        <v/>
      </c>
      <c r="I2086" s="141"/>
      <c r="J2086" s="254" t="str">
        <f t="shared" si="68"/>
        <v/>
      </c>
    </row>
    <row r="2087" spans="1:10" ht="15" hidden="1" customHeight="1">
      <c r="A2087" s="144">
        <v>140</v>
      </c>
      <c r="B2087" s="50"/>
      <c r="C2087" s="43"/>
      <c r="D2087" s="14"/>
      <c r="E2087" s="473"/>
      <c r="F2087" s="15"/>
      <c r="G2087" s="15"/>
      <c r="H2087" s="474" t="str">
        <f t="shared" si="67"/>
        <v/>
      </c>
      <c r="I2087" s="141"/>
      <c r="J2087" s="254" t="str">
        <f t="shared" si="68"/>
        <v/>
      </c>
    </row>
    <row r="2088" spans="1:10" ht="15" hidden="1" customHeight="1">
      <c r="A2088" s="144">
        <v>141</v>
      </c>
      <c r="B2088" s="50"/>
      <c r="C2088" s="43"/>
      <c r="D2088" s="14"/>
      <c r="E2088" s="473"/>
      <c r="F2088" s="15"/>
      <c r="G2088" s="15"/>
      <c r="H2088" s="474" t="str">
        <f t="shared" si="67"/>
        <v/>
      </c>
      <c r="I2088" s="141"/>
      <c r="J2088" s="254" t="str">
        <f t="shared" si="68"/>
        <v/>
      </c>
    </row>
    <row r="2089" spans="1:10" ht="15" hidden="1" customHeight="1">
      <c r="A2089" s="144">
        <v>142</v>
      </c>
      <c r="B2089" s="50"/>
      <c r="C2089" s="43"/>
      <c r="D2089" s="14"/>
      <c r="E2089" s="473"/>
      <c r="F2089" s="15"/>
      <c r="G2089" s="15"/>
      <c r="H2089" s="474" t="str">
        <f t="shared" si="67"/>
        <v/>
      </c>
      <c r="I2089" s="141"/>
      <c r="J2089" s="254" t="str">
        <f t="shared" si="68"/>
        <v/>
      </c>
    </row>
    <row r="2090" spans="1:10" ht="15" hidden="1" customHeight="1">
      <c r="A2090" s="144">
        <v>143</v>
      </c>
      <c r="B2090" s="50"/>
      <c r="C2090" s="43"/>
      <c r="D2090" s="14"/>
      <c r="E2090" s="473"/>
      <c r="F2090" s="15"/>
      <c r="G2090" s="15"/>
      <c r="H2090" s="474" t="str">
        <f t="shared" si="67"/>
        <v/>
      </c>
      <c r="I2090" s="141"/>
      <c r="J2090" s="254" t="str">
        <f t="shared" si="68"/>
        <v/>
      </c>
    </row>
    <row r="2091" spans="1:10" ht="15" hidden="1" customHeight="1">
      <c r="A2091" s="144">
        <v>144</v>
      </c>
      <c r="B2091" s="50"/>
      <c r="C2091" s="43"/>
      <c r="D2091" s="14"/>
      <c r="E2091" s="473"/>
      <c r="F2091" s="15"/>
      <c r="G2091" s="15"/>
      <c r="H2091" s="474" t="str">
        <f t="shared" si="67"/>
        <v/>
      </c>
      <c r="I2091" s="141"/>
      <c r="J2091" s="254" t="str">
        <f t="shared" si="68"/>
        <v/>
      </c>
    </row>
    <row r="2092" spans="1:10" ht="15" hidden="1" customHeight="1">
      <c r="A2092" s="144">
        <v>145</v>
      </c>
      <c r="B2092" s="50"/>
      <c r="C2092" s="43"/>
      <c r="D2092" s="14"/>
      <c r="E2092" s="473"/>
      <c r="F2092" s="15"/>
      <c r="G2092" s="15"/>
      <c r="H2092" s="474" t="str">
        <f t="shared" si="67"/>
        <v/>
      </c>
      <c r="I2092" s="141"/>
      <c r="J2092" s="254" t="str">
        <f t="shared" si="68"/>
        <v/>
      </c>
    </row>
    <row r="2093" spans="1:10" ht="15" hidden="1" customHeight="1">
      <c r="A2093" s="144">
        <v>146</v>
      </c>
      <c r="B2093" s="50"/>
      <c r="C2093" s="43"/>
      <c r="D2093" s="14"/>
      <c r="E2093" s="473"/>
      <c r="F2093" s="15"/>
      <c r="G2093" s="15"/>
      <c r="H2093" s="474" t="str">
        <f t="shared" si="67"/>
        <v/>
      </c>
      <c r="I2093" s="141"/>
      <c r="J2093" s="254" t="str">
        <f t="shared" si="68"/>
        <v/>
      </c>
    </row>
    <row r="2094" spans="1:10" ht="15" hidden="1" customHeight="1">
      <c r="A2094" s="144">
        <v>147</v>
      </c>
      <c r="B2094" s="50"/>
      <c r="C2094" s="43"/>
      <c r="D2094" s="14"/>
      <c r="E2094" s="473"/>
      <c r="F2094" s="15"/>
      <c r="G2094" s="15"/>
      <c r="H2094" s="474" t="str">
        <f t="shared" si="67"/>
        <v/>
      </c>
      <c r="I2094" s="141"/>
      <c r="J2094" s="254" t="str">
        <f t="shared" si="68"/>
        <v/>
      </c>
    </row>
    <row r="2095" spans="1:10" ht="15" hidden="1" customHeight="1">
      <c r="A2095" s="144">
        <v>148</v>
      </c>
      <c r="B2095" s="50"/>
      <c r="C2095" s="43"/>
      <c r="D2095" s="14"/>
      <c r="E2095" s="473"/>
      <c r="F2095" s="15"/>
      <c r="G2095" s="15"/>
      <c r="H2095" s="474" t="str">
        <f t="shared" si="67"/>
        <v/>
      </c>
      <c r="I2095" s="141"/>
      <c r="J2095" s="254" t="str">
        <f t="shared" si="68"/>
        <v/>
      </c>
    </row>
    <row r="2096" spans="1:10" ht="15" hidden="1" customHeight="1">
      <c r="A2096" s="144">
        <v>149</v>
      </c>
      <c r="B2096" s="50"/>
      <c r="C2096" s="43"/>
      <c r="D2096" s="14"/>
      <c r="E2096" s="473"/>
      <c r="F2096" s="15"/>
      <c r="G2096" s="15"/>
      <c r="H2096" s="474" t="str">
        <f t="shared" si="67"/>
        <v/>
      </c>
      <c r="I2096" s="141"/>
      <c r="J2096" s="254" t="str">
        <f t="shared" si="68"/>
        <v/>
      </c>
    </row>
    <row r="2097" spans="1:10" ht="15" hidden="1" customHeight="1">
      <c r="A2097" s="144">
        <v>150</v>
      </c>
      <c r="B2097" s="50"/>
      <c r="C2097" s="43"/>
      <c r="D2097" s="14"/>
      <c r="E2097" s="473"/>
      <c r="F2097" s="15"/>
      <c r="G2097" s="15"/>
      <c r="H2097" s="474" t="str">
        <f t="shared" si="67"/>
        <v/>
      </c>
      <c r="I2097" s="141"/>
      <c r="J2097" s="254" t="str">
        <f t="shared" si="68"/>
        <v/>
      </c>
    </row>
    <row r="2098" spans="1:10" ht="15" hidden="1" customHeight="1">
      <c r="A2098" s="144">
        <v>151</v>
      </c>
      <c r="B2098" s="50"/>
      <c r="C2098" s="43"/>
      <c r="D2098" s="14"/>
      <c r="E2098" s="473"/>
      <c r="F2098" s="15"/>
      <c r="G2098" s="15"/>
      <c r="H2098" s="474" t="str">
        <f t="shared" si="67"/>
        <v/>
      </c>
      <c r="I2098" s="141"/>
      <c r="J2098" s="254" t="str">
        <f t="shared" si="68"/>
        <v/>
      </c>
    </row>
    <row r="2099" spans="1:10" ht="15" hidden="1" customHeight="1">
      <c r="A2099" s="144">
        <v>152</v>
      </c>
      <c r="B2099" s="50"/>
      <c r="C2099" s="43"/>
      <c r="D2099" s="14"/>
      <c r="E2099" s="473"/>
      <c r="F2099" s="15"/>
      <c r="G2099" s="15"/>
      <c r="H2099" s="474" t="str">
        <f t="shared" si="67"/>
        <v/>
      </c>
      <c r="I2099" s="141"/>
      <c r="J2099" s="254" t="str">
        <f t="shared" si="68"/>
        <v/>
      </c>
    </row>
    <row r="2100" spans="1:10" ht="15" hidden="1" customHeight="1">
      <c r="A2100" s="144">
        <v>153</v>
      </c>
      <c r="B2100" s="50"/>
      <c r="C2100" s="43"/>
      <c r="D2100" s="14"/>
      <c r="E2100" s="473"/>
      <c r="F2100" s="15"/>
      <c r="G2100" s="15"/>
      <c r="H2100" s="474" t="str">
        <f t="shared" si="67"/>
        <v/>
      </c>
      <c r="I2100" s="141"/>
      <c r="J2100" s="254" t="str">
        <f t="shared" si="68"/>
        <v/>
      </c>
    </row>
    <row r="2101" spans="1:10" ht="15" hidden="1" customHeight="1">
      <c r="A2101" s="144">
        <v>154</v>
      </c>
      <c r="B2101" s="50"/>
      <c r="C2101" s="43"/>
      <c r="D2101" s="14"/>
      <c r="E2101" s="473"/>
      <c r="F2101" s="15"/>
      <c r="G2101" s="15"/>
      <c r="H2101" s="474" t="str">
        <f t="shared" si="67"/>
        <v/>
      </c>
      <c r="I2101" s="141"/>
      <c r="J2101" s="254" t="str">
        <f t="shared" si="68"/>
        <v/>
      </c>
    </row>
    <row r="2102" spans="1:10" ht="15" hidden="1" customHeight="1">
      <c r="A2102" s="144">
        <v>155</v>
      </c>
      <c r="B2102" s="50"/>
      <c r="C2102" s="43"/>
      <c r="D2102" s="14"/>
      <c r="E2102" s="473"/>
      <c r="F2102" s="15"/>
      <c r="G2102" s="15"/>
      <c r="H2102" s="474" t="str">
        <f t="shared" si="67"/>
        <v/>
      </c>
      <c r="I2102" s="141"/>
      <c r="J2102" s="254" t="str">
        <f t="shared" si="68"/>
        <v/>
      </c>
    </row>
    <row r="2103" spans="1:10" ht="15" hidden="1" customHeight="1">
      <c r="A2103" s="144">
        <v>156</v>
      </c>
      <c r="B2103" s="50"/>
      <c r="C2103" s="43"/>
      <c r="D2103" s="14"/>
      <c r="E2103" s="473"/>
      <c r="F2103" s="15"/>
      <c r="G2103" s="15"/>
      <c r="H2103" s="474" t="str">
        <f t="shared" si="67"/>
        <v/>
      </c>
      <c r="I2103" s="141"/>
      <c r="J2103" s="254" t="str">
        <f t="shared" si="68"/>
        <v/>
      </c>
    </row>
    <row r="2104" spans="1:10" ht="15" hidden="1" customHeight="1">
      <c r="A2104" s="144">
        <v>157</v>
      </c>
      <c r="B2104" s="50"/>
      <c r="C2104" s="43"/>
      <c r="D2104" s="14"/>
      <c r="E2104" s="473"/>
      <c r="F2104" s="15"/>
      <c r="G2104" s="15"/>
      <c r="H2104" s="474" t="str">
        <f t="shared" si="67"/>
        <v/>
      </c>
      <c r="I2104" s="141"/>
      <c r="J2104" s="254" t="str">
        <f t="shared" si="68"/>
        <v/>
      </c>
    </row>
    <row r="2105" spans="1:10" ht="15" hidden="1" customHeight="1">
      <c r="A2105" s="144">
        <v>158</v>
      </c>
      <c r="B2105" s="50"/>
      <c r="C2105" s="43"/>
      <c r="D2105" s="14"/>
      <c r="E2105" s="473"/>
      <c r="F2105" s="15"/>
      <c r="G2105" s="15"/>
      <c r="H2105" s="474" t="str">
        <f t="shared" si="67"/>
        <v/>
      </c>
      <c r="I2105" s="141"/>
      <c r="J2105" s="254" t="str">
        <f t="shared" si="68"/>
        <v/>
      </c>
    </row>
    <row r="2106" spans="1:10" ht="15" hidden="1" customHeight="1">
      <c r="A2106" s="144">
        <v>159</v>
      </c>
      <c r="B2106" s="50"/>
      <c r="C2106" s="43"/>
      <c r="D2106" s="14"/>
      <c r="E2106" s="473"/>
      <c r="F2106" s="15"/>
      <c r="G2106" s="15"/>
      <c r="H2106" s="474" t="str">
        <f t="shared" si="67"/>
        <v/>
      </c>
      <c r="I2106" s="141"/>
      <c r="J2106" s="254" t="str">
        <f t="shared" si="68"/>
        <v/>
      </c>
    </row>
    <row r="2107" spans="1:10" ht="15" hidden="1" customHeight="1">
      <c r="A2107" s="144">
        <v>160</v>
      </c>
      <c r="B2107" s="50"/>
      <c r="C2107" s="43"/>
      <c r="D2107" s="14"/>
      <c r="E2107" s="473"/>
      <c r="F2107" s="15"/>
      <c r="G2107" s="15"/>
      <c r="H2107" s="474" t="str">
        <f t="shared" si="67"/>
        <v/>
      </c>
      <c r="I2107" s="141"/>
      <c r="J2107" s="254" t="str">
        <f t="shared" si="68"/>
        <v/>
      </c>
    </row>
    <row r="2108" spans="1:10" ht="15" hidden="1" customHeight="1">
      <c r="A2108" s="144">
        <v>161</v>
      </c>
      <c r="B2108" s="50"/>
      <c r="C2108" s="43"/>
      <c r="D2108" s="14"/>
      <c r="E2108" s="473"/>
      <c r="F2108" s="15"/>
      <c r="G2108" s="15"/>
      <c r="H2108" s="474" t="str">
        <f t="shared" si="67"/>
        <v/>
      </c>
      <c r="I2108" s="141"/>
      <c r="J2108" s="254" t="str">
        <f t="shared" si="68"/>
        <v/>
      </c>
    </row>
    <row r="2109" spans="1:10" ht="15" hidden="1" customHeight="1">
      <c r="A2109" s="144">
        <v>162</v>
      </c>
      <c r="B2109" s="50"/>
      <c r="C2109" s="43"/>
      <c r="D2109" s="14"/>
      <c r="E2109" s="473"/>
      <c r="F2109" s="15"/>
      <c r="G2109" s="15"/>
      <c r="H2109" s="474" t="str">
        <f t="shared" si="67"/>
        <v/>
      </c>
      <c r="I2109" s="141"/>
      <c r="J2109" s="254" t="str">
        <f t="shared" si="68"/>
        <v/>
      </c>
    </row>
    <row r="2110" spans="1:10" ht="15" hidden="1" customHeight="1">
      <c r="A2110" s="144">
        <v>163</v>
      </c>
      <c r="B2110" s="50"/>
      <c r="C2110" s="43"/>
      <c r="D2110" s="14"/>
      <c r="E2110" s="473"/>
      <c r="F2110" s="15"/>
      <c r="G2110" s="15"/>
      <c r="H2110" s="474" t="str">
        <f t="shared" si="67"/>
        <v/>
      </c>
      <c r="I2110" s="141"/>
      <c r="J2110" s="254" t="str">
        <f t="shared" si="68"/>
        <v/>
      </c>
    </row>
    <row r="2111" spans="1:10" ht="15" hidden="1" customHeight="1">
      <c r="A2111" s="144">
        <v>164</v>
      </c>
      <c r="B2111" s="50"/>
      <c r="C2111" s="43"/>
      <c r="D2111" s="14"/>
      <c r="E2111" s="473"/>
      <c r="F2111" s="15"/>
      <c r="G2111" s="15"/>
      <c r="H2111" s="474" t="str">
        <f t="shared" si="67"/>
        <v/>
      </c>
      <c r="I2111" s="141"/>
      <c r="J2111" s="254" t="str">
        <f t="shared" si="68"/>
        <v/>
      </c>
    </row>
    <row r="2112" spans="1:10" ht="15" hidden="1" customHeight="1">
      <c r="A2112" s="144">
        <v>165</v>
      </c>
      <c r="B2112" s="50"/>
      <c r="C2112" s="43"/>
      <c r="D2112" s="14"/>
      <c r="E2112" s="473"/>
      <c r="F2112" s="15"/>
      <c r="G2112" s="15"/>
      <c r="H2112" s="474" t="str">
        <f t="shared" si="67"/>
        <v/>
      </c>
      <c r="I2112" s="141"/>
      <c r="J2112" s="254" t="str">
        <f t="shared" si="68"/>
        <v/>
      </c>
    </row>
    <row r="2113" spans="1:10" ht="15" hidden="1" customHeight="1">
      <c r="A2113" s="144">
        <v>166</v>
      </c>
      <c r="B2113" s="50"/>
      <c r="C2113" s="43"/>
      <c r="D2113" s="14"/>
      <c r="E2113" s="473"/>
      <c r="F2113" s="15"/>
      <c r="G2113" s="15"/>
      <c r="H2113" s="474" t="str">
        <f t="shared" si="67"/>
        <v/>
      </c>
      <c r="I2113" s="141"/>
      <c r="J2113" s="254" t="str">
        <f t="shared" si="68"/>
        <v/>
      </c>
    </row>
    <row r="2114" spans="1:10" ht="15" hidden="1" customHeight="1">
      <c r="A2114" s="144">
        <v>167</v>
      </c>
      <c r="B2114" s="50"/>
      <c r="C2114" s="43"/>
      <c r="D2114" s="14"/>
      <c r="E2114" s="473"/>
      <c r="F2114" s="15"/>
      <c r="G2114" s="15"/>
      <c r="H2114" s="474" t="str">
        <f t="shared" si="67"/>
        <v/>
      </c>
      <c r="I2114" s="141"/>
      <c r="J2114" s="254" t="str">
        <f t="shared" si="68"/>
        <v/>
      </c>
    </row>
    <row r="2115" spans="1:10" ht="15" hidden="1" customHeight="1">
      <c r="A2115" s="144">
        <v>168</v>
      </c>
      <c r="B2115" s="50"/>
      <c r="C2115" s="43"/>
      <c r="D2115" s="14"/>
      <c r="E2115" s="473"/>
      <c r="F2115" s="15"/>
      <c r="G2115" s="15"/>
      <c r="H2115" s="474" t="str">
        <f t="shared" si="67"/>
        <v/>
      </c>
      <c r="I2115" s="141"/>
      <c r="J2115" s="254" t="str">
        <f t="shared" si="68"/>
        <v/>
      </c>
    </row>
    <row r="2116" spans="1:10" ht="15" hidden="1" customHeight="1">
      <c r="A2116" s="144">
        <v>169</v>
      </c>
      <c r="B2116" s="50"/>
      <c r="C2116" s="43"/>
      <c r="D2116" s="14"/>
      <c r="E2116" s="473"/>
      <c r="F2116" s="15"/>
      <c r="G2116" s="15"/>
      <c r="H2116" s="474" t="str">
        <f t="shared" si="67"/>
        <v/>
      </c>
      <c r="I2116" s="141"/>
      <c r="J2116" s="254" t="str">
        <f t="shared" si="68"/>
        <v/>
      </c>
    </row>
    <row r="2117" spans="1:10" ht="15" hidden="1" customHeight="1">
      <c r="A2117" s="144">
        <v>170</v>
      </c>
      <c r="B2117" s="50"/>
      <c r="C2117" s="43"/>
      <c r="D2117" s="14"/>
      <c r="E2117" s="473"/>
      <c r="F2117" s="15"/>
      <c r="G2117" s="15"/>
      <c r="H2117" s="474" t="str">
        <f t="shared" si="67"/>
        <v/>
      </c>
      <c r="I2117" s="141"/>
      <c r="J2117" s="254" t="str">
        <f t="shared" si="68"/>
        <v/>
      </c>
    </row>
    <row r="2118" spans="1:10" ht="15" hidden="1" customHeight="1">
      <c r="A2118" s="144">
        <v>171</v>
      </c>
      <c r="B2118" s="50"/>
      <c r="C2118" s="43"/>
      <c r="D2118" s="14"/>
      <c r="E2118" s="473"/>
      <c r="F2118" s="15"/>
      <c r="G2118" s="15"/>
      <c r="H2118" s="474" t="str">
        <f t="shared" si="67"/>
        <v/>
      </c>
      <c r="I2118" s="141"/>
      <c r="J2118" s="254" t="str">
        <f t="shared" si="68"/>
        <v/>
      </c>
    </row>
    <row r="2119" spans="1:10" ht="15" hidden="1" customHeight="1">
      <c r="A2119" s="144">
        <v>172</v>
      </c>
      <c r="B2119" s="50"/>
      <c r="C2119" s="43"/>
      <c r="D2119" s="14"/>
      <c r="E2119" s="473"/>
      <c r="F2119" s="15"/>
      <c r="G2119" s="15"/>
      <c r="H2119" s="474" t="str">
        <f t="shared" si="67"/>
        <v/>
      </c>
      <c r="I2119" s="141"/>
      <c r="J2119" s="254" t="str">
        <f t="shared" si="68"/>
        <v/>
      </c>
    </row>
    <row r="2120" spans="1:10" ht="15" hidden="1" customHeight="1">
      <c r="A2120" s="144">
        <v>173</v>
      </c>
      <c r="B2120" s="50"/>
      <c r="C2120" s="43"/>
      <c r="D2120" s="14"/>
      <c r="E2120" s="473"/>
      <c r="F2120" s="15"/>
      <c r="G2120" s="15"/>
      <c r="H2120" s="474" t="str">
        <f t="shared" si="67"/>
        <v/>
      </c>
      <c r="I2120" s="141"/>
      <c r="J2120" s="254" t="str">
        <f t="shared" si="68"/>
        <v/>
      </c>
    </row>
    <row r="2121" spans="1:10" ht="15" hidden="1" customHeight="1">
      <c r="A2121" s="144">
        <v>174</v>
      </c>
      <c r="B2121" s="50"/>
      <c r="C2121" s="43"/>
      <c r="D2121" s="14"/>
      <c r="E2121" s="473"/>
      <c r="F2121" s="15"/>
      <c r="G2121" s="15"/>
      <c r="H2121" s="474" t="str">
        <f t="shared" si="67"/>
        <v/>
      </c>
      <c r="I2121" s="141"/>
      <c r="J2121" s="254" t="str">
        <f t="shared" si="68"/>
        <v/>
      </c>
    </row>
    <row r="2122" spans="1:10" ht="15" hidden="1" customHeight="1">
      <c r="A2122" s="144">
        <v>175</v>
      </c>
      <c r="B2122" s="50"/>
      <c r="C2122" s="43"/>
      <c r="D2122" s="14"/>
      <c r="E2122" s="473"/>
      <c r="F2122" s="15"/>
      <c r="G2122" s="15"/>
      <c r="H2122" s="474" t="str">
        <f t="shared" si="67"/>
        <v/>
      </c>
      <c r="I2122" s="141"/>
      <c r="J2122" s="254" t="str">
        <f t="shared" si="68"/>
        <v/>
      </c>
    </row>
    <row r="2123" spans="1:10" ht="15" hidden="1" customHeight="1">
      <c r="A2123" s="144">
        <v>176</v>
      </c>
      <c r="B2123" s="50"/>
      <c r="C2123" s="43"/>
      <c r="D2123" s="14"/>
      <c r="E2123" s="473"/>
      <c r="F2123" s="15"/>
      <c r="G2123" s="15"/>
      <c r="H2123" s="474" t="str">
        <f t="shared" si="67"/>
        <v/>
      </c>
      <c r="I2123" s="141"/>
      <c r="J2123" s="254" t="str">
        <f t="shared" si="68"/>
        <v/>
      </c>
    </row>
    <row r="2124" spans="1:10" ht="15" hidden="1" customHeight="1">
      <c r="A2124" s="144">
        <v>177</v>
      </c>
      <c r="B2124" s="50"/>
      <c r="C2124" s="43"/>
      <c r="D2124" s="14"/>
      <c r="E2124" s="473"/>
      <c r="F2124" s="15"/>
      <c r="G2124" s="15"/>
      <c r="H2124" s="474" t="str">
        <f t="shared" si="67"/>
        <v/>
      </c>
      <c r="I2124" s="141"/>
      <c r="J2124" s="254" t="str">
        <f t="shared" si="68"/>
        <v/>
      </c>
    </row>
    <row r="2125" spans="1:10" ht="15" hidden="1" customHeight="1">
      <c r="A2125" s="144">
        <v>178</v>
      </c>
      <c r="B2125" s="50"/>
      <c r="C2125" s="43"/>
      <c r="D2125" s="14"/>
      <c r="E2125" s="473"/>
      <c r="F2125" s="15"/>
      <c r="G2125" s="15"/>
      <c r="H2125" s="474" t="str">
        <f t="shared" si="67"/>
        <v/>
      </c>
      <c r="I2125" s="141"/>
      <c r="J2125" s="254" t="str">
        <f t="shared" si="68"/>
        <v/>
      </c>
    </row>
    <row r="2126" spans="1:10" ht="15" hidden="1" customHeight="1">
      <c r="A2126" s="144">
        <v>179</v>
      </c>
      <c r="B2126" s="50"/>
      <c r="C2126" s="43"/>
      <c r="D2126" s="14"/>
      <c r="E2126" s="473"/>
      <c r="F2126" s="15"/>
      <c r="G2126" s="15"/>
      <c r="H2126" s="474" t="str">
        <f t="shared" si="67"/>
        <v/>
      </c>
      <c r="I2126" s="141"/>
      <c r="J2126" s="254" t="str">
        <f t="shared" si="68"/>
        <v/>
      </c>
    </row>
    <row r="2127" spans="1:10" ht="15" hidden="1" customHeight="1">
      <c r="A2127" s="144">
        <v>180</v>
      </c>
      <c r="B2127" s="50"/>
      <c r="C2127" s="43"/>
      <c r="D2127" s="14"/>
      <c r="E2127" s="473"/>
      <c r="F2127" s="15"/>
      <c r="G2127" s="15"/>
      <c r="H2127" s="474" t="str">
        <f t="shared" si="67"/>
        <v/>
      </c>
      <c r="I2127" s="141"/>
      <c r="J2127" s="254" t="str">
        <f t="shared" si="68"/>
        <v/>
      </c>
    </row>
    <row r="2128" spans="1:10" ht="15" hidden="1" customHeight="1">
      <c r="A2128" s="144">
        <v>181</v>
      </c>
      <c r="B2128" s="50"/>
      <c r="C2128" s="43"/>
      <c r="D2128" s="14"/>
      <c r="E2128" s="473"/>
      <c r="F2128" s="15"/>
      <c r="G2128" s="15"/>
      <c r="H2128" s="474" t="str">
        <f t="shared" si="67"/>
        <v/>
      </c>
      <c r="I2128" s="141"/>
      <c r="J2128" s="254" t="str">
        <f t="shared" si="68"/>
        <v/>
      </c>
    </row>
    <row r="2129" spans="1:10" ht="15" hidden="1" customHeight="1">
      <c r="A2129" s="144">
        <v>182</v>
      </c>
      <c r="B2129" s="50"/>
      <c r="C2129" s="43"/>
      <c r="D2129" s="14"/>
      <c r="E2129" s="473"/>
      <c r="F2129" s="15"/>
      <c r="G2129" s="15"/>
      <c r="H2129" s="474" t="str">
        <f t="shared" si="67"/>
        <v/>
      </c>
      <c r="I2129" s="141"/>
      <c r="J2129" s="254" t="str">
        <f t="shared" si="68"/>
        <v/>
      </c>
    </row>
    <row r="2130" spans="1:10" ht="15" hidden="1" customHeight="1">
      <c r="A2130" s="144">
        <v>183</v>
      </c>
      <c r="B2130" s="50"/>
      <c r="C2130" s="43"/>
      <c r="D2130" s="14"/>
      <c r="E2130" s="473"/>
      <c r="F2130" s="15"/>
      <c r="G2130" s="15"/>
      <c r="H2130" s="474" t="str">
        <f t="shared" si="67"/>
        <v/>
      </c>
      <c r="I2130" s="141"/>
      <c r="J2130" s="254" t="str">
        <f t="shared" si="68"/>
        <v/>
      </c>
    </row>
    <row r="2131" spans="1:10" ht="15" hidden="1" customHeight="1">
      <c r="A2131" s="144">
        <v>184</v>
      </c>
      <c r="B2131" s="50"/>
      <c r="C2131" s="43"/>
      <c r="D2131" s="14"/>
      <c r="E2131" s="473"/>
      <c r="F2131" s="15"/>
      <c r="G2131" s="15"/>
      <c r="H2131" s="474" t="str">
        <f t="shared" si="67"/>
        <v/>
      </c>
      <c r="I2131" s="141"/>
      <c r="J2131" s="254" t="str">
        <f t="shared" si="68"/>
        <v/>
      </c>
    </row>
    <row r="2132" spans="1:10" ht="15" hidden="1" customHeight="1">
      <c r="A2132" s="144">
        <v>185</v>
      </c>
      <c r="B2132" s="50"/>
      <c r="C2132" s="43"/>
      <c r="D2132" s="14"/>
      <c r="E2132" s="473"/>
      <c r="F2132" s="15"/>
      <c r="G2132" s="15"/>
      <c r="H2132" s="474" t="str">
        <f t="shared" si="67"/>
        <v/>
      </c>
      <c r="I2132" s="141"/>
      <c r="J2132" s="254" t="str">
        <f t="shared" si="68"/>
        <v/>
      </c>
    </row>
    <row r="2133" spans="1:10" ht="15" hidden="1" customHeight="1">
      <c r="A2133" s="144">
        <v>186</v>
      </c>
      <c r="B2133" s="50"/>
      <c r="C2133" s="43"/>
      <c r="D2133" s="14"/>
      <c r="E2133" s="473"/>
      <c r="F2133" s="15"/>
      <c r="G2133" s="15"/>
      <c r="H2133" s="474" t="str">
        <f t="shared" si="67"/>
        <v/>
      </c>
      <c r="I2133" s="141"/>
      <c r="J2133" s="254" t="str">
        <f t="shared" si="68"/>
        <v/>
      </c>
    </row>
    <row r="2134" spans="1:10" ht="15" hidden="1" customHeight="1">
      <c r="A2134" s="144">
        <v>187</v>
      </c>
      <c r="B2134" s="50"/>
      <c r="C2134" s="43"/>
      <c r="D2134" s="14"/>
      <c r="E2134" s="473"/>
      <c r="F2134" s="15"/>
      <c r="G2134" s="15"/>
      <c r="H2134" s="474" t="str">
        <f t="shared" si="67"/>
        <v/>
      </c>
      <c r="I2134" s="141"/>
      <c r="J2134" s="254" t="str">
        <f t="shared" si="68"/>
        <v/>
      </c>
    </row>
    <row r="2135" spans="1:10" ht="15" hidden="1" customHeight="1">
      <c r="A2135" s="144">
        <v>188</v>
      </c>
      <c r="B2135" s="50"/>
      <c r="C2135" s="43"/>
      <c r="D2135" s="14"/>
      <c r="E2135" s="473"/>
      <c r="F2135" s="15"/>
      <c r="G2135" s="15"/>
      <c r="H2135" s="474" t="str">
        <f t="shared" si="67"/>
        <v/>
      </c>
      <c r="I2135" s="141"/>
      <c r="J2135" s="254" t="str">
        <f t="shared" si="68"/>
        <v/>
      </c>
    </row>
    <row r="2136" spans="1:10" ht="15" hidden="1" customHeight="1">
      <c r="A2136" s="144">
        <v>189</v>
      </c>
      <c r="B2136" s="50"/>
      <c r="C2136" s="43"/>
      <c r="D2136" s="14"/>
      <c r="E2136" s="473"/>
      <c r="F2136" s="15"/>
      <c r="G2136" s="15"/>
      <c r="H2136" s="474" t="str">
        <f t="shared" si="67"/>
        <v/>
      </c>
      <c r="I2136" s="141"/>
      <c r="J2136" s="254" t="str">
        <f t="shared" si="68"/>
        <v/>
      </c>
    </row>
    <row r="2137" spans="1:10" ht="15" hidden="1" customHeight="1">
      <c r="A2137" s="144">
        <v>190</v>
      </c>
      <c r="B2137" s="50"/>
      <c r="C2137" s="43"/>
      <c r="D2137" s="14"/>
      <c r="E2137" s="473"/>
      <c r="F2137" s="15"/>
      <c r="G2137" s="15"/>
      <c r="H2137" s="474" t="str">
        <f t="shared" si="67"/>
        <v/>
      </c>
      <c r="I2137" s="141"/>
      <c r="J2137" s="254" t="str">
        <f t="shared" si="68"/>
        <v/>
      </c>
    </row>
    <row r="2138" spans="1:10" ht="15" hidden="1" customHeight="1">
      <c r="A2138" s="144">
        <v>191</v>
      </c>
      <c r="B2138" s="50"/>
      <c r="C2138" s="43"/>
      <c r="D2138" s="14"/>
      <c r="E2138" s="473"/>
      <c r="F2138" s="15"/>
      <c r="G2138" s="15"/>
      <c r="H2138" s="474" t="str">
        <f t="shared" si="67"/>
        <v/>
      </c>
      <c r="I2138" s="141"/>
      <c r="J2138" s="254" t="str">
        <f t="shared" si="68"/>
        <v/>
      </c>
    </row>
    <row r="2139" spans="1:10" ht="15" hidden="1" customHeight="1">
      <c r="A2139" s="144">
        <v>192</v>
      </c>
      <c r="B2139" s="50"/>
      <c r="C2139" s="43"/>
      <c r="D2139" s="14"/>
      <c r="E2139" s="473"/>
      <c r="F2139" s="15"/>
      <c r="G2139" s="15"/>
      <c r="H2139" s="474" t="str">
        <f t="shared" si="67"/>
        <v/>
      </c>
      <c r="I2139" s="141"/>
      <c r="J2139" s="254" t="str">
        <f t="shared" si="68"/>
        <v/>
      </c>
    </row>
    <row r="2140" spans="1:10" ht="15" hidden="1" customHeight="1">
      <c r="A2140" s="144">
        <v>193</v>
      </c>
      <c r="B2140" s="50"/>
      <c r="C2140" s="43"/>
      <c r="D2140" s="14"/>
      <c r="E2140" s="473"/>
      <c r="F2140" s="15"/>
      <c r="G2140" s="15"/>
      <c r="H2140" s="474" t="str">
        <f t="shared" ref="H2140:H2203" si="69">IF(B2140&lt;&gt;"",(D2140*E2140)/(1-F2140-G2140),"")</f>
        <v/>
      </c>
      <c r="I2140" s="141"/>
      <c r="J2140" s="254" t="str">
        <f t="shared" ref="J2140:J2203" si="70">IF(B2140="","",IF(H2140&lt;&gt;0,"x",IF(H2140="","",IF(H2140=0,""))))</f>
        <v/>
      </c>
    </row>
    <row r="2141" spans="1:10" ht="15" hidden="1" customHeight="1">
      <c r="A2141" s="144">
        <v>194</v>
      </c>
      <c r="B2141" s="50"/>
      <c r="C2141" s="43"/>
      <c r="D2141" s="14"/>
      <c r="E2141" s="473"/>
      <c r="F2141" s="15"/>
      <c r="G2141" s="15"/>
      <c r="H2141" s="474" t="str">
        <f t="shared" si="69"/>
        <v/>
      </c>
      <c r="I2141" s="141"/>
      <c r="J2141" s="254" t="str">
        <f t="shared" si="70"/>
        <v/>
      </c>
    </row>
    <row r="2142" spans="1:10" ht="15" hidden="1" customHeight="1">
      <c r="A2142" s="144">
        <v>195</v>
      </c>
      <c r="B2142" s="50"/>
      <c r="C2142" s="43"/>
      <c r="D2142" s="14"/>
      <c r="E2142" s="473"/>
      <c r="F2142" s="15"/>
      <c r="G2142" s="15"/>
      <c r="H2142" s="474" t="str">
        <f t="shared" si="69"/>
        <v/>
      </c>
      <c r="I2142" s="141"/>
      <c r="J2142" s="254" t="str">
        <f t="shared" si="70"/>
        <v/>
      </c>
    </row>
    <row r="2143" spans="1:10" ht="15" hidden="1" customHeight="1">
      <c r="A2143" s="144">
        <v>196</v>
      </c>
      <c r="B2143" s="50"/>
      <c r="C2143" s="43"/>
      <c r="D2143" s="14"/>
      <c r="E2143" s="473"/>
      <c r="F2143" s="15"/>
      <c r="G2143" s="15"/>
      <c r="H2143" s="474" t="str">
        <f t="shared" si="69"/>
        <v/>
      </c>
      <c r="I2143" s="141"/>
      <c r="J2143" s="254" t="str">
        <f t="shared" si="70"/>
        <v/>
      </c>
    </row>
    <row r="2144" spans="1:10" ht="15" hidden="1" customHeight="1">
      <c r="A2144" s="144">
        <v>197</v>
      </c>
      <c r="B2144" s="50"/>
      <c r="C2144" s="43"/>
      <c r="D2144" s="14"/>
      <c r="E2144" s="473"/>
      <c r="F2144" s="15"/>
      <c r="G2144" s="15"/>
      <c r="H2144" s="474" t="str">
        <f t="shared" si="69"/>
        <v/>
      </c>
      <c r="I2144" s="141"/>
      <c r="J2144" s="254" t="str">
        <f t="shared" si="70"/>
        <v/>
      </c>
    </row>
    <row r="2145" spans="1:10" ht="15" hidden="1" customHeight="1">
      <c r="A2145" s="144">
        <v>198</v>
      </c>
      <c r="B2145" s="50"/>
      <c r="C2145" s="43"/>
      <c r="D2145" s="14"/>
      <c r="E2145" s="473"/>
      <c r="F2145" s="15"/>
      <c r="G2145" s="15"/>
      <c r="H2145" s="474" t="str">
        <f t="shared" si="69"/>
        <v/>
      </c>
      <c r="I2145" s="141"/>
      <c r="J2145" s="254" t="str">
        <f t="shared" si="70"/>
        <v/>
      </c>
    </row>
    <row r="2146" spans="1:10" ht="15" hidden="1" customHeight="1">
      <c r="A2146" s="144">
        <v>199</v>
      </c>
      <c r="B2146" s="50"/>
      <c r="C2146" s="43"/>
      <c r="D2146" s="14"/>
      <c r="E2146" s="473"/>
      <c r="F2146" s="15"/>
      <c r="G2146" s="15"/>
      <c r="H2146" s="474" t="str">
        <f t="shared" si="69"/>
        <v/>
      </c>
      <c r="I2146" s="141"/>
      <c r="J2146" s="254" t="str">
        <f t="shared" si="70"/>
        <v/>
      </c>
    </row>
    <row r="2147" spans="1:10" ht="15" hidden="1" customHeight="1">
      <c r="A2147" s="144">
        <v>200</v>
      </c>
      <c r="B2147" s="50"/>
      <c r="C2147" s="43"/>
      <c r="D2147" s="14"/>
      <c r="E2147" s="473"/>
      <c r="F2147" s="15"/>
      <c r="G2147" s="15"/>
      <c r="H2147" s="474" t="str">
        <f t="shared" si="69"/>
        <v/>
      </c>
      <c r="I2147" s="141"/>
      <c r="J2147" s="254" t="str">
        <f t="shared" si="70"/>
        <v/>
      </c>
    </row>
    <row r="2148" spans="1:10" ht="15" hidden="1" customHeight="1">
      <c r="A2148" s="144">
        <v>201</v>
      </c>
      <c r="B2148" s="50"/>
      <c r="C2148" s="43"/>
      <c r="D2148" s="14"/>
      <c r="E2148" s="473"/>
      <c r="F2148" s="15"/>
      <c r="G2148" s="15"/>
      <c r="H2148" s="474" t="str">
        <f t="shared" si="69"/>
        <v/>
      </c>
      <c r="I2148" s="141"/>
      <c r="J2148" s="254" t="str">
        <f t="shared" si="70"/>
        <v/>
      </c>
    </row>
    <row r="2149" spans="1:10" ht="15" hidden="1" customHeight="1">
      <c r="A2149" s="144">
        <v>202</v>
      </c>
      <c r="B2149" s="50"/>
      <c r="C2149" s="43"/>
      <c r="D2149" s="14"/>
      <c r="E2149" s="473"/>
      <c r="F2149" s="15"/>
      <c r="G2149" s="15"/>
      <c r="H2149" s="474" t="str">
        <f t="shared" si="69"/>
        <v/>
      </c>
      <c r="I2149" s="141"/>
      <c r="J2149" s="254" t="str">
        <f t="shared" si="70"/>
        <v/>
      </c>
    </row>
    <row r="2150" spans="1:10" ht="15" hidden="1" customHeight="1">
      <c r="A2150" s="144">
        <v>203</v>
      </c>
      <c r="B2150" s="50"/>
      <c r="C2150" s="43"/>
      <c r="D2150" s="14"/>
      <c r="E2150" s="473"/>
      <c r="F2150" s="15"/>
      <c r="G2150" s="15"/>
      <c r="H2150" s="474" t="str">
        <f t="shared" si="69"/>
        <v/>
      </c>
      <c r="I2150" s="141"/>
      <c r="J2150" s="254" t="str">
        <f t="shared" si="70"/>
        <v/>
      </c>
    </row>
    <row r="2151" spans="1:10" ht="15" hidden="1" customHeight="1">
      <c r="A2151" s="144">
        <v>204</v>
      </c>
      <c r="B2151" s="50"/>
      <c r="C2151" s="43"/>
      <c r="D2151" s="14"/>
      <c r="E2151" s="473"/>
      <c r="F2151" s="15"/>
      <c r="G2151" s="15"/>
      <c r="H2151" s="474" t="str">
        <f t="shared" si="69"/>
        <v/>
      </c>
      <c r="I2151" s="141"/>
      <c r="J2151" s="254" t="str">
        <f t="shared" si="70"/>
        <v/>
      </c>
    </row>
    <row r="2152" spans="1:10" ht="15" hidden="1" customHeight="1">
      <c r="A2152" s="144">
        <v>205</v>
      </c>
      <c r="B2152" s="50"/>
      <c r="C2152" s="43"/>
      <c r="D2152" s="14"/>
      <c r="E2152" s="473"/>
      <c r="F2152" s="15"/>
      <c r="G2152" s="15"/>
      <c r="H2152" s="474" t="str">
        <f t="shared" si="69"/>
        <v/>
      </c>
      <c r="I2152" s="141"/>
      <c r="J2152" s="254" t="str">
        <f t="shared" si="70"/>
        <v/>
      </c>
    </row>
    <row r="2153" spans="1:10" ht="15" hidden="1" customHeight="1">
      <c r="A2153" s="144">
        <v>206</v>
      </c>
      <c r="B2153" s="50"/>
      <c r="C2153" s="43"/>
      <c r="D2153" s="14"/>
      <c r="E2153" s="473"/>
      <c r="F2153" s="15"/>
      <c r="G2153" s="15"/>
      <c r="H2153" s="474" t="str">
        <f t="shared" si="69"/>
        <v/>
      </c>
      <c r="I2153" s="141"/>
      <c r="J2153" s="254" t="str">
        <f t="shared" si="70"/>
        <v/>
      </c>
    </row>
    <row r="2154" spans="1:10" ht="15" hidden="1" customHeight="1">
      <c r="A2154" s="144">
        <v>207</v>
      </c>
      <c r="B2154" s="50"/>
      <c r="C2154" s="43"/>
      <c r="D2154" s="14"/>
      <c r="E2154" s="473"/>
      <c r="F2154" s="15"/>
      <c r="G2154" s="15"/>
      <c r="H2154" s="474" t="str">
        <f t="shared" si="69"/>
        <v/>
      </c>
      <c r="I2154" s="141"/>
      <c r="J2154" s="254" t="str">
        <f t="shared" si="70"/>
        <v/>
      </c>
    </row>
    <row r="2155" spans="1:10" ht="15" hidden="1" customHeight="1">
      <c r="A2155" s="144">
        <v>208</v>
      </c>
      <c r="B2155" s="50"/>
      <c r="C2155" s="43"/>
      <c r="D2155" s="14"/>
      <c r="E2155" s="473"/>
      <c r="F2155" s="15"/>
      <c r="G2155" s="15"/>
      <c r="H2155" s="474" t="str">
        <f t="shared" si="69"/>
        <v/>
      </c>
      <c r="I2155" s="141"/>
      <c r="J2155" s="254" t="str">
        <f t="shared" si="70"/>
        <v/>
      </c>
    </row>
    <row r="2156" spans="1:10" ht="15" hidden="1" customHeight="1">
      <c r="A2156" s="144">
        <v>209</v>
      </c>
      <c r="B2156" s="50"/>
      <c r="C2156" s="43"/>
      <c r="D2156" s="14"/>
      <c r="E2156" s="473"/>
      <c r="F2156" s="15"/>
      <c r="G2156" s="15"/>
      <c r="H2156" s="474" t="str">
        <f t="shared" si="69"/>
        <v/>
      </c>
      <c r="I2156" s="141"/>
      <c r="J2156" s="254" t="str">
        <f t="shared" si="70"/>
        <v/>
      </c>
    </row>
    <row r="2157" spans="1:10" ht="15" hidden="1" customHeight="1">
      <c r="A2157" s="144">
        <v>210</v>
      </c>
      <c r="B2157" s="50"/>
      <c r="C2157" s="43"/>
      <c r="D2157" s="14"/>
      <c r="E2157" s="473"/>
      <c r="F2157" s="15"/>
      <c r="G2157" s="15"/>
      <c r="H2157" s="474" t="str">
        <f t="shared" si="69"/>
        <v/>
      </c>
      <c r="I2157" s="141"/>
      <c r="J2157" s="254" t="str">
        <f t="shared" si="70"/>
        <v/>
      </c>
    </row>
    <row r="2158" spans="1:10" ht="15" hidden="1" customHeight="1">
      <c r="A2158" s="144">
        <v>211</v>
      </c>
      <c r="B2158" s="50"/>
      <c r="C2158" s="43"/>
      <c r="D2158" s="14"/>
      <c r="E2158" s="473"/>
      <c r="F2158" s="15"/>
      <c r="G2158" s="15"/>
      <c r="H2158" s="474" t="str">
        <f t="shared" si="69"/>
        <v/>
      </c>
      <c r="I2158" s="141"/>
      <c r="J2158" s="254" t="str">
        <f t="shared" si="70"/>
        <v/>
      </c>
    </row>
    <row r="2159" spans="1:10" ht="15" hidden="1" customHeight="1">
      <c r="A2159" s="144">
        <v>212</v>
      </c>
      <c r="B2159" s="50"/>
      <c r="C2159" s="43"/>
      <c r="D2159" s="14"/>
      <c r="E2159" s="473"/>
      <c r="F2159" s="15"/>
      <c r="G2159" s="15"/>
      <c r="H2159" s="474" t="str">
        <f t="shared" si="69"/>
        <v/>
      </c>
      <c r="I2159" s="141"/>
      <c r="J2159" s="254" t="str">
        <f t="shared" si="70"/>
        <v/>
      </c>
    </row>
    <row r="2160" spans="1:10" ht="15" hidden="1" customHeight="1">
      <c r="A2160" s="144">
        <v>213</v>
      </c>
      <c r="B2160" s="50"/>
      <c r="C2160" s="43"/>
      <c r="D2160" s="14"/>
      <c r="E2160" s="473"/>
      <c r="F2160" s="15"/>
      <c r="G2160" s="15"/>
      <c r="H2160" s="474" t="str">
        <f t="shared" si="69"/>
        <v/>
      </c>
      <c r="I2160" s="141"/>
      <c r="J2160" s="254" t="str">
        <f t="shared" si="70"/>
        <v/>
      </c>
    </row>
    <row r="2161" spans="1:10" ht="15" hidden="1" customHeight="1">
      <c r="A2161" s="144">
        <v>214</v>
      </c>
      <c r="B2161" s="50"/>
      <c r="C2161" s="43"/>
      <c r="D2161" s="14"/>
      <c r="E2161" s="473"/>
      <c r="F2161" s="15"/>
      <c r="G2161" s="15"/>
      <c r="H2161" s="474" t="str">
        <f t="shared" si="69"/>
        <v/>
      </c>
      <c r="I2161" s="141"/>
      <c r="J2161" s="254" t="str">
        <f t="shared" si="70"/>
        <v/>
      </c>
    </row>
    <row r="2162" spans="1:10" ht="15" hidden="1" customHeight="1">
      <c r="A2162" s="144">
        <v>215</v>
      </c>
      <c r="B2162" s="50"/>
      <c r="C2162" s="43"/>
      <c r="D2162" s="14"/>
      <c r="E2162" s="473"/>
      <c r="F2162" s="15"/>
      <c r="G2162" s="15"/>
      <c r="H2162" s="474" t="str">
        <f t="shared" si="69"/>
        <v/>
      </c>
      <c r="I2162" s="141"/>
      <c r="J2162" s="254" t="str">
        <f t="shared" si="70"/>
        <v/>
      </c>
    </row>
    <row r="2163" spans="1:10" ht="15" hidden="1" customHeight="1">
      <c r="A2163" s="144">
        <v>216</v>
      </c>
      <c r="B2163" s="50"/>
      <c r="C2163" s="43"/>
      <c r="D2163" s="14"/>
      <c r="E2163" s="473"/>
      <c r="F2163" s="15"/>
      <c r="G2163" s="15"/>
      <c r="H2163" s="474" t="str">
        <f t="shared" si="69"/>
        <v/>
      </c>
      <c r="I2163" s="141"/>
      <c r="J2163" s="254" t="str">
        <f t="shared" si="70"/>
        <v/>
      </c>
    </row>
    <row r="2164" spans="1:10" ht="15" hidden="1" customHeight="1">
      <c r="A2164" s="144">
        <v>217</v>
      </c>
      <c r="B2164" s="50"/>
      <c r="C2164" s="43"/>
      <c r="D2164" s="14"/>
      <c r="E2164" s="473"/>
      <c r="F2164" s="15"/>
      <c r="G2164" s="15"/>
      <c r="H2164" s="474" t="str">
        <f t="shared" si="69"/>
        <v/>
      </c>
      <c r="I2164" s="141"/>
      <c r="J2164" s="254" t="str">
        <f t="shared" si="70"/>
        <v/>
      </c>
    </row>
    <row r="2165" spans="1:10" ht="15" hidden="1" customHeight="1">
      <c r="A2165" s="144">
        <v>218</v>
      </c>
      <c r="B2165" s="50"/>
      <c r="C2165" s="43"/>
      <c r="D2165" s="14"/>
      <c r="E2165" s="473"/>
      <c r="F2165" s="15"/>
      <c r="G2165" s="15"/>
      <c r="H2165" s="474" t="str">
        <f t="shared" si="69"/>
        <v/>
      </c>
      <c r="I2165" s="141"/>
      <c r="J2165" s="254" t="str">
        <f t="shared" si="70"/>
        <v/>
      </c>
    </row>
    <row r="2166" spans="1:10" ht="15" hidden="1" customHeight="1">
      <c r="A2166" s="144">
        <v>219</v>
      </c>
      <c r="B2166" s="50"/>
      <c r="C2166" s="43"/>
      <c r="D2166" s="14"/>
      <c r="E2166" s="473"/>
      <c r="F2166" s="15"/>
      <c r="G2166" s="15"/>
      <c r="H2166" s="474" t="str">
        <f t="shared" si="69"/>
        <v/>
      </c>
      <c r="I2166" s="141"/>
      <c r="J2166" s="254" t="str">
        <f t="shared" si="70"/>
        <v/>
      </c>
    </row>
    <row r="2167" spans="1:10" ht="15" hidden="1" customHeight="1">
      <c r="A2167" s="144">
        <v>220</v>
      </c>
      <c r="B2167" s="50"/>
      <c r="C2167" s="43"/>
      <c r="D2167" s="14"/>
      <c r="E2167" s="473"/>
      <c r="F2167" s="15"/>
      <c r="G2167" s="15"/>
      <c r="H2167" s="474" t="str">
        <f t="shared" si="69"/>
        <v/>
      </c>
      <c r="I2167" s="141"/>
      <c r="J2167" s="254" t="str">
        <f t="shared" si="70"/>
        <v/>
      </c>
    </row>
    <row r="2168" spans="1:10" ht="15" hidden="1" customHeight="1">
      <c r="A2168" s="144">
        <v>221</v>
      </c>
      <c r="B2168" s="50"/>
      <c r="C2168" s="43"/>
      <c r="D2168" s="14"/>
      <c r="E2168" s="473"/>
      <c r="F2168" s="15"/>
      <c r="G2168" s="15"/>
      <c r="H2168" s="474" t="str">
        <f t="shared" si="69"/>
        <v/>
      </c>
      <c r="I2168" s="141"/>
      <c r="J2168" s="254" t="str">
        <f t="shared" si="70"/>
        <v/>
      </c>
    </row>
    <row r="2169" spans="1:10" ht="15" hidden="1" customHeight="1">
      <c r="A2169" s="144">
        <v>222</v>
      </c>
      <c r="B2169" s="50"/>
      <c r="C2169" s="43"/>
      <c r="D2169" s="14"/>
      <c r="E2169" s="473"/>
      <c r="F2169" s="15"/>
      <c r="G2169" s="15"/>
      <c r="H2169" s="474" t="str">
        <f t="shared" si="69"/>
        <v/>
      </c>
      <c r="I2169" s="141"/>
      <c r="J2169" s="254" t="str">
        <f t="shared" si="70"/>
        <v/>
      </c>
    </row>
    <row r="2170" spans="1:10" ht="15" hidden="1" customHeight="1">
      <c r="A2170" s="144">
        <v>223</v>
      </c>
      <c r="B2170" s="50"/>
      <c r="C2170" s="43"/>
      <c r="D2170" s="14"/>
      <c r="E2170" s="473"/>
      <c r="F2170" s="15"/>
      <c r="G2170" s="15"/>
      <c r="H2170" s="474" t="str">
        <f t="shared" si="69"/>
        <v/>
      </c>
      <c r="I2170" s="141"/>
      <c r="J2170" s="254" t="str">
        <f t="shared" si="70"/>
        <v/>
      </c>
    </row>
    <row r="2171" spans="1:10" ht="15" hidden="1" customHeight="1">
      <c r="A2171" s="144">
        <v>224</v>
      </c>
      <c r="B2171" s="50"/>
      <c r="C2171" s="43"/>
      <c r="D2171" s="14"/>
      <c r="E2171" s="473"/>
      <c r="F2171" s="15"/>
      <c r="G2171" s="15"/>
      <c r="H2171" s="474" t="str">
        <f t="shared" si="69"/>
        <v/>
      </c>
      <c r="I2171" s="141"/>
      <c r="J2171" s="254" t="str">
        <f t="shared" si="70"/>
        <v/>
      </c>
    </row>
    <row r="2172" spans="1:10" ht="15" hidden="1" customHeight="1">
      <c r="A2172" s="144">
        <v>225</v>
      </c>
      <c r="B2172" s="50"/>
      <c r="C2172" s="43"/>
      <c r="D2172" s="14"/>
      <c r="E2172" s="473"/>
      <c r="F2172" s="15"/>
      <c r="G2172" s="15"/>
      <c r="H2172" s="474" t="str">
        <f t="shared" si="69"/>
        <v/>
      </c>
      <c r="I2172" s="141"/>
      <c r="J2172" s="254" t="str">
        <f t="shared" si="70"/>
        <v/>
      </c>
    </row>
    <row r="2173" spans="1:10" ht="15" hidden="1" customHeight="1">
      <c r="A2173" s="144">
        <v>226</v>
      </c>
      <c r="B2173" s="50"/>
      <c r="C2173" s="43"/>
      <c r="D2173" s="14"/>
      <c r="E2173" s="473"/>
      <c r="F2173" s="15"/>
      <c r="G2173" s="15"/>
      <c r="H2173" s="474" t="str">
        <f t="shared" si="69"/>
        <v/>
      </c>
      <c r="I2173" s="141"/>
      <c r="J2173" s="254" t="str">
        <f t="shared" si="70"/>
        <v/>
      </c>
    </row>
    <row r="2174" spans="1:10" ht="15" hidden="1" customHeight="1">
      <c r="A2174" s="144">
        <v>227</v>
      </c>
      <c r="B2174" s="50"/>
      <c r="C2174" s="43"/>
      <c r="D2174" s="14"/>
      <c r="E2174" s="473"/>
      <c r="F2174" s="15"/>
      <c r="G2174" s="15"/>
      <c r="H2174" s="474" t="str">
        <f t="shared" si="69"/>
        <v/>
      </c>
      <c r="I2174" s="141"/>
      <c r="J2174" s="254" t="str">
        <f t="shared" si="70"/>
        <v/>
      </c>
    </row>
    <row r="2175" spans="1:10" ht="15" hidden="1" customHeight="1">
      <c r="A2175" s="144">
        <v>228</v>
      </c>
      <c r="B2175" s="50"/>
      <c r="C2175" s="43"/>
      <c r="D2175" s="14"/>
      <c r="E2175" s="473"/>
      <c r="F2175" s="15"/>
      <c r="G2175" s="15"/>
      <c r="H2175" s="474" t="str">
        <f t="shared" si="69"/>
        <v/>
      </c>
      <c r="I2175" s="141"/>
      <c r="J2175" s="254" t="str">
        <f t="shared" si="70"/>
        <v/>
      </c>
    </row>
    <row r="2176" spans="1:10" ht="15" hidden="1" customHeight="1">
      <c r="A2176" s="144">
        <v>229</v>
      </c>
      <c r="B2176" s="50"/>
      <c r="C2176" s="43"/>
      <c r="D2176" s="14"/>
      <c r="E2176" s="473"/>
      <c r="F2176" s="15"/>
      <c r="G2176" s="15"/>
      <c r="H2176" s="474" t="str">
        <f t="shared" si="69"/>
        <v/>
      </c>
      <c r="I2176" s="141"/>
      <c r="J2176" s="254" t="str">
        <f t="shared" si="70"/>
        <v/>
      </c>
    </row>
    <row r="2177" spans="1:10" ht="15" hidden="1" customHeight="1">
      <c r="A2177" s="144">
        <v>230</v>
      </c>
      <c r="B2177" s="50"/>
      <c r="C2177" s="43"/>
      <c r="D2177" s="14"/>
      <c r="E2177" s="473"/>
      <c r="F2177" s="15"/>
      <c r="G2177" s="15"/>
      <c r="H2177" s="474" t="str">
        <f t="shared" si="69"/>
        <v/>
      </c>
      <c r="I2177" s="141"/>
      <c r="J2177" s="254" t="str">
        <f t="shared" si="70"/>
        <v/>
      </c>
    </row>
    <row r="2178" spans="1:10" ht="15" hidden="1" customHeight="1">
      <c r="A2178" s="144">
        <v>231</v>
      </c>
      <c r="B2178" s="50"/>
      <c r="C2178" s="43"/>
      <c r="D2178" s="14"/>
      <c r="E2178" s="473"/>
      <c r="F2178" s="15"/>
      <c r="G2178" s="15"/>
      <c r="H2178" s="474" t="str">
        <f t="shared" si="69"/>
        <v/>
      </c>
      <c r="I2178" s="141"/>
      <c r="J2178" s="254" t="str">
        <f t="shared" si="70"/>
        <v/>
      </c>
    </row>
    <row r="2179" spans="1:10" ht="15" hidden="1" customHeight="1">
      <c r="A2179" s="144">
        <v>232</v>
      </c>
      <c r="B2179" s="50"/>
      <c r="C2179" s="43"/>
      <c r="D2179" s="14"/>
      <c r="E2179" s="473"/>
      <c r="F2179" s="15"/>
      <c r="G2179" s="15"/>
      <c r="H2179" s="474" t="str">
        <f t="shared" si="69"/>
        <v/>
      </c>
      <c r="I2179" s="141"/>
      <c r="J2179" s="254" t="str">
        <f t="shared" si="70"/>
        <v/>
      </c>
    </row>
    <row r="2180" spans="1:10" ht="15" hidden="1" customHeight="1">
      <c r="A2180" s="144">
        <v>233</v>
      </c>
      <c r="B2180" s="50"/>
      <c r="C2180" s="43"/>
      <c r="D2180" s="14"/>
      <c r="E2180" s="473"/>
      <c r="F2180" s="15"/>
      <c r="G2180" s="15"/>
      <c r="H2180" s="474" t="str">
        <f t="shared" si="69"/>
        <v/>
      </c>
      <c r="I2180" s="141"/>
      <c r="J2180" s="254" t="str">
        <f t="shared" si="70"/>
        <v/>
      </c>
    </row>
    <row r="2181" spans="1:10" ht="15" hidden="1" customHeight="1">
      <c r="A2181" s="144">
        <v>234</v>
      </c>
      <c r="B2181" s="50"/>
      <c r="C2181" s="43"/>
      <c r="D2181" s="14"/>
      <c r="E2181" s="473"/>
      <c r="F2181" s="15"/>
      <c r="G2181" s="15"/>
      <c r="H2181" s="474" t="str">
        <f t="shared" si="69"/>
        <v/>
      </c>
      <c r="I2181" s="141"/>
      <c r="J2181" s="254" t="str">
        <f t="shared" si="70"/>
        <v/>
      </c>
    </row>
    <row r="2182" spans="1:10" ht="15" hidden="1" customHeight="1">
      <c r="A2182" s="144">
        <v>235</v>
      </c>
      <c r="B2182" s="50"/>
      <c r="C2182" s="43"/>
      <c r="D2182" s="14"/>
      <c r="E2182" s="473"/>
      <c r="F2182" s="15"/>
      <c r="G2182" s="15"/>
      <c r="H2182" s="474" t="str">
        <f t="shared" si="69"/>
        <v/>
      </c>
      <c r="I2182" s="141"/>
      <c r="J2182" s="254" t="str">
        <f t="shared" si="70"/>
        <v/>
      </c>
    </row>
    <row r="2183" spans="1:10" ht="15" hidden="1" customHeight="1">
      <c r="A2183" s="144">
        <v>236</v>
      </c>
      <c r="B2183" s="50"/>
      <c r="C2183" s="43"/>
      <c r="D2183" s="14"/>
      <c r="E2183" s="473"/>
      <c r="F2183" s="15"/>
      <c r="G2183" s="15"/>
      <c r="H2183" s="474" t="str">
        <f t="shared" si="69"/>
        <v/>
      </c>
      <c r="I2183" s="141"/>
      <c r="J2183" s="254" t="str">
        <f t="shared" si="70"/>
        <v/>
      </c>
    </row>
    <row r="2184" spans="1:10" ht="15" hidden="1" customHeight="1">
      <c r="A2184" s="144">
        <v>237</v>
      </c>
      <c r="B2184" s="50"/>
      <c r="C2184" s="43"/>
      <c r="D2184" s="14"/>
      <c r="E2184" s="473"/>
      <c r="F2184" s="15"/>
      <c r="G2184" s="15"/>
      <c r="H2184" s="474" t="str">
        <f t="shared" si="69"/>
        <v/>
      </c>
      <c r="I2184" s="141"/>
      <c r="J2184" s="254" t="str">
        <f t="shared" si="70"/>
        <v/>
      </c>
    </row>
    <row r="2185" spans="1:10" ht="15" hidden="1" customHeight="1">
      <c r="A2185" s="144">
        <v>238</v>
      </c>
      <c r="B2185" s="50"/>
      <c r="C2185" s="43"/>
      <c r="D2185" s="14"/>
      <c r="E2185" s="473"/>
      <c r="F2185" s="15"/>
      <c r="G2185" s="15"/>
      <c r="H2185" s="474" t="str">
        <f t="shared" si="69"/>
        <v/>
      </c>
      <c r="I2185" s="141"/>
      <c r="J2185" s="254" t="str">
        <f t="shared" si="70"/>
        <v/>
      </c>
    </row>
    <row r="2186" spans="1:10" ht="15" hidden="1" customHeight="1">
      <c r="A2186" s="144">
        <v>239</v>
      </c>
      <c r="B2186" s="50"/>
      <c r="C2186" s="43"/>
      <c r="D2186" s="14"/>
      <c r="E2186" s="473"/>
      <c r="F2186" s="15"/>
      <c r="G2186" s="15"/>
      <c r="H2186" s="474" t="str">
        <f t="shared" si="69"/>
        <v/>
      </c>
      <c r="I2186" s="141"/>
      <c r="J2186" s="254" t="str">
        <f t="shared" si="70"/>
        <v/>
      </c>
    </row>
    <row r="2187" spans="1:10" ht="15" hidden="1" customHeight="1">
      <c r="A2187" s="144">
        <v>240</v>
      </c>
      <c r="B2187" s="50"/>
      <c r="C2187" s="43"/>
      <c r="D2187" s="14"/>
      <c r="E2187" s="473"/>
      <c r="F2187" s="15"/>
      <c r="G2187" s="15"/>
      <c r="H2187" s="474" t="str">
        <f t="shared" si="69"/>
        <v/>
      </c>
      <c r="I2187" s="141"/>
      <c r="J2187" s="254" t="str">
        <f t="shared" si="70"/>
        <v/>
      </c>
    </row>
    <row r="2188" spans="1:10" ht="15" hidden="1" customHeight="1">
      <c r="A2188" s="144">
        <v>241</v>
      </c>
      <c r="B2188" s="50"/>
      <c r="C2188" s="43"/>
      <c r="D2188" s="14"/>
      <c r="E2188" s="473"/>
      <c r="F2188" s="15"/>
      <c r="G2188" s="15"/>
      <c r="H2188" s="474" t="str">
        <f t="shared" si="69"/>
        <v/>
      </c>
      <c r="I2188" s="141"/>
      <c r="J2188" s="254" t="str">
        <f t="shared" si="70"/>
        <v/>
      </c>
    </row>
    <row r="2189" spans="1:10" ht="15" hidden="1" customHeight="1">
      <c r="A2189" s="144">
        <v>242</v>
      </c>
      <c r="B2189" s="50"/>
      <c r="C2189" s="43"/>
      <c r="D2189" s="14"/>
      <c r="E2189" s="473"/>
      <c r="F2189" s="15"/>
      <c r="G2189" s="15"/>
      <c r="H2189" s="474" t="str">
        <f t="shared" si="69"/>
        <v/>
      </c>
      <c r="I2189" s="141"/>
      <c r="J2189" s="254" t="str">
        <f t="shared" si="70"/>
        <v/>
      </c>
    </row>
    <row r="2190" spans="1:10" ht="15" hidden="1" customHeight="1">
      <c r="A2190" s="144">
        <v>243</v>
      </c>
      <c r="B2190" s="50"/>
      <c r="C2190" s="43"/>
      <c r="D2190" s="14"/>
      <c r="E2190" s="473"/>
      <c r="F2190" s="15"/>
      <c r="G2190" s="15"/>
      <c r="H2190" s="474" t="str">
        <f t="shared" si="69"/>
        <v/>
      </c>
      <c r="I2190" s="141"/>
      <c r="J2190" s="254" t="str">
        <f t="shared" si="70"/>
        <v/>
      </c>
    </row>
    <row r="2191" spans="1:10" ht="15" hidden="1" customHeight="1">
      <c r="A2191" s="144">
        <v>244</v>
      </c>
      <c r="B2191" s="50"/>
      <c r="C2191" s="43"/>
      <c r="D2191" s="14"/>
      <c r="E2191" s="473"/>
      <c r="F2191" s="15"/>
      <c r="G2191" s="15"/>
      <c r="H2191" s="474" t="str">
        <f t="shared" si="69"/>
        <v/>
      </c>
      <c r="I2191" s="141"/>
      <c r="J2191" s="254" t="str">
        <f t="shared" si="70"/>
        <v/>
      </c>
    </row>
    <row r="2192" spans="1:10" ht="15" hidden="1" customHeight="1">
      <c r="A2192" s="144">
        <v>245</v>
      </c>
      <c r="B2192" s="50"/>
      <c r="C2192" s="43"/>
      <c r="D2192" s="14"/>
      <c r="E2192" s="473"/>
      <c r="F2192" s="15"/>
      <c r="G2192" s="15"/>
      <c r="H2192" s="474" t="str">
        <f t="shared" si="69"/>
        <v/>
      </c>
      <c r="I2192" s="141"/>
      <c r="J2192" s="254" t="str">
        <f t="shared" si="70"/>
        <v/>
      </c>
    </row>
    <row r="2193" spans="1:10" ht="15" hidden="1" customHeight="1">
      <c r="A2193" s="144">
        <v>246</v>
      </c>
      <c r="B2193" s="50"/>
      <c r="C2193" s="43"/>
      <c r="D2193" s="14"/>
      <c r="E2193" s="473"/>
      <c r="F2193" s="15"/>
      <c r="G2193" s="15"/>
      <c r="H2193" s="474" t="str">
        <f t="shared" si="69"/>
        <v/>
      </c>
      <c r="I2193" s="141"/>
      <c r="J2193" s="254" t="str">
        <f t="shared" si="70"/>
        <v/>
      </c>
    </row>
    <row r="2194" spans="1:10" ht="15" hidden="1" customHeight="1">
      <c r="A2194" s="144">
        <v>247</v>
      </c>
      <c r="B2194" s="50"/>
      <c r="C2194" s="43"/>
      <c r="D2194" s="14"/>
      <c r="E2194" s="473"/>
      <c r="F2194" s="15"/>
      <c r="G2194" s="15"/>
      <c r="H2194" s="474" t="str">
        <f t="shared" si="69"/>
        <v/>
      </c>
      <c r="I2194" s="141"/>
      <c r="J2194" s="254" t="str">
        <f t="shared" si="70"/>
        <v/>
      </c>
    </row>
    <row r="2195" spans="1:10" ht="15" hidden="1" customHeight="1">
      <c r="A2195" s="144">
        <v>248</v>
      </c>
      <c r="B2195" s="50"/>
      <c r="C2195" s="43"/>
      <c r="D2195" s="14"/>
      <c r="E2195" s="473"/>
      <c r="F2195" s="15"/>
      <c r="G2195" s="15"/>
      <c r="H2195" s="474" t="str">
        <f t="shared" si="69"/>
        <v/>
      </c>
      <c r="I2195" s="141"/>
      <c r="J2195" s="254" t="str">
        <f t="shared" si="70"/>
        <v/>
      </c>
    </row>
    <row r="2196" spans="1:10" ht="15" hidden="1" customHeight="1">
      <c r="A2196" s="144">
        <v>249</v>
      </c>
      <c r="B2196" s="50"/>
      <c r="C2196" s="43"/>
      <c r="D2196" s="14"/>
      <c r="E2196" s="473"/>
      <c r="F2196" s="15"/>
      <c r="G2196" s="15"/>
      <c r="H2196" s="474" t="str">
        <f t="shared" si="69"/>
        <v/>
      </c>
      <c r="I2196" s="141"/>
      <c r="J2196" s="254" t="str">
        <f t="shared" si="70"/>
        <v/>
      </c>
    </row>
    <row r="2197" spans="1:10" ht="15" hidden="1" customHeight="1">
      <c r="A2197" s="144">
        <v>250</v>
      </c>
      <c r="B2197" s="50"/>
      <c r="C2197" s="43"/>
      <c r="D2197" s="14"/>
      <c r="E2197" s="473"/>
      <c r="F2197" s="15"/>
      <c r="G2197" s="15"/>
      <c r="H2197" s="474" t="str">
        <f t="shared" si="69"/>
        <v/>
      </c>
      <c r="I2197" s="141"/>
      <c r="J2197" s="254" t="str">
        <f t="shared" si="70"/>
        <v/>
      </c>
    </row>
    <row r="2198" spans="1:10" ht="15" hidden="1" customHeight="1">
      <c r="A2198" s="144">
        <v>251</v>
      </c>
      <c r="B2198" s="50"/>
      <c r="C2198" s="43"/>
      <c r="D2198" s="14"/>
      <c r="E2198" s="473"/>
      <c r="F2198" s="15"/>
      <c r="G2198" s="15"/>
      <c r="H2198" s="474" t="str">
        <f t="shared" si="69"/>
        <v/>
      </c>
      <c r="I2198" s="141"/>
      <c r="J2198" s="254" t="str">
        <f t="shared" si="70"/>
        <v/>
      </c>
    </row>
    <row r="2199" spans="1:10" ht="15" hidden="1" customHeight="1">
      <c r="A2199" s="144">
        <v>252</v>
      </c>
      <c r="B2199" s="50"/>
      <c r="C2199" s="43"/>
      <c r="D2199" s="14"/>
      <c r="E2199" s="473"/>
      <c r="F2199" s="15"/>
      <c r="G2199" s="15"/>
      <c r="H2199" s="474" t="str">
        <f t="shared" si="69"/>
        <v/>
      </c>
      <c r="I2199" s="141"/>
      <c r="J2199" s="254" t="str">
        <f t="shared" si="70"/>
        <v/>
      </c>
    </row>
    <row r="2200" spans="1:10" ht="15" hidden="1" customHeight="1">
      <c r="A2200" s="144">
        <v>253</v>
      </c>
      <c r="B2200" s="50"/>
      <c r="C2200" s="43"/>
      <c r="D2200" s="14"/>
      <c r="E2200" s="473"/>
      <c r="F2200" s="15"/>
      <c r="G2200" s="15"/>
      <c r="H2200" s="474" t="str">
        <f t="shared" si="69"/>
        <v/>
      </c>
      <c r="I2200" s="141"/>
      <c r="J2200" s="254" t="str">
        <f t="shared" si="70"/>
        <v/>
      </c>
    </row>
    <row r="2201" spans="1:10" ht="15" hidden="1" customHeight="1">
      <c r="A2201" s="144">
        <v>254</v>
      </c>
      <c r="B2201" s="50"/>
      <c r="C2201" s="43"/>
      <c r="D2201" s="14"/>
      <c r="E2201" s="473"/>
      <c r="F2201" s="15"/>
      <c r="G2201" s="15"/>
      <c r="H2201" s="474" t="str">
        <f t="shared" si="69"/>
        <v/>
      </c>
      <c r="I2201" s="141"/>
      <c r="J2201" s="254" t="str">
        <f t="shared" si="70"/>
        <v/>
      </c>
    </row>
    <row r="2202" spans="1:10" ht="15" hidden="1" customHeight="1">
      <c r="A2202" s="144">
        <v>255</v>
      </c>
      <c r="B2202" s="50"/>
      <c r="C2202" s="43"/>
      <c r="D2202" s="14"/>
      <c r="E2202" s="473"/>
      <c r="F2202" s="15"/>
      <c r="G2202" s="15"/>
      <c r="H2202" s="474" t="str">
        <f t="shared" si="69"/>
        <v/>
      </c>
      <c r="I2202" s="141"/>
      <c r="J2202" s="254" t="str">
        <f t="shared" si="70"/>
        <v/>
      </c>
    </row>
    <row r="2203" spans="1:10" ht="15" hidden="1" customHeight="1">
      <c r="A2203" s="144">
        <v>256</v>
      </c>
      <c r="B2203" s="50"/>
      <c r="C2203" s="43"/>
      <c r="D2203" s="14"/>
      <c r="E2203" s="473"/>
      <c r="F2203" s="15"/>
      <c r="G2203" s="15"/>
      <c r="H2203" s="474" t="str">
        <f t="shared" si="69"/>
        <v/>
      </c>
      <c r="I2203" s="141"/>
      <c r="J2203" s="254" t="str">
        <f t="shared" si="70"/>
        <v/>
      </c>
    </row>
    <row r="2204" spans="1:10" ht="15" hidden="1" customHeight="1">
      <c r="A2204" s="144">
        <v>257</v>
      </c>
      <c r="B2204" s="50"/>
      <c r="C2204" s="43"/>
      <c r="D2204" s="14"/>
      <c r="E2204" s="473"/>
      <c r="F2204" s="15"/>
      <c r="G2204" s="15"/>
      <c r="H2204" s="474" t="str">
        <f t="shared" ref="H2204:H2267" si="71">IF(B2204&lt;&gt;"",(D2204*E2204)/(1-F2204-G2204),"")</f>
        <v/>
      </c>
      <c r="I2204" s="141"/>
      <c r="J2204" s="254" t="str">
        <f t="shared" ref="J2204:J2267" si="72">IF(B2204="","",IF(H2204&lt;&gt;0,"x",IF(H2204="","",IF(H2204=0,""))))</f>
        <v/>
      </c>
    </row>
    <row r="2205" spans="1:10" ht="15" hidden="1" customHeight="1">
      <c r="A2205" s="144">
        <v>258</v>
      </c>
      <c r="B2205" s="50"/>
      <c r="C2205" s="43"/>
      <c r="D2205" s="14"/>
      <c r="E2205" s="473"/>
      <c r="F2205" s="15"/>
      <c r="G2205" s="15"/>
      <c r="H2205" s="474" t="str">
        <f t="shared" si="71"/>
        <v/>
      </c>
      <c r="I2205" s="141"/>
      <c r="J2205" s="254" t="str">
        <f t="shared" si="72"/>
        <v/>
      </c>
    </row>
    <row r="2206" spans="1:10" ht="15" hidden="1" customHeight="1">
      <c r="A2206" s="144">
        <v>259</v>
      </c>
      <c r="B2206" s="50"/>
      <c r="C2206" s="43"/>
      <c r="D2206" s="14"/>
      <c r="E2206" s="473"/>
      <c r="F2206" s="15"/>
      <c r="G2206" s="15"/>
      <c r="H2206" s="474" t="str">
        <f t="shared" si="71"/>
        <v/>
      </c>
      <c r="I2206" s="141"/>
      <c r="J2206" s="254" t="str">
        <f t="shared" si="72"/>
        <v/>
      </c>
    </row>
    <row r="2207" spans="1:10" ht="15" hidden="1" customHeight="1">
      <c r="A2207" s="144">
        <v>260</v>
      </c>
      <c r="B2207" s="50"/>
      <c r="C2207" s="43"/>
      <c r="D2207" s="14"/>
      <c r="E2207" s="473"/>
      <c r="F2207" s="15"/>
      <c r="G2207" s="15"/>
      <c r="H2207" s="474" t="str">
        <f t="shared" si="71"/>
        <v/>
      </c>
      <c r="I2207" s="141"/>
      <c r="J2207" s="254" t="str">
        <f t="shared" si="72"/>
        <v/>
      </c>
    </row>
    <row r="2208" spans="1:10" ht="15" hidden="1" customHeight="1">
      <c r="A2208" s="144">
        <v>261</v>
      </c>
      <c r="B2208" s="50"/>
      <c r="C2208" s="43"/>
      <c r="D2208" s="14"/>
      <c r="E2208" s="473"/>
      <c r="F2208" s="15"/>
      <c r="G2208" s="15"/>
      <c r="H2208" s="474" t="str">
        <f t="shared" si="71"/>
        <v/>
      </c>
      <c r="I2208" s="141"/>
      <c r="J2208" s="254" t="str">
        <f t="shared" si="72"/>
        <v/>
      </c>
    </row>
    <row r="2209" spans="1:10" ht="15" hidden="1" customHeight="1">
      <c r="A2209" s="144">
        <v>262</v>
      </c>
      <c r="B2209" s="50"/>
      <c r="C2209" s="43"/>
      <c r="D2209" s="14"/>
      <c r="E2209" s="473"/>
      <c r="F2209" s="15"/>
      <c r="G2209" s="15"/>
      <c r="H2209" s="474" t="str">
        <f t="shared" si="71"/>
        <v/>
      </c>
      <c r="I2209" s="141"/>
      <c r="J2209" s="254" t="str">
        <f t="shared" si="72"/>
        <v/>
      </c>
    </row>
    <row r="2210" spans="1:10" ht="15" hidden="1" customHeight="1">
      <c r="A2210" s="144">
        <v>263</v>
      </c>
      <c r="B2210" s="50"/>
      <c r="C2210" s="43"/>
      <c r="D2210" s="14"/>
      <c r="E2210" s="473"/>
      <c r="F2210" s="15"/>
      <c r="G2210" s="15"/>
      <c r="H2210" s="474" t="str">
        <f t="shared" si="71"/>
        <v/>
      </c>
      <c r="I2210" s="141"/>
      <c r="J2210" s="254" t="str">
        <f t="shared" si="72"/>
        <v/>
      </c>
    </row>
    <row r="2211" spans="1:10" ht="15" hidden="1" customHeight="1">
      <c r="A2211" s="144">
        <v>264</v>
      </c>
      <c r="B2211" s="50"/>
      <c r="C2211" s="43"/>
      <c r="D2211" s="14"/>
      <c r="E2211" s="473"/>
      <c r="F2211" s="15"/>
      <c r="G2211" s="15"/>
      <c r="H2211" s="474" t="str">
        <f t="shared" si="71"/>
        <v/>
      </c>
      <c r="I2211" s="141"/>
      <c r="J2211" s="254" t="str">
        <f t="shared" si="72"/>
        <v/>
      </c>
    </row>
    <row r="2212" spans="1:10" ht="15" hidden="1" customHeight="1">
      <c r="A2212" s="144">
        <v>265</v>
      </c>
      <c r="B2212" s="50"/>
      <c r="C2212" s="43"/>
      <c r="D2212" s="14"/>
      <c r="E2212" s="473"/>
      <c r="F2212" s="15"/>
      <c r="G2212" s="15"/>
      <c r="H2212" s="474" t="str">
        <f t="shared" si="71"/>
        <v/>
      </c>
      <c r="I2212" s="141"/>
      <c r="J2212" s="254" t="str">
        <f t="shared" si="72"/>
        <v/>
      </c>
    </row>
    <row r="2213" spans="1:10" ht="15" hidden="1" customHeight="1">
      <c r="A2213" s="144">
        <v>266</v>
      </c>
      <c r="B2213" s="50"/>
      <c r="C2213" s="43"/>
      <c r="D2213" s="14"/>
      <c r="E2213" s="473"/>
      <c r="F2213" s="15"/>
      <c r="G2213" s="15"/>
      <c r="H2213" s="474" t="str">
        <f t="shared" si="71"/>
        <v/>
      </c>
      <c r="I2213" s="141"/>
      <c r="J2213" s="254" t="str">
        <f t="shared" si="72"/>
        <v/>
      </c>
    </row>
    <row r="2214" spans="1:10" ht="15" hidden="1" customHeight="1">
      <c r="A2214" s="144">
        <v>267</v>
      </c>
      <c r="B2214" s="50"/>
      <c r="C2214" s="43"/>
      <c r="D2214" s="14"/>
      <c r="E2214" s="473"/>
      <c r="F2214" s="15"/>
      <c r="G2214" s="15"/>
      <c r="H2214" s="474" t="str">
        <f t="shared" si="71"/>
        <v/>
      </c>
      <c r="I2214" s="141"/>
      <c r="J2214" s="254" t="str">
        <f t="shared" si="72"/>
        <v/>
      </c>
    </row>
    <row r="2215" spans="1:10" ht="15" hidden="1" customHeight="1">
      <c r="A2215" s="144">
        <v>268</v>
      </c>
      <c r="B2215" s="50"/>
      <c r="C2215" s="43"/>
      <c r="D2215" s="14"/>
      <c r="E2215" s="473"/>
      <c r="F2215" s="15"/>
      <c r="G2215" s="15"/>
      <c r="H2215" s="474" t="str">
        <f t="shared" si="71"/>
        <v/>
      </c>
      <c r="I2215" s="141"/>
      <c r="J2215" s="254" t="str">
        <f t="shared" si="72"/>
        <v/>
      </c>
    </row>
    <row r="2216" spans="1:10" ht="15" hidden="1" customHeight="1">
      <c r="A2216" s="144">
        <v>269</v>
      </c>
      <c r="B2216" s="50"/>
      <c r="C2216" s="43"/>
      <c r="D2216" s="14"/>
      <c r="E2216" s="473"/>
      <c r="F2216" s="15"/>
      <c r="G2216" s="15"/>
      <c r="H2216" s="474" t="str">
        <f t="shared" si="71"/>
        <v/>
      </c>
      <c r="I2216" s="141"/>
      <c r="J2216" s="254" t="str">
        <f t="shared" si="72"/>
        <v/>
      </c>
    </row>
    <row r="2217" spans="1:10" ht="15" hidden="1" customHeight="1">
      <c r="A2217" s="144">
        <v>270</v>
      </c>
      <c r="B2217" s="50"/>
      <c r="C2217" s="43"/>
      <c r="D2217" s="14"/>
      <c r="E2217" s="473"/>
      <c r="F2217" s="15"/>
      <c r="G2217" s="15"/>
      <c r="H2217" s="474" t="str">
        <f t="shared" si="71"/>
        <v/>
      </c>
      <c r="I2217" s="141"/>
      <c r="J2217" s="254" t="str">
        <f t="shared" si="72"/>
        <v/>
      </c>
    </row>
    <row r="2218" spans="1:10" ht="15" hidden="1" customHeight="1">
      <c r="A2218" s="144">
        <v>271</v>
      </c>
      <c r="B2218" s="50"/>
      <c r="C2218" s="43"/>
      <c r="D2218" s="14"/>
      <c r="E2218" s="473"/>
      <c r="F2218" s="15"/>
      <c r="G2218" s="15"/>
      <c r="H2218" s="474" t="str">
        <f t="shared" si="71"/>
        <v/>
      </c>
      <c r="I2218" s="141"/>
      <c r="J2218" s="254" t="str">
        <f t="shared" si="72"/>
        <v/>
      </c>
    </row>
    <row r="2219" spans="1:10" ht="15" hidden="1" customHeight="1">
      <c r="A2219" s="144">
        <v>272</v>
      </c>
      <c r="B2219" s="50"/>
      <c r="C2219" s="43"/>
      <c r="D2219" s="14"/>
      <c r="E2219" s="473"/>
      <c r="F2219" s="15"/>
      <c r="G2219" s="15"/>
      <c r="H2219" s="474" t="str">
        <f t="shared" si="71"/>
        <v/>
      </c>
      <c r="I2219" s="141"/>
      <c r="J2219" s="254" t="str">
        <f t="shared" si="72"/>
        <v/>
      </c>
    </row>
    <row r="2220" spans="1:10" ht="15" hidden="1" customHeight="1">
      <c r="A2220" s="144">
        <v>273</v>
      </c>
      <c r="B2220" s="50"/>
      <c r="C2220" s="43"/>
      <c r="D2220" s="14"/>
      <c r="E2220" s="473"/>
      <c r="F2220" s="15"/>
      <c r="G2220" s="15"/>
      <c r="H2220" s="474" t="str">
        <f t="shared" si="71"/>
        <v/>
      </c>
      <c r="I2220" s="141"/>
      <c r="J2220" s="254" t="str">
        <f t="shared" si="72"/>
        <v/>
      </c>
    </row>
    <row r="2221" spans="1:10" ht="15" hidden="1" customHeight="1">
      <c r="A2221" s="144">
        <v>274</v>
      </c>
      <c r="B2221" s="50"/>
      <c r="C2221" s="43"/>
      <c r="D2221" s="14"/>
      <c r="E2221" s="473"/>
      <c r="F2221" s="15"/>
      <c r="G2221" s="15"/>
      <c r="H2221" s="474" t="str">
        <f t="shared" si="71"/>
        <v/>
      </c>
      <c r="I2221" s="141"/>
      <c r="J2221" s="254" t="str">
        <f t="shared" si="72"/>
        <v/>
      </c>
    </row>
    <row r="2222" spans="1:10" ht="15" hidden="1" customHeight="1">
      <c r="A2222" s="144">
        <v>275</v>
      </c>
      <c r="B2222" s="50"/>
      <c r="C2222" s="43"/>
      <c r="D2222" s="14"/>
      <c r="E2222" s="473"/>
      <c r="F2222" s="15"/>
      <c r="G2222" s="15"/>
      <c r="H2222" s="474" t="str">
        <f t="shared" si="71"/>
        <v/>
      </c>
      <c r="I2222" s="141"/>
      <c r="J2222" s="254" t="str">
        <f t="shared" si="72"/>
        <v/>
      </c>
    </row>
    <row r="2223" spans="1:10" ht="15" hidden="1" customHeight="1">
      <c r="A2223" s="144">
        <v>276</v>
      </c>
      <c r="B2223" s="50"/>
      <c r="C2223" s="43"/>
      <c r="D2223" s="14"/>
      <c r="E2223" s="473"/>
      <c r="F2223" s="15"/>
      <c r="G2223" s="15"/>
      <c r="H2223" s="474" t="str">
        <f t="shared" si="71"/>
        <v/>
      </c>
      <c r="I2223" s="141"/>
      <c r="J2223" s="254" t="str">
        <f t="shared" si="72"/>
        <v/>
      </c>
    </row>
    <row r="2224" spans="1:10" ht="15" hidden="1" customHeight="1">
      <c r="A2224" s="144">
        <v>277</v>
      </c>
      <c r="B2224" s="50"/>
      <c r="C2224" s="43"/>
      <c r="D2224" s="14"/>
      <c r="E2224" s="473"/>
      <c r="F2224" s="15"/>
      <c r="G2224" s="15"/>
      <c r="H2224" s="474" t="str">
        <f t="shared" si="71"/>
        <v/>
      </c>
      <c r="I2224" s="141"/>
      <c r="J2224" s="254" t="str">
        <f t="shared" si="72"/>
        <v/>
      </c>
    </row>
    <row r="2225" spans="1:10" ht="15" hidden="1" customHeight="1">
      <c r="A2225" s="144">
        <v>278</v>
      </c>
      <c r="B2225" s="50"/>
      <c r="C2225" s="43"/>
      <c r="D2225" s="14"/>
      <c r="E2225" s="473"/>
      <c r="F2225" s="15"/>
      <c r="G2225" s="15"/>
      <c r="H2225" s="474" t="str">
        <f t="shared" si="71"/>
        <v/>
      </c>
      <c r="I2225" s="141"/>
      <c r="J2225" s="254" t="str">
        <f t="shared" si="72"/>
        <v/>
      </c>
    </row>
    <row r="2226" spans="1:10" ht="15" hidden="1" customHeight="1">
      <c r="A2226" s="144">
        <v>279</v>
      </c>
      <c r="B2226" s="50"/>
      <c r="C2226" s="43"/>
      <c r="D2226" s="14"/>
      <c r="E2226" s="473"/>
      <c r="F2226" s="15"/>
      <c r="G2226" s="15"/>
      <c r="H2226" s="474" t="str">
        <f t="shared" si="71"/>
        <v/>
      </c>
      <c r="I2226" s="141"/>
      <c r="J2226" s="254" t="str">
        <f t="shared" si="72"/>
        <v/>
      </c>
    </row>
    <row r="2227" spans="1:10" ht="15" hidden="1" customHeight="1">
      <c r="A2227" s="144">
        <v>280</v>
      </c>
      <c r="B2227" s="50"/>
      <c r="C2227" s="43"/>
      <c r="D2227" s="14"/>
      <c r="E2227" s="473"/>
      <c r="F2227" s="15"/>
      <c r="G2227" s="15"/>
      <c r="H2227" s="474" t="str">
        <f t="shared" si="71"/>
        <v/>
      </c>
      <c r="I2227" s="141"/>
      <c r="J2227" s="254" t="str">
        <f t="shared" si="72"/>
        <v/>
      </c>
    </row>
    <row r="2228" spans="1:10" ht="15" hidden="1" customHeight="1">
      <c r="A2228" s="144">
        <v>281</v>
      </c>
      <c r="B2228" s="50"/>
      <c r="C2228" s="43"/>
      <c r="D2228" s="14"/>
      <c r="E2228" s="473"/>
      <c r="F2228" s="15"/>
      <c r="G2228" s="15"/>
      <c r="H2228" s="474" t="str">
        <f t="shared" si="71"/>
        <v/>
      </c>
      <c r="I2228" s="141"/>
      <c r="J2228" s="254" t="str">
        <f t="shared" si="72"/>
        <v/>
      </c>
    </row>
    <row r="2229" spans="1:10" ht="15" hidden="1" customHeight="1">
      <c r="A2229" s="144">
        <v>282</v>
      </c>
      <c r="B2229" s="50"/>
      <c r="C2229" s="43"/>
      <c r="D2229" s="14"/>
      <c r="E2229" s="473"/>
      <c r="F2229" s="15"/>
      <c r="G2229" s="15"/>
      <c r="H2229" s="474" t="str">
        <f t="shared" si="71"/>
        <v/>
      </c>
      <c r="I2229" s="141"/>
      <c r="J2229" s="254" t="str">
        <f t="shared" si="72"/>
        <v/>
      </c>
    </row>
    <row r="2230" spans="1:10" ht="15" hidden="1" customHeight="1">
      <c r="A2230" s="144">
        <v>283</v>
      </c>
      <c r="B2230" s="50"/>
      <c r="C2230" s="43"/>
      <c r="D2230" s="14"/>
      <c r="E2230" s="473"/>
      <c r="F2230" s="15"/>
      <c r="G2230" s="15"/>
      <c r="H2230" s="474" t="str">
        <f t="shared" si="71"/>
        <v/>
      </c>
      <c r="I2230" s="141"/>
      <c r="J2230" s="254" t="str">
        <f t="shared" si="72"/>
        <v/>
      </c>
    </row>
    <row r="2231" spans="1:10" ht="15" hidden="1" customHeight="1">
      <c r="A2231" s="144">
        <v>284</v>
      </c>
      <c r="B2231" s="50"/>
      <c r="C2231" s="43"/>
      <c r="D2231" s="14"/>
      <c r="E2231" s="473"/>
      <c r="F2231" s="15"/>
      <c r="G2231" s="15"/>
      <c r="H2231" s="474" t="str">
        <f t="shared" si="71"/>
        <v/>
      </c>
      <c r="I2231" s="141"/>
      <c r="J2231" s="254" t="str">
        <f t="shared" si="72"/>
        <v/>
      </c>
    </row>
    <row r="2232" spans="1:10" ht="15" hidden="1" customHeight="1">
      <c r="A2232" s="144">
        <v>285</v>
      </c>
      <c r="B2232" s="50"/>
      <c r="C2232" s="43"/>
      <c r="D2232" s="14"/>
      <c r="E2232" s="473"/>
      <c r="F2232" s="15"/>
      <c r="G2232" s="15"/>
      <c r="H2232" s="474" t="str">
        <f t="shared" si="71"/>
        <v/>
      </c>
      <c r="I2232" s="141"/>
      <c r="J2232" s="254" t="str">
        <f t="shared" si="72"/>
        <v/>
      </c>
    </row>
    <row r="2233" spans="1:10" ht="15" hidden="1" customHeight="1">
      <c r="A2233" s="144">
        <v>286</v>
      </c>
      <c r="B2233" s="50"/>
      <c r="C2233" s="43"/>
      <c r="D2233" s="14"/>
      <c r="E2233" s="473"/>
      <c r="F2233" s="15"/>
      <c r="G2233" s="15"/>
      <c r="H2233" s="474" t="str">
        <f t="shared" si="71"/>
        <v/>
      </c>
      <c r="I2233" s="141"/>
      <c r="J2233" s="254" t="str">
        <f t="shared" si="72"/>
        <v/>
      </c>
    </row>
    <row r="2234" spans="1:10" ht="15" hidden="1" customHeight="1">
      <c r="A2234" s="144">
        <v>287</v>
      </c>
      <c r="B2234" s="50"/>
      <c r="C2234" s="43"/>
      <c r="D2234" s="14"/>
      <c r="E2234" s="473"/>
      <c r="F2234" s="15"/>
      <c r="G2234" s="15"/>
      <c r="H2234" s="474" t="str">
        <f t="shared" si="71"/>
        <v/>
      </c>
      <c r="I2234" s="141"/>
      <c r="J2234" s="254" t="str">
        <f t="shared" si="72"/>
        <v/>
      </c>
    </row>
    <row r="2235" spans="1:10" ht="15" hidden="1" customHeight="1">
      <c r="A2235" s="144">
        <v>288</v>
      </c>
      <c r="B2235" s="50"/>
      <c r="C2235" s="43"/>
      <c r="D2235" s="14"/>
      <c r="E2235" s="473"/>
      <c r="F2235" s="15"/>
      <c r="G2235" s="15"/>
      <c r="H2235" s="474" t="str">
        <f t="shared" si="71"/>
        <v/>
      </c>
      <c r="I2235" s="141"/>
      <c r="J2235" s="254" t="str">
        <f t="shared" si="72"/>
        <v/>
      </c>
    </row>
    <row r="2236" spans="1:10" ht="15" hidden="1" customHeight="1">
      <c r="A2236" s="144">
        <v>289</v>
      </c>
      <c r="B2236" s="50"/>
      <c r="C2236" s="43"/>
      <c r="D2236" s="14"/>
      <c r="E2236" s="473"/>
      <c r="F2236" s="15"/>
      <c r="G2236" s="15"/>
      <c r="H2236" s="474" t="str">
        <f t="shared" si="71"/>
        <v/>
      </c>
      <c r="I2236" s="141"/>
      <c r="J2236" s="254" t="str">
        <f t="shared" si="72"/>
        <v/>
      </c>
    </row>
    <row r="2237" spans="1:10" ht="15" hidden="1" customHeight="1">
      <c r="A2237" s="144">
        <v>290</v>
      </c>
      <c r="B2237" s="50"/>
      <c r="C2237" s="43"/>
      <c r="D2237" s="14"/>
      <c r="E2237" s="473"/>
      <c r="F2237" s="15"/>
      <c r="G2237" s="15"/>
      <c r="H2237" s="474" t="str">
        <f t="shared" si="71"/>
        <v/>
      </c>
      <c r="I2237" s="141"/>
      <c r="J2237" s="254" t="str">
        <f t="shared" si="72"/>
        <v/>
      </c>
    </row>
    <row r="2238" spans="1:10" ht="15" hidden="1" customHeight="1">
      <c r="A2238" s="144">
        <v>291</v>
      </c>
      <c r="B2238" s="50"/>
      <c r="C2238" s="43"/>
      <c r="D2238" s="14"/>
      <c r="E2238" s="473"/>
      <c r="F2238" s="15"/>
      <c r="G2238" s="15"/>
      <c r="H2238" s="474" t="str">
        <f t="shared" si="71"/>
        <v/>
      </c>
      <c r="I2238" s="141"/>
      <c r="J2238" s="254" t="str">
        <f t="shared" si="72"/>
        <v/>
      </c>
    </row>
    <row r="2239" spans="1:10" ht="15" hidden="1" customHeight="1">
      <c r="A2239" s="144">
        <v>292</v>
      </c>
      <c r="B2239" s="50"/>
      <c r="C2239" s="43"/>
      <c r="D2239" s="14"/>
      <c r="E2239" s="473"/>
      <c r="F2239" s="15"/>
      <c r="G2239" s="15"/>
      <c r="H2239" s="474" t="str">
        <f t="shared" si="71"/>
        <v/>
      </c>
      <c r="I2239" s="141"/>
      <c r="J2239" s="254" t="str">
        <f t="shared" si="72"/>
        <v/>
      </c>
    </row>
    <row r="2240" spans="1:10" ht="15" hidden="1" customHeight="1">
      <c r="A2240" s="144">
        <v>293</v>
      </c>
      <c r="B2240" s="50"/>
      <c r="C2240" s="43"/>
      <c r="D2240" s="14"/>
      <c r="E2240" s="473"/>
      <c r="F2240" s="15"/>
      <c r="G2240" s="15"/>
      <c r="H2240" s="474" t="str">
        <f t="shared" si="71"/>
        <v/>
      </c>
      <c r="I2240" s="141"/>
      <c r="J2240" s="254" t="str">
        <f t="shared" si="72"/>
        <v/>
      </c>
    </row>
    <row r="2241" spans="1:10" ht="15" hidden="1" customHeight="1">
      <c r="A2241" s="144">
        <v>294</v>
      </c>
      <c r="B2241" s="50"/>
      <c r="C2241" s="43"/>
      <c r="D2241" s="14"/>
      <c r="E2241" s="473"/>
      <c r="F2241" s="15"/>
      <c r="G2241" s="15"/>
      <c r="H2241" s="474" t="str">
        <f t="shared" si="71"/>
        <v/>
      </c>
      <c r="I2241" s="141"/>
      <c r="J2241" s="254" t="str">
        <f t="shared" si="72"/>
        <v/>
      </c>
    </row>
    <row r="2242" spans="1:10" ht="15" hidden="1" customHeight="1">
      <c r="A2242" s="144">
        <v>295</v>
      </c>
      <c r="B2242" s="50"/>
      <c r="C2242" s="43"/>
      <c r="D2242" s="14"/>
      <c r="E2242" s="473"/>
      <c r="F2242" s="15"/>
      <c r="G2242" s="15"/>
      <c r="H2242" s="474" t="str">
        <f t="shared" si="71"/>
        <v/>
      </c>
      <c r="I2242" s="141"/>
      <c r="J2242" s="254" t="str">
        <f t="shared" si="72"/>
        <v/>
      </c>
    </row>
    <row r="2243" spans="1:10" ht="15" hidden="1" customHeight="1">
      <c r="A2243" s="144">
        <v>296</v>
      </c>
      <c r="B2243" s="50"/>
      <c r="C2243" s="43"/>
      <c r="D2243" s="14"/>
      <c r="E2243" s="473"/>
      <c r="F2243" s="15"/>
      <c r="G2243" s="15"/>
      <c r="H2243" s="474" t="str">
        <f t="shared" si="71"/>
        <v/>
      </c>
      <c r="I2243" s="141"/>
      <c r="J2243" s="254" t="str">
        <f t="shared" si="72"/>
        <v/>
      </c>
    </row>
    <row r="2244" spans="1:10" ht="15" hidden="1" customHeight="1">
      <c r="A2244" s="144">
        <v>297</v>
      </c>
      <c r="B2244" s="50"/>
      <c r="C2244" s="43"/>
      <c r="D2244" s="14"/>
      <c r="E2244" s="473"/>
      <c r="F2244" s="15"/>
      <c r="G2244" s="15"/>
      <c r="H2244" s="474" t="str">
        <f t="shared" si="71"/>
        <v/>
      </c>
      <c r="I2244" s="141"/>
      <c r="J2244" s="254" t="str">
        <f t="shared" si="72"/>
        <v/>
      </c>
    </row>
    <row r="2245" spans="1:10" ht="15" hidden="1" customHeight="1">
      <c r="A2245" s="144">
        <v>298</v>
      </c>
      <c r="B2245" s="50"/>
      <c r="C2245" s="43"/>
      <c r="D2245" s="14"/>
      <c r="E2245" s="473"/>
      <c r="F2245" s="15"/>
      <c r="G2245" s="15"/>
      <c r="H2245" s="474" t="str">
        <f t="shared" si="71"/>
        <v/>
      </c>
      <c r="I2245" s="141"/>
      <c r="J2245" s="254" t="str">
        <f t="shared" si="72"/>
        <v/>
      </c>
    </row>
    <row r="2246" spans="1:10" ht="15" hidden="1" customHeight="1">
      <c r="A2246" s="144">
        <v>299</v>
      </c>
      <c r="B2246" s="50"/>
      <c r="C2246" s="43"/>
      <c r="D2246" s="14"/>
      <c r="E2246" s="473"/>
      <c r="F2246" s="15"/>
      <c r="G2246" s="15"/>
      <c r="H2246" s="474" t="str">
        <f t="shared" si="71"/>
        <v/>
      </c>
      <c r="I2246" s="141"/>
      <c r="J2246" s="254" t="str">
        <f t="shared" si="72"/>
        <v/>
      </c>
    </row>
    <row r="2247" spans="1:10" ht="15" hidden="1" customHeight="1">
      <c r="A2247" s="144">
        <v>300</v>
      </c>
      <c r="B2247" s="50"/>
      <c r="C2247" s="43"/>
      <c r="D2247" s="14"/>
      <c r="E2247" s="473"/>
      <c r="F2247" s="15"/>
      <c r="G2247" s="15"/>
      <c r="H2247" s="474" t="str">
        <f t="shared" si="71"/>
        <v/>
      </c>
      <c r="I2247" s="141"/>
      <c r="J2247" s="254" t="str">
        <f t="shared" si="72"/>
        <v/>
      </c>
    </row>
    <row r="2248" spans="1:10" ht="15" hidden="1" customHeight="1">
      <c r="A2248" s="144">
        <v>301</v>
      </c>
      <c r="B2248" s="50"/>
      <c r="C2248" s="43"/>
      <c r="D2248" s="14"/>
      <c r="E2248" s="473"/>
      <c r="F2248" s="15"/>
      <c r="G2248" s="15"/>
      <c r="H2248" s="474" t="str">
        <f t="shared" si="71"/>
        <v/>
      </c>
      <c r="I2248" s="141"/>
      <c r="J2248" s="254" t="str">
        <f t="shared" si="72"/>
        <v/>
      </c>
    </row>
    <row r="2249" spans="1:10" ht="15" hidden="1" customHeight="1">
      <c r="A2249" s="144">
        <v>302</v>
      </c>
      <c r="B2249" s="50"/>
      <c r="C2249" s="43"/>
      <c r="D2249" s="14"/>
      <c r="E2249" s="473"/>
      <c r="F2249" s="15"/>
      <c r="G2249" s="15"/>
      <c r="H2249" s="474" t="str">
        <f t="shared" si="71"/>
        <v/>
      </c>
      <c r="I2249" s="141"/>
      <c r="J2249" s="254" t="str">
        <f t="shared" si="72"/>
        <v/>
      </c>
    </row>
    <row r="2250" spans="1:10" ht="15" hidden="1" customHeight="1">
      <c r="A2250" s="144">
        <v>303</v>
      </c>
      <c r="B2250" s="50"/>
      <c r="C2250" s="43"/>
      <c r="D2250" s="14"/>
      <c r="E2250" s="473"/>
      <c r="F2250" s="15"/>
      <c r="G2250" s="15"/>
      <c r="H2250" s="474" t="str">
        <f t="shared" si="71"/>
        <v/>
      </c>
      <c r="I2250" s="141"/>
      <c r="J2250" s="254" t="str">
        <f t="shared" si="72"/>
        <v/>
      </c>
    </row>
    <row r="2251" spans="1:10" ht="15" hidden="1" customHeight="1">
      <c r="A2251" s="144">
        <v>304</v>
      </c>
      <c r="B2251" s="50"/>
      <c r="C2251" s="43"/>
      <c r="D2251" s="14"/>
      <c r="E2251" s="473"/>
      <c r="F2251" s="15"/>
      <c r="G2251" s="15"/>
      <c r="H2251" s="474" t="str">
        <f t="shared" si="71"/>
        <v/>
      </c>
      <c r="I2251" s="141"/>
      <c r="J2251" s="254" t="str">
        <f t="shared" si="72"/>
        <v/>
      </c>
    </row>
    <row r="2252" spans="1:10" ht="15" hidden="1" customHeight="1">
      <c r="A2252" s="144">
        <v>305</v>
      </c>
      <c r="B2252" s="50"/>
      <c r="C2252" s="43"/>
      <c r="D2252" s="14"/>
      <c r="E2252" s="473"/>
      <c r="F2252" s="15"/>
      <c r="G2252" s="15"/>
      <c r="H2252" s="474" t="str">
        <f t="shared" si="71"/>
        <v/>
      </c>
      <c r="I2252" s="141"/>
      <c r="J2252" s="254" t="str">
        <f t="shared" si="72"/>
        <v/>
      </c>
    </row>
    <row r="2253" spans="1:10" ht="15" hidden="1" customHeight="1">
      <c r="A2253" s="144">
        <v>306</v>
      </c>
      <c r="B2253" s="50"/>
      <c r="C2253" s="43"/>
      <c r="D2253" s="14"/>
      <c r="E2253" s="473"/>
      <c r="F2253" s="15"/>
      <c r="G2253" s="15"/>
      <c r="H2253" s="474" t="str">
        <f t="shared" si="71"/>
        <v/>
      </c>
      <c r="I2253" s="141"/>
      <c r="J2253" s="254" t="str">
        <f t="shared" si="72"/>
        <v/>
      </c>
    </row>
    <row r="2254" spans="1:10" ht="15" hidden="1" customHeight="1">
      <c r="A2254" s="144">
        <v>307</v>
      </c>
      <c r="B2254" s="50"/>
      <c r="C2254" s="43"/>
      <c r="D2254" s="14"/>
      <c r="E2254" s="473"/>
      <c r="F2254" s="15"/>
      <c r="G2254" s="15"/>
      <c r="H2254" s="474" t="str">
        <f t="shared" si="71"/>
        <v/>
      </c>
      <c r="I2254" s="141"/>
      <c r="J2254" s="254" t="str">
        <f t="shared" si="72"/>
        <v/>
      </c>
    </row>
    <row r="2255" spans="1:10" ht="15" hidden="1" customHeight="1">
      <c r="A2255" s="144">
        <v>308</v>
      </c>
      <c r="B2255" s="50"/>
      <c r="C2255" s="43"/>
      <c r="D2255" s="14"/>
      <c r="E2255" s="473"/>
      <c r="F2255" s="15"/>
      <c r="G2255" s="15"/>
      <c r="H2255" s="474" t="str">
        <f t="shared" si="71"/>
        <v/>
      </c>
      <c r="I2255" s="141"/>
      <c r="J2255" s="254" t="str">
        <f t="shared" si="72"/>
        <v/>
      </c>
    </row>
    <row r="2256" spans="1:10" ht="15" hidden="1" customHeight="1">
      <c r="A2256" s="144">
        <v>309</v>
      </c>
      <c r="B2256" s="50"/>
      <c r="C2256" s="43"/>
      <c r="D2256" s="14"/>
      <c r="E2256" s="473"/>
      <c r="F2256" s="15"/>
      <c r="G2256" s="15"/>
      <c r="H2256" s="474" t="str">
        <f t="shared" si="71"/>
        <v/>
      </c>
      <c r="I2256" s="141"/>
      <c r="J2256" s="254" t="str">
        <f t="shared" si="72"/>
        <v/>
      </c>
    </row>
    <row r="2257" spans="1:10" ht="15" hidden="1" customHeight="1">
      <c r="A2257" s="144">
        <v>310</v>
      </c>
      <c r="B2257" s="50"/>
      <c r="C2257" s="43"/>
      <c r="D2257" s="14"/>
      <c r="E2257" s="473"/>
      <c r="F2257" s="15"/>
      <c r="G2257" s="15"/>
      <c r="H2257" s="474" t="str">
        <f t="shared" si="71"/>
        <v/>
      </c>
      <c r="I2257" s="141"/>
      <c r="J2257" s="254" t="str">
        <f t="shared" si="72"/>
        <v/>
      </c>
    </row>
    <row r="2258" spans="1:10" ht="15" hidden="1" customHeight="1">
      <c r="A2258" s="144">
        <v>311</v>
      </c>
      <c r="B2258" s="50"/>
      <c r="C2258" s="43"/>
      <c r="D2258" s="14"/>
      <c r="E2258" s="473"/>
      <c r="F2258" s="15"/>
      <c r="G2258" s="15"/>
      <c r="H2258" s="474" t="str">
        <f t="shared" si="71"/>
        <v/>
      </c>
      <c r="I2258" s="141"/>
      <c r="J2258" s="254" t="str">
        <f t="shared" si="72"/>
        <v/>
      </c>
    </row>
    <row r="2259" spans="1:10" ht="15" hidden="1" customHeight="1">
      <c r="A2259" s="144">
        <v>312</v>
      </c>
      <c r="B2259" s="50"/>
      <c r="C2259" s="43"/>
      <c r="D2259" s="14"/>
      <c r="E2259" s="473"/>
      <c r="F2259" s="15"/>
      <c r="G2259" s="15"/>
      <c r="H2259" s="474" t="str">
        <f t="shared" si="71"/>
        <v/>
      </c>
      <c r="I2259" s="141"/>
      <c r="J2259" s="254" t="str">
        <f t="shared" si="72"/>
        <v/>
      </c>
    </row>
    <row r="2260" spans="1:10" ht="15" hidden="1" customHeight="1">
      <c r="A2260" s="144">
        <v>313</v>
      </c>
      <c r="B2260" s="50"/>
      <c r="C2260" s="43"/>
      <c r="D2260" s="14"/>
      <c r="E2260" s="473"/>
      <c r="F2260" s="15"/>
      <c r="G2260" s="15"/>
      <c r="H2260" s="474" t="str">
        <f t="shared" si="71"/>
        <v/>
      </c>
      <c r="I2260" s="141"/>
      <c r="J2260" s="254" t="str">
        <f t="shared" si="72"/>
        <v/>
      </c>
    </row>
    <row r="2261" spans="1:10" ht="15" hidden="1" customHeight="1">
      <c r="A2261" s="144">
        <v>314</v>
      </c>
      <c r="B2261" s="50"/>
      <c r="C2261" s="43"/>
      <c r="D2261" s="14"/>
      <c r="E2261" s="473"/>
      <c r="F2261" s="15"/>
      <c r="G2261" s="15"/>
      <c r="H2261" s="474" t="str">
        <f t="shared" si="71"/>
        <v/>
      </c>
      <c r="I2261" s="141"/>
      <c r="J2261" s="254" t="str">
        <f t="shared" si="72"/>
        <v/>
      </c>
    </row>
    <row r="2262" spans="1:10" ht="15" hidden="1" customHeight="1">
      <c r="A2262" s="144">
        <v>315</v>
      </c>
      <c r="B2262" s="50"/>
      <c r="C2262" s="43"/>
      <c r="D2262" s="14"/>
      <c r="E2262" s="473"/>
      <c r="F2262" s="15"/>
      <c r="G2262" s="15"/>
      <c r="H2262" s="474" t="str">
        <f t="shared" si="71"/>
        <v/>
      </c>
      <c r="I2262" s="141"/>
      <c r="J2262" s="254" t="str">
        <f t="shared" si="72"/>
        <v/>
      </c>
    </row>
    <row r="2263" spans="1:10" ht="15" hidden="1" customHeight="1">
      <c r="A2263" s="144">
        <v>316</v>
      </c>
      <c r="B2263" s="50"/>
      <c r="C2263" s="43"/>
      <c r="D2263" s="14"/>
      <c r="E2263" s="473"/>
      <c r="F2263" s="15"/>
      <c r="G2263" s="15"/>
      <c r="H2263" s="474" t="str">
        <f t="shared" si="71"/>
        <v/>
      </c>
      <c r="I2263" s="141"/>
      <c r="J2263" s="254" t="str">
        <f t="shared" si="72"/>
        <v/>
      </c>
    </row>
    <row r="2264" spans="1:10" ht="15" hidden="1" customHeight="1">
      <c r="A2264" s="144">
        <v>317</v>
      </c>
      <c r="B2264" s="50"/>
      <c r="C2264" s="43"/>
      <c r="D2264" s="14"/>
      <c r="E2264" s="473"/>
      <c r="F2264" s="15"/>
      <c r="G2264" s="15"/>
      <c r="H2264" s="474" t="str">
        <f t="shared" si="71"/>
        <v/>
      </c>
      <c r="I2264" s="141"/>
      <c r="J2264" s="254" t="str">
        <f t="shared" si="72"/>
        <v/>
      </c>
    </row>
    <row r="2265" spans="1:10" ht="15" hidden="1" customHeight="1">
      <c r="A2265" s="144">
        <v>318</v>
      </c>
      <c r="B2265" s="50"/>
      <c r="C2265" s="43"/>
      <c r="D2265" s="14"/>
      <c r="E2265" s="473"/>
      <c r="F2265" s="15"/>
      <c r="G2265" s="15"/>
      <c r="H2265" s="474" t="str">
        <f t="shared" si="71"/>
        <v/>
      </c>
      <c r="I2265" s="141"/>
      <c r="J2265" s="254" t="str">
        <f t="shared" si="72"/>
        <v/>
      </c>
    </row>
    <row r="2266" spans="1:10" ht="15" hidden="1" customHeight="1">
      <c r="A2266" s="144">
        <v>319</v>
      </c>
      <c r="B2266" s="50"/>
      <c r="C2266" s="43"/>
      <c r="D2266" s="14"/>
      <c r="E2266" s="473"/>
      <c r="F2266" s="15"/>
      <c r="G2266" s="15"/>
      <c r="H2266" s="474" t="str">
        <f t="shared" si="71"/>
        <v/>
      </c>
      <c r="I2266" s="141"/>
      <c r="J2266" s="254" t="str">
        <f t="shared" si="72"/>
        <v/>
      </c>
    </row>
    <row r="2267" spans="1:10" ht="15" hidden="1" customHeight="1">
      <c r="A2267" s="144">
        <v>320</v>
      </c>
      <c r="B2267" s="50"/>
      <c r="C2267" s="43"/>
      <c r="D2267" s="14"/>
      <c r="E2267" s="473"/>
      <c r="F2267" s="15"/>
      <c r="G2267" s="15"/>
      <c r="H2267" s="474" t="str">
        <f t="shared" si="71"/>
        <v/>
      </c>
      <c r="I2267" s="141"/>
      <c r="J2267" s="254" t="str">
        <f t="shared" si="72"/>
        <v/>
      </c>
    </row>
    <row r="2268" spans="1:10" ht="15" hidden="1" customHeight="1">
      <c r="A2268" s="144">
        <v>321</v>
      </c>
      <c r="B2268" s="50"/>
      <c r="C2268" s="43"/>
      <c r="D2268" s="14"/>
      <c r="E2268" s="473"/>
      <c r="F2268" s="15"/>
      <c r="G2268" s="15"/>
      <c r="H2268" s="474" t="str">
        <f t="shared" ref="H2268:H2331" si="73">IF(B2268&lt;&gt;"",(D2268*E2268)/(1-F2268-G2268),"")</f>
        <v/>
      </c>
      <c r="I2268" s="141"/>
      <c r="J2268" s="254" t="str">
        <f t="shared" ref="J2268:J2331" si="74">IF(B2268="","",IF(H2268&lt;&gt;0,"x",IF(H2268="","",IF(H2268=0,""))))</f>
        <v/>
      </c>
    </row>
    <row r="2269" spans="1:10" ht="15" hidden="1" customHeight="1">
      <c r="A2269" s="144">
        <v>322</v>
      </c>
      <c r="B2269" s="50"/>
      <c r="C2269" s="43"/>
      <c r="D2269" s="14"/>
      <c r="E2269" s="473"/>
      <c r="F2269" s="15"/>
      <c r="G2269" s="15"/>
      <c r="H2269" s="474" t="str">
        <f t="shared" si="73"/>
        <v/>
      </c>
      <c r="I2269" s="141"/>
      <c r="J2269" s="254" t="str">
        <f t="shared" si="74"/>
        <v/>
      </c>
    </row>
    <row r="2270" spans="1:10" ht="15" hidden="1" customHeight="1">
      <c r="A2270" s="144">
        <v>323</v>
      </c>
      <c r="B2270" s="50"/>
      <c r="C2270" s="43"/>
      <c r="D2270" s="14"/>
      <c r="E2270" s="473"/>
      <c r="F2270" s="15"/>
      <c r="G2270" s="15"/>
      <c r="H2270" s="474" t="str">
        <f t="shared" si="73"/>
        <v/>
      </c>
      <c r="I2270" s="141"/>
      <c r="J2270" s="254" t="str">
        <f t="shared" si="74"/>
        <v/>
      </c>
    </row>
    <row r="2271" spans="1:10" ht="15" hidden="1" customHeight="1">
      <c r="A2271" s="144">
        <v>324</v>
      </c>
      <c r="B2271" s="50"/>
      <c r="C2271" s="43"/>
      <c r="D2271" s="14"/>
      <c r="E2271" s="473"/>
      <c r="F2271" s="15"/>
      <c r="G2271" s="15"/>
      <c r="H2271" s="474" t="str">
        <f t="shared" si="73"/>
        <v/>
      </c>
      <c r="I2271" s="141"/>
      <c r="J2271" s="254" t="str">
        <f t="shared" si="74"/>
        <v/>
      </c>
    </row>
    <row r="2272" spans="1:10" ht="15" hidden="1" customHeight="1">
      <c r="A2272" s="144">
        <v>325</v>
      </c>
      <c r="B2272" s="50"/>
      <c r="C2272" s="43"/>
      <c r="D2272" s="14"/>
      <c r="E2272" s="473"/>
      <c r="F2272" s="15"/>
      <c r="G2272" s="15"/>
      <c r="H2272" s="474" t="str">
        <f t="shared" si="73"/>
        <v/>
      </c>
      <c r="I2272" s="141"/>
      <c r="J2272" s="254" t="str">
        <f t="shared" si="74"/>
        <v/>
      </c>
    </row>
    <row r="2273" spans="1:10" ht="15" hidden="1" customHeight="1">
      <c r="A2273" s="144">
        <v>326</v>
      </c>
      <c r="B2273" s="50"/>
      <c r="C2273" s="43"/>
      <c r="D2273" s="14"/>
      <c r="E2273" s="473"/>
      <c r="F2273" s="15"/>
      <c r="G2273" s="15"/>
      <c r="H2273" s="474" t="str">
        <f t="shared" si="73"/>
        <v/>
      </c>
      <c r="I2273" s="141"/>
      <c r="J2273" s="254" t="str">
        <f t="shared" si="74"/>
        <v/>
      </c>
    </row>
    <row r="2274" spans="1:10" ht="15" hidden="1" customHeight="1">
      <c r="A2274" s="144">
        <v>327</v>
      </c>
      <c r="B2274" s="50"/>
      <c r="C2274" s="43"/>
      <c r="D2274" s="14"/>
      <c r="E2274" s="473"/>
      <c r="F2274" s="15"/>
      <c r="G2274" s="15"/>
      <c r="H2274" s="474" t="str">
        <f t="shared" si="73"/>
        <v/>
      </c>
      <c r="I2274" s="141"/>
      <c r="J2274" s="254" t="str">
        <f t="shared" si="74"/>
        <v/>
      </c>
    </row>
    <row r="2275" spans="1:10" ht="15" hidden="1" customHeight="1">
      <c r="A2275" s="144">
        <v>328</v>
      </c>
      <c r="B2275" s="50"/>
      <c r="C2275" s="43"/>
      <c r="D2275" s="14"/>
      <c r="E2275" s="473"/>
      <c r="F2275" s="15"/>
      <c r="G2275" s="15"/>
      <c r="H2275" s="474" t="str">
        <f t="shared" si="73"/>
        <v/>
      </c>
      <c r="I2275" s="141"/>
      <c r="J2275" s="254" t="str">
        <f t="shared" si="74"/>
        <v/>
      </c>
    </row>
    <row r="2276" spans="1:10" ht="15" hidden="1" customHeight="1">
      <c r="A2276" s="144">
        <v>329</v>
      </c>
      <c r="B2276" s="50"/>
      <c r="C2276" s="43"/>
      <c r="D2276" s="14"/>
      <c r="E2276" s="473"/>
      <c r="F2276" s="15"/>
      <c r="G2276" s="15"/>
      <c r="H2276" s="474" t="str">
        <f t="shared" si="73"/>
        <v/>
      </c>
      <c r="I2276" s="141"/>
      <c r="J2276" s="254" t="str">
        <f t="shared" si="74"/>
        <v/>
      </c>
    </row>
    <row r="2277" spans="1:10" ht="15" hidden="1" customHeight="1">
      <c r="A2277" s="144">
        <v>330</v>
      </c>
      <c r="B2277" s="50"/>
      <c r="C2277" s="43"/>
      <c r="D2277" s="14"/>
      <c r="E2277" s="473"/>
      <c r="F2277" s="15"/>
      <c r="G2277" s="15"/>
      <c r="H2277" s="474" t="str">
        <f t="shared" si="73"/>
        <v/>
      </c>
      <c r="I2277" s="141"/>
      <c r="J2277" s="254" t="str">
        <f t="shared" si="74"/>
        <v/>
      </c>
    </row>
    <row r="2278" spans="1:10" ht="15" hidden="1" customHeight="1">
      <c r="A2278" s="144">
        <v>331</v>
      </c>
      <c r="B2278" s="50"/>
      <c r="C2278" s="43"/>
      <c r="D2278" s="14"/>
      <c r="E2278" s="473"/>
      <c r="F2278" s="15"/>
      <c r="G2278" s="15"/>
      <c r="H2278" s="474" t="str">
        <f t="shared" si="73"/>
        <v/>
      </c>
      <c r="I2278" s="141"/>
      <c r="J2278" s="254" t="str">
        <f t="shared" si="74"/>
        <v/>
      </c>
    </row>
    <row r="2279" spans="1:10" ht="15" hidden="1" customHeight="1">
      <c r="A2279" s="144">
        <v>332</v>
      </c>
      <c r="B2279" s="50"/>
      <c r="C2279" s="43"/>
      <c r="D2279" s="14"/>
      <c r="E2279" s="473"/>
      <c r="F2279" s="15"/>
      <c r="G2279" s="15"/>
      <c r="H2279" s="474" t="str">
        <f t="shared" si="73"/>
        <v/>
      </c>
      <c r="I2279" s="141"/>
      <c r="J2279" s="254" t="str">
        <f t="shared" si="74"/>
        <v/>
      </c>
    </row>
    <row r="2280" spans="1:10" ht="15" hidden="1" customHeight="1">
      <c r="A2280" s="144">
        <v>333</v>
      </c>
      <c r="B2280" s="50"/>
      <c r="C2280" s="43"/>
      <c r="D2280" s="14"/>
      <c r="E2280" s="473"/>
      <c r="F2280" s="15"/>
      <c r="G2280" s="15"/>
      <c r="H2280" s="474" t="str">
        <f t="shared" si="73"/>
        <v/>
      </c>
      <c r="I2280" s="141"/>
      <c r="J2280" s="254" t="str">
        <f t="shared" si="74"/>
        <v/>
      </c>
    </row>
    <row r="2281" spans="1:10" ht="15" hidden="1" customHeight="1">
      <c r="A2281" s="144">
        <v>334</v>
      </c>
      <c r="B2281" s="50"/>
      <c r="C2281" s="43"/>
      <c r="D2281" s="14"/>
      <c r="E2281" s="473"/>
      <c r="F2281" s="15"/>
      <c r="G2281" s="15"/>
      <c r="H2281" s="474" t="str">
        <f t="shared" si="73"/>
        <v/>
      </c>
      <c r="I2281" s="141"/>
      <c r="J2281" s="254" t="str">
        <f t="shared" si="74"/>
        <v/>
      </c>
    </row>
    <row r="2282" spans="1:10" ht="15" hidden="1" customHeight="1">
      <c r="A2282" s="144">
        <v>335</v>
      </c>
      <c r="B2282" s="50"/>
      <c r="C2282" s="43"/>
      <c r="D2282" s="14"/>
      <c r="E2282" s="473"/>
      <c r="F2282" s="15"/>
      <c r="G2282" s="15"/>
      <c r="H2282" s="474" t="str">
        <f t="shared" si="73"/>
        <v/>
      </c>
      <c r="I2282" s="141"/>
      <c r="J2282" s="254" t="str">
        <f t="shared" si="74"/>
        <v/>
      </c>
    </row>
    <row r="2283" spans="1:10" ht="15" hidden="1" customHeight="1">
      <c r="A2283" s="144">
        <v>336</v>
      </c>
      <c r="B2283" s="50"/>
      <c r="C2283" s="43"/>
      <c r="D2283" s="14"/>
      <c r="E2283" s="473"/>
      <c r="F2283" s="15"/>
      <c r="G2283" s="15"/>
      <c r="H2283" s="474" t="str">
        <f t="shared" si="73"/>
        <v/>
      </c>
      <c r="I2283" s="141"/>
      <c r="J2283" s="254" t="str">
        <f t="shared" si="74"/>
        <v/>
      </c>
    </row>
    <row r="2284" spans="1:10" ht="15" hidden="1" customHeight="1">
      <c r="A2284" s="144">
        <v>337</v>
      </c>
      <c r="B2284" s="50"/>
      <c r="C2284" s="43"/>
      <c r="D2284" s="14"/>
      <c r="E2284" s="473"/>
      <c r="F2284" s="15"/>
      <c r="G2284" s="15"/>
      <c r="H2284" s="474" t="str">
        <f t="shared" si="73"/>
        <v/>
      </c>
      <c r="I2284" s="141"/>
      <c r="J2284" s="254" t="str">
        <f t="shared" si="74"/>
        <v/>
      </c>
    </row>
    <row r="2285" spans="1:10" ht="15" hidden="1" customHeight="1">
      <c r="A2285" s="144">
        <v>338</v>
      </c>
      <c r="B2285" s="50"/>
      <c r="C2285" s="43"/>
      <c r="D2285" s="14"/>
      <c r="E2285" s="473"/>
      <c r="F2285" s="15"/>
      <c r="G2285" s="15"/>
      <c r="H2285" s="474" t="str">
        <f t="shared" si="73"/>
        <v/>
      </c>
      <c r="I2285" s="141"/>
      <c r="J2285" s="254" t="str">
        <f t="shared" si="74"/>
        <v/>
      </c>
    </row>
    <row r="2286" spans="1:10" ht="15" hidden="1" customHeight="1">
      <c r="A2286" s="144">
        <v>339</v>
      </c>
      <c r="B2286" s="50"/>
      <c r="C2286" s="43"/>
      <c r="D2286" s="14"/>
      <c r="E2286" s="473"/>
      <c r="F2286" s="15"/>
      <c r="G2286" s="15"/>
      <c r="H2286" s="474" t="str">
        <f t="shared" si="73"/>
        <v/>
      </c>
      <c r="I2286" s="141"/>
      <c r="J2286" s="254" t="str">
        <f t="shared" si="74"/>
        <v/>
      </c>
    </row>
    <row r="2287" spans="1:10" ht="15" hidden="1" customHeight="1">
      <c r="A2287" s="144">
        <v>340</v>
      </c>
      <c r="B2287" s="50"/>
      <c r="C2287" s="43"/>
      <c r="D2287" s="14"/>
      <c r="E2287" s="473"/>
      <c r="F2287" s="15"/>
      <c r="G2287" s="15"/>
      <c r="H2287" s="474" t="str">
        <f t="shared" si="73"/>
        <v/>
      </c>
      <c r="I2287" s="141"/>
      <c r="J2287" s="254" t="str">
        <f t="shared" si="74"/>
        <v/>
      </c>
    </row>
    <row r="2288" spans="1:10" ht="15" hidden="1" customHeight="1">
      <c r="A2288" s="144">
        <v>341</v>
      </c>
      <c r="B2288" s="50"/>
      <c r="C2288" s="43"/>
      <c r="D2288" s="14"/>
      <c r="E2288" s="473"/>
      <c r="F2288" s="15"/>
      <c r="G2288" s="15"/>
      <c r="H2288" s="474" t="str">
        <f t="shared" si="73"/>
        <v/>
      </c>
      <c r="I2288" s="141"/>
      <c r="J2288" s="254" t="str">
        <f t="shared" si="74"/>
        <v/>
      </c>
    </row>
    <row r="2289" spans="1:10" ht="15" hidden="1" customHeight="1">
      <c r="A2289" s="144">
        <v>342</v>
      </c>
      <c r="B2289" s="50"/>
      <c r="C2289" s="43"/>
      <c r="D2289" s="14"/>
      <c r="E2289" s="473"/>
      <c r="F2289" s="15"/>
      <c r="G2289" s="15"/>
      <c r="H2289" s="474" t="str">
        <f t="shared" si="73"/>
        <v/>
      </c>
      <c r="I2289" s="141"/>
      <c r="J2289" s="254" t="str">
        <f t="shared" si="74"/>
        <v/>
      </c>
    </row>
    <row r="2290" spans="1:10" ht="15" hidden="1" customHeight="1">
      <c r="A2290" s="144">
        <v>343</v>
      </c>
      <c r="B2290" s="50"/>
      <c r="C2290" s="43"/>
      <c r="D2290" s="14"/>
      <c r="E2290" s="473"/>
      <c r="F2290" s="15"/>
      <c r="G2290" s="15"/>
      <c r="H2290" s="474" t="str">
        <f t="shared" si="73"/>
        <v/>
      </c>
      <c r="I2290" s="141"/>
      <c r="J2290" s="254" t="str">
        <f t="shared" si="74"/>
        <v/>
      </c>
    </row>
    <row r="2291" spans="1:10" ht="15" hidden="1" customHeight="1">
      <c r="A2291" s="144">
        <v>344</v>
      </c>
      <c r="B2291" s="50"/>
      <c r="C2291" s="43"/>
      <c r="D2291" s="14"/>
      <c r="E2291" s="473"/>
      <c r="F2291" s="15"/>
      <c r="G2291" s="15"/>
      <c r="H2291" s="474" t="str">
        <f t="shared" si="73"/>
        <v/>
      </c>
      <c r="I2291" s="141"/>
      <c r="J2291" s="254" t="str">
        <f t="shared" si="74"/>
        <v/>
      </c>
    </row>
    <row r="2292" spans="1:10" ht="15" hidden="1" customHeight="1">
      <c r="A2292" s="144">
        <v>345</v>
      </c>
      <c r="B2292" s="50"/>
      <c r="C2292" s="43"/>
      <c r="D2292" s="14"/>
      <c r="E2292" s="473"/>
      <c r="F2292" s="15"/>
      <c r="G2292" s="15"/>
      <c r="H2292" s="474" t="str">
        <f t="shared" si="73"/>
        <v/>
      </c>
      <c r="I2292" s="141"/>
      <c r="J2292" s="254" t="str">
        <f t="shared" si="74"/>
        <v/>
      </c>
    </row>
    <row r="2293" spans="1:10" ht="15" hidden="1" customHeight="1">
      <c r="A2293" s="144">
        <v>346</v>
      </c>
      <c r="B2293" s="50"/>
      <c r="C2293" s="43"/>
      <c r="D2293" s="14"/>
      <c r="E2293" s="473"/>
      <c r="F2293" s="15"/>
      <c r="G2293" s="15"/>
      <c r="H2293" s="474" t="str">
        <f t="shared" si="73"/>
        <v/>
      </c>
      <c r="I2293" s="141"/>
      <c r="J2293" s="254" t="str">
        <f t="shared" si="74"/>
        <v/>
      </c>
    </row>
    <row r="2294" spans="1:10" ht="15" hidden="1" customHeight="1">
      <c r="A2294" s="144">
        <v>347</v>
      </c>
      <c r="B2294" s="50"/>
      <c r="C2294" s="43"/>
      <c r="D2294" s="14"/>
      <c r="E2294" s="473"/>
      <c r="F2294" s="15"/>
      <c r="G2294" s="15"/>
      <c r="H2294" s="474" t="str">
        <f t="shared" si="73"/>
        <v/>
      </c>
      <c r="I2294" s="141"/>
      <c r="J2294" s="254" t="str">
        <f t="shared" si="74"/>
        <v/>
      </c>
    </row>
    <row r="2295" spans="1:10" ht="15" hidden="1" customHeight="1">
      <c r="A2295" s="144">
        <v>348</v>
      </c>
      <c r="B2295" s="50"/>
      <c r="C2295" s="43"/>
      <c r="D2295" s="14"/>
      <c r="E2295" s="473"/>
      <c r="F2295" s="15"/>
      <c r="G2295" s="15"/>
      <c r="H2295" s="474" t="str">
        <f t="shared" si="73"/>
        <v/>
      </c>
      <c r="I2295" s="141"/>
      <c r="J2295" s="254" t="str">
        <f t="shared" si="74"/>
        <v/>
      </c>
    </row>
    <row r="2296" spans="1:10" ht="15" hidden="1" customHeight="1">
      <c r="A2296" s="144">
        <v>349</v>
      </c>
      <c r="B2296" s="50"/>
      <c r="C2296" s="43"/>
      <c r="D2296" s="14"/>
      <c r="E2296" s="473"/>
      <c r="F2296" s="15"/>
      <c r="G2296" s="15"/>
      <c r="H2296" s="474" t="str">
        <f t="shared" si="73"/>
        <v/>
      </c>
      <c r="I2296" s="141"/>
      <c r="J2296" s="254" t="str">
        <f t="shared" si="74"/>
        <v/>
      </c>
    </row>
    <row r="2297" spans="1:10" ht="15" hidden="1" customHeight="1">
      <c r="A2297" s="144">
        <v>350</v>
      </c>
      <c r="B2297" s="50"/>
      <c r="C2297" s="43"/>
      <c r="D2297" s="14"/>
      <c r="E2297" s="473"/>
      <c r="F2297" s="15"/>
      <c r="G2297" s="15"/>
      <c r="H2297" s="474" t="str">
        <f t="shared" si="73"/>
        <v/>
      </c>
      <c r="I2297" s="141"/>
      <c r="J2297" s="254" t="str">
        <f t="shared" si="74"/>
        <v/>
      </c>
    </row>
    <row r="2298" spans="1:10" ht="15" hidden="1" customHeight="1">
      <c r="A2298" s="144">
        <v>351</v>
      </c>
      <c r="B2298" s="50"/>
      <c r="C2298" s="43"/>
      <c r="D2298" s="14"/>
      <c r="E2298" s="473"/>
      <c r="F2298" s="15"/>
      <c r="G2298" s="15"/>
      <c r="H2298" s="474" t="str">
        <f t="shared" si="73"/>
        <v/>
      </c>
      <c r="I2298" s="141"/>
      <c r="J2298" s="254" t="str">
        <f t="shared" si="74"/>
        <v/>
      </c>
    </row>
    <row r="2299" spans="1:10" ht="15" hidden="1" customHeight="1">
      <c r="A2299" s="144">
        <v>352</v>
      </c>
      <c r="B2299" s="50"/>
      <c r="C2299" s="43"/>
      <c r="D2299" s="14"/>
      <c r="E2299" s="473"/>
      <c r="F2299" s="15"/>
      <c r="G2299" s="15"/>
      <c r="H2299" s="474" t="str">
        <f t="shared" si="73"/>
        <v/>
      </c>
      <c r="I2299" s="141"/>
      <c r="J2299" s="254" t="str">
        <f t="shared" si="74"/>
        <v/>
      </c>
    </row>
    <row r="2300" spans="1:10" ht="15" hidden="1" customHeight="1">
      <c r="A2300" s="144">
        <v>353</v>
      </c>
      <c r="B2300" s="50"/>
      <c r="C2300" s="43"/>
      <c r="D2300" s="14"/>
      <c r="E2300" s="473"/>
      <c r="F2300" s="15"/>
      <c r="G2300" s="15"/>
      <c r="H2300" s="474" t="str">
        <f t="shared" si="73"/>
        <v/>
      </c>
      <c r="I2300" s="141"/>
      <c r="J2300" s="254" t="str">
        <f t="shared" si="74"/>
        <v/>
      </c>
    </row>
    <row r="2301" spans="1:10" ht="15" hidden="1" customHeight="1">
      <c r="A2301" s="144">
        <v>354</v>
      </c>
      <c r="B2301" s="50"/>
      <c r="C2301" s="43"/>
      <c r="D2301" s="14"/>
      <c r="E2301" s="473"/>
      <c r="F2301" s="15"/>
      <c r="G2301" s="15"/>
      <c r="H2301" s="474" t="str">
        <f t="shared" si="73"/>
        <v/>
      </c>
      <c r="I2301" s="141"/>
      <c r="J2301" s="254" t="str">
        <f t="shared" si="74"/>
        <v/>
      </c>
    </row>
    <row r="2302" spans="1:10" ht="15" hidden="1" customHeight="1">
      <c r="A2302" s="144">
        <v>355</v>
      </c>
      <c r="B2302" s="50"/>
      <c r="C2302" s="43"/>
      <c r="D2302" s="14"/>
      <c r="E2302" s="473"/>
      <c r="F2302" s="15"/>
      <c r="G2302" s="15"/>
      <c r="H2302" s="474" t="str">
        <f t="shared" si="73"/>
        <v/>
      </c>
      <c r="I2302" s="141"/>
      <c r="J2302" s="254" t="str">
        <f t="shared" si="74"/>
        <v/>
      </c>
    </row>
    <row r="2303" spans="1:10" ht="15" hidden="1" customHeight="1">
      <c r="A2303" s="144">
        <v>356</v>
      </c>
      <c r="B2303" s="50"/>
      <c r="C2303" s="43"/>
      <c r="D2303" s="14"/>
      <c r="E2303" s="473"/>
      <c r="F2303" s="15"/>
      <c r="G2303" s="15"/>
      <c r="H2303" s="474" t="str">
        <f t="shared" si="73"/>
        <v/>
      </c>
      <c r="I2303" s="141"/>
      <c r="J2303" s="254" t="str">
        <f t="shared" si="74"/>
        <v/>
      </c>
    </row>
    <row r="2304" spans="1:10" ht="15" hidden="1" customHeight="1">
      <c r="A2304" s="144">
        <v>357</v>
      </c>
      <c r="B2304" s="50"/>
      <c r="C2304" s="43"/>
      <c r="D2304" s="14"/>
      <c r="E2304" s="473"/>
      <c r="F2304" s="15"/>
      <c r="G2304" s="15"/>
      <c r="H2304" s="474" t="str">
        <f t="shared" si="73"/>
        <v/>
      </c>
      <c r="I2304" s="141"/>
      <c r="J2304" s="254" t="str">
        <f t="shared" si="74"/>
        <v/>
      </c>
    </row>
    <row r="2305" spans="1:10" ht="15" hidden="1" customHeight="1">
      <c r="A2305" s="144">
        <v>358</v>
      </c>
      <c r="B2305" s="50"/>
      <c r="C2305" s="43"/>
      <c r="D2305" s="14"/>
      <c r="E2305" s="473"/>
      <c r="F2305" s="15"/>
      <c r="G2305" s="15"/>
      <c r="H2305" s="474" t="str">
        <f t="shared" si="73"/>
        <v/>
      </c>
      <c r="I2305" s="141"/>
      <c r="J2305" s="254" t="str">
        <f t="shared" si="74"/>
        <v/>
      </c>
    </row>
    <row r="2306" spans="1:10" ht="15" hidden="1" customHeight="1">
      <c r="A2306" s="144">
        <v>359</v>
      </c>
      <c r="B2306" s="50"/>
      <c r="C2306" s="43"/>
      <c r="D2306" s="14"/>
      <c r="E2306" s="473"/>
      <c r="F2306" s="15"/>
      <c r="G2306" s="15"/>
      <c r="H2306" s="474" t="str">
        <f t="shared" si="73"/>
        <v/>
      </c>
      <c r="I2306" s="141"/>
      <c r="J2306" s="254" t="str">
        <f t="shared" si="74"/>
        <v/>
      </c>
    </row>
    <row r="2307" spans="1:10" ht="15" hidden="1" customHeight="1">
      <c r="A2307" s="144">
        <v>360</v>
      </c>
      <c r="B2307" s="50"/>
      <c r="C2307" s="43"/>
      <c r="D2307" s="14"/>
      <c r="E2307" s="473"/>
      <c r="F2307" s="15"/>
      <c r="G2307" s="15"/>
      <c r="H2307" s="474" t="str">
        <f t="shared" si="73"/>
        <v/>
      </c>
      <c r="I2307" s="141"/>
      <c r="J2307" s="254" t="str">
        <f t="shared" si="74"/>
        <v/>
      </c>
    </row>
    <row r="2308" spans="1:10" ht="15" hidden="1" customHeight="1">
      <c r="A2308" s="144">
        <v>361</v>
      </c>
      <c r="B2308" s="50"/>
      <c r="C2308" s="43"/>
      <c r="D2308" s="14"/>
      <c r="E2308" s="473"/>
      <c r="F2308" s="15"/>
      <c r="G2308" s="15"/>
      <c r="H2308" s="474" t="str">
        <f t="shared" si="73"/>
        <v/>
      </c>
      <c r="I2308" s="141"/>
      <c r="J2308" s="254" t="str">
        <f t="shared" si="74"/>
        <v/>
      </c>
    </row>
    <row r="2309" spans="1:10" ht="15" hidden="1" customHeight="1">
      <c r="A2309" s="144">
        <v>362</v>
      </c>
      <c r="B2309" s="50"/>
      <c r="C2309" s="43"/>
      <c r="D2309" s="14"/>
      <c r="E2309" s="473"/>
      <c r="F2309" s="15"/>
      <c r="G2309" s="15"/>
      <c r="H2309" s="474" t="str">
        <f t="shared" si="73"/>
        <v/>
      </c>
      <c r="I2309" s="141"/>
      <c r="J2309" s="254" t="str">
        <f t="shared" si="74"/>
        <v/>
      </c>
    </row>
    <row r="2310" spans="1:10" ht="15" hidden="1" customHeight="1">
      <c r="A2310" s="144">
        <v>363</v>
      </c>
      <c r="B2310" s="50"/>
      <c r="C2310" s="43"/>
      <c r="D2310" s="14"/>
      <c r="E2310" s="473"/>
      <c r="F2310" s="15"/>
      <c r="G2310" s="15"/>
      <c r="H2310" s="474" t="str">
        <f t="shared" si="73"/>
        <v/>
      </c>
      <c r="I2310" s="141"/>
      <c r="J2310" s="254" t="str">
        <f t="shared" si="74"/>
        <v/>
      </c>
    </row>
    <row r="2311" spans="1:10" ht="15" hidden="1" customHeight="1">
      <c r="A2311" s="144">
        <v>364</v>
      </c>
      <c r="B2311" s="50"/>
      <c r="C2311" s="43"/>
      <c r="D2311" s="14"/>
      <c r="E2311" s="473"/>
      <c r="F2311" s="15"/>
      <c r="G2311" s="15"/>
      <c r="H2311" s="474" t="str">
        <f t="shared" si="73"/>
        <v/>
      </c>
      <c r="I2311" s="141"/>
      <c r="J2311" s="254" t="str">
        <f t="shared" si="74"/>
        <v/>
      </c>
    </row>
    <row r="2312" spans="1:10" ht="15" hidden="1" customHeight="1">
      <c r="A2312" s="144">
        <v>365</v>
      </c>
      <c r="B2312" s="50"/>
      <c r="C2312" s="43"/>
      <c r="D2312" s="14"/>
      <c r="E2312" s="473"/>
      <c r="F2312" s="15"/>
      <c r="G2312" s="15"/>
      <c r="H2312" s="474" t="str">
        <f t="shared" si="73"/>
        <v/>
      </c>
      <c r="I2312" s="141"/>
      <c r="J2312" s="254" t="str">
        <f t="shared" si="74"/>
        <v/>
      </c>
    </row>
    <row r="2313" spans="1:10" ht="15" hidden="1" customHeight="1">
      <c r="A2313" s="144">
        <v>366</v>
      </c>
      <c r="B2313" s="50"/>
      <c r="C2313" s="43"/>
      <c r="D2313" s="14"/>
      <c r="E2313" s="473"/>
      <c r="F2313" s="15"/>
      <c r="G2313" s="15"/>
      <c r="H2313" s="474" t="str">
        <f t="shared" si="73"/>
        <v/>
      </c>
      <c r="I2313" s="141"/>
      <c r="J2313" s="254" t="str">
        <f t="shared" si="74"/>
        <v/>
      </c>
    </row>
    <row r="2314" spans="1:10" ht="15" hidden="1" customHeight="1">
      <c r="A2314" s="144">
        <v>367</v>
      </c>
      <c r="B2314" s="50"/>
      <c r="C2314" s="43"/>
      <c r="D2314" s="14"/>
      <c r="E2314" s="473"/>
      <c r="F2314" s="15"/>
      <c r="G2314" s="15"/>
      <c r="H2314" s="474" t="str">
        <f t="shared" si="73"/>
        <v/>
      </c>
      <c r="I2314" s="141"/>
      <c r="J2314" s="254" t="str">
        <f t="shared" si="74"/>
        <v/>
      </c>
    </row>
    <row r="2315" spans="1:10" ht="15" hidden="1" customHeight="1">
      <c r="A2315" s="144">
        <v>368</v>
      </c>
      <c r="B2315" s="50"/>
      <c r="C2315" s="43"/>
      <c r="D2315" s="14"/>
      <c r="E2315" s="473"/>
      <c r="F2315" s="15"/>
      <c r="G2315" s="15"/>
      <c r="H2315" s="474" t="str">
        <f t="shared" si="73"/>
        <v/>
      </c>
      <c r="I2315" s="141"/>
      <c r="J2315" s="254" t="str">
        <f t="shared" si="74"/>
        <v/>
      </c>
    </row>
    <row r="2316" spans="1:10" ht="15" hidden="1" customHeight="1">
      <c r="A2316" s="144">
        <v>369</v>
      </c>
      <c r="B2316" s="50"/>
      <c r="C2316" s="43"/>
      <c r="D2316" s="14"/>
      <c r="E2316" s="473"/>
      <c r="F2316" s="15"/>
      <c r="G2316" s="15"/>
      <c r="H2316" s="474" t="str">
        <f t="shared" si="73"/>
        <v/>
      </c>
      <c r="I2316" s="141"/>
      <c r="J2316" s="254" t="str">
        <f t="shared" si="74"/>
        <v/>
      </c>
    </row>
    <row r="2317" spans="1:10" ht="15" hidden="1" customHeight="1">
      <c r="A2317" s="144">
        <v>370</v>
      </c>
      <c r="B2317" s="50"/>
      <c r="C2317" s="43"/>
      <c r="D2317" s="14"/>
      <c r="E2317" s="473"/>
      <c r="F2317" s="15"/>
      <c r="G2317" s="15"/>
      <c r="H2317" s="474" t="str">
        <f t="shared" si="73"/>
        <v/>
      </c>
      <c r="I2317" s="141"/>
      <c r="J2317" s="254" t="str">
        <f t="shared" si="74"/>
        <v/>
      </c>
    </row>
    <row r="2318" spans="1:10" ht="15" hidden="1" customHeight="1">
      <c r="A2318" s="144">
        <v>371</v>
      </c>
      <c r="B2318" s="50"/>
      <c r="C2318" s="43"/>
      <c r="D2318" s="14"/>
      <c r="E2318" s="473"/>
      <c r="F2318" s="15"/>
      <c r="G2318" s="15"/>
      <c r="H2318" s="474" t="str">
        <f t="shared" si="73"/>
        <v/>
      </c>
      <c r="I2318" s="141"/>
      <c r="J2318" s="254" t="str">
        <f t="shared" si="74"/>
        <v/>
      </c>
    </row>
    <row r="2319" spans="1:10" ht="15" hidden="1" customHeight="1">
      <c r="A2319" s="144">
        <v>372</v>
      </c>
      <c r="B2319" s="50"/>
      <c r="C2319" s="43"/>
      <c r="D2319" s="14"/>
      <c r="E2319" s="473"/>
      <c r="F2319" s="15"/>
      <c r="G2319" s="15"/>
      <c r="H2319" s="474" t="str">
        <f t="shared" si="73"/>
        <v/>
      </c>
      <c r="I2319" s="141"/>
      <c r="J2319" s="254" t="str">
        <f t="shared" si="74"/>
        <v/>
      </c>
    </row>
    <row r="2320" spans="1:10" ht="15" hidden="1" customHeight="1">
      <c r="A2320" s="144">
        <v>373</v>
      </c>
      <c r="B2320" s="50"/>
      <c r="C2320" s="43"/>
      <c r="D2320" s="14"/>
      <c r="E2320" s="473"/>
      <c r="F2320" s="15"/>
      <c r="G2320" s="15"/>
      <c r="H2320" s="474" t="str">
        <f t="shared" si="73"/>
        <v/>
      </c>
      <c r="I2320" s="141"/>
      <c r="J2320" s="254" t="str">
        <f t="shared" si="74"/>
        <v/>
      </c>
    </row>
    <row r="2321" spans="1:10" ht="15" hidden="1" customHeight="1">
      <c r="A2321" s="144">
        <v>374</v>
      </c>
      <c r="B2321" s="50"/>
      <c r="C2321" s="43"/>
      <c r="D2321" s="14"/>
      <c r="E2321" s="473"/>
      <c r="F2321" s="15"/>
      <c r="G2321" s="15"/>
      <c r="H2321" s="474" t="str">
        <f t="shared" si="73"/>
        <v/>
      </c>
      <c r="I2321" s="141"/>
      <c r="J2321" s="254" t="str">
        <f t="shared" si="74"/>
        <v/>
      </c>
    </row>
    <row r="2322" spans="1:10" ht="15" hidden="1" customHeight="1">
      <c r="A2322" s="144">
        <v>375</v>
      </c>
      <c r="B2322" s="50"/>
      <c r="C2322" s="43"/>
      <c r="D2322" s="14"/>
      <c r="E2322" s="473"/>
      <c r="F2322" s="15"/>
      <c r="G2322" s="15"/>
      <c r="H2322" s="474" t="str">
        <f t="shared" si="73"/>
        <v/>
      </c>
      <c r="I2322" s="141"/>
      <c r="J2322" s="254" t="str">
        <f t="shared" si="74"/>
        <v/>
      </c>
    </row>
    <row r="2323" spans="1:10" ht="15" hidden="1" customHeight="1">
      <c r="A2323" s="144">
        <v>376</v>
      </c>
      <c r="B2323" s="50"/>
      <c r="C2323" s="43"/>
      <c r="D2323" s="14"/>
      <c r="E2323" s="473"/>
      <c r="F2323" s="15"/>
      <c r="G2323" s="15"/>
      <c r="H2323" s="474" t="str">
        <f t="shared" si="73"/>
        <v/>
      </c>
      <c r="I2323" s="141"/>
      <c r="J2323" s="254" t="str">
        <f t="shared" si="74"/>
        <v/>
      </c>
    </row>
    <row r="2324" spans="1:10" ht="15" hidden="1" customHeight="1">
      <c r="A2324" s="144">
        <v>377</v>
      </c>
      <c r="B2324" s="50"/>
      <c r="C2324" s="43"/>
      <c r="D2324" s="14"/>
      <c r="E2324" s="473"/>
      <c r="F2324" s="15"/>
      <c r="G2324" s="15"/>
      <c r="H2324" s="474" t="str">
        <f t="shared" si="73"/>
        <v/>
      </c>
      <c r="I2324" s="141"/>
      <c r="J2324" s="254" t="str">
        <f t="shared" si="74"/>
        <v/>
      </c>
    </row>
    <row r="2325" spans="1:10" ht="15" hidden="1" customHeight="1">
      <c r="A2325" s="144">
        <v>378</v>
      </c>
      <c r="B2325" s="50"/>
      <c r="C2325" s="43"/>
      <c r="D2325" s="14"/>
      <c r="E2325" s="473"/>
      <c r="F2325" s="15"/>
      <c r="G2325" s="15"/>
      <c r="H2325" s="474" t="str">
        <f t="shared" si="73"/>
        <v/>
      </c>
      <c r="I2325" s="141"/>
      <c r="J2325" s="254" t="str">
        <f t="shared" si="74"/>
        <v/>
      </c>
    </row>
    <row r="2326" spans="1:10" ht="15" hidden="1" customHeight="1">
      <c r="A2326" s="144">
        <v>379</v>
      </c>
      <c r="B2326" s="50"/>
      <c r="C2326" s="43"/>
      <c r="D2326" s="14"/>
      <c r="E2326" s="473"/>
      <c r="F2326" s="15"/>
      <c r="G2326" s="15"/>
      <c r="H2326" s="474" t="str">
        <f t="shared" si="73"/>
        <v/>
      </c>
      <c r="I2326" s="141"/>
      <c r="J2326" s="254" t="str">
        <f t="shared" si="74"/>
        <v/>
      </c>
    </row>
    <row r="2327" spans="1:10" ht="15" hidden="1" customHeight="1">
      <c r="A2327" s="144">
        <v>380</v>
      </c>
      <c r="B2327" s="50"/>
      <c r="C2327" s="43"/>
      <c r="D2327" s="14"/>
      <c r="E2327" s="473"/>
      <c r="F2327" s="15"/>
      <c r="G2327" s="15"/>
      <c r="H2327" s="474" t="str">
        <f t="shared" si="73"/>
        <v/>
      </c>
      <c r="I2327" s="141"/>
      <c r="J2327" s="254" t="str">
        <f t="shared" si="74"/>
        <v/>
      </c>
    </row>
    <row r="2328" spans="1:10" ht="15" hidden="1" customHeight="1">
      <c r="A2328" s="144">
        <v>381</v>
      </c>
      <c r="B2328" s="50"/>
      <c r="C2328" s="43"/>
      <c r="D2328" s="14"/>
      <c r="E2328" s="473"/>
      <c r="F2328" s="15"/>
      <c r="G2328" s="15"/>
      <c r="H2328" s="474" t="str">
        <f t="shared" si="73"/>
        <v/>
      </c>
      <c r="I2328" s="141"/>
      <c r="J2328" s="254" t="str">
        <f t="shared" si="74"/>
        <v/>
      </c>
    </row>
    <row r="2329" spans="1:10" ht="15" hidden="1" customHeight="1">
      <c r="A2329" s="144">
        <v>382</v>
      </c>
      <c r="B2329" s="50"/>
      <c r="C2329" s="43"/>
      <c r="D2329" s="14"/>
      <c r="E2329" s="473"/>
      <c r="F2329" s="15"/>
      <c r="G2329" s="15"/>
      <c r="H2329" s="474" t="str">
        <f t="shared" si="73"/>
        <v/>
      </c>
      <c r="I2329" s="141"/>
      <c r="J2329" s="254" t="str">
        <f t="shared" si="74"/>
        <v/>
      </c>
    </row>
    <row r="2330" spans="1:10" ht="15" hidden="1" customHeight="1">
      <c r="A2330" s="144">
        <v>383</v>
      </c>
      <c r="B2330" s="50"/>
      <c r="C2330" s="43"/>
      <c r="D2330" s="14"/>
      <c r="E2330" s="473"/>
      <c r="F2330" s="15"/>
      <c r="G2330" s="15"/>
      <c r="H2330" s="474" t="str">
        <f t="shared" si="73"/>
        <v/>
      </c>
      <c r="I2330" s="141"/>
      <c r="J2330" s="254" t="str">
        <f t="shared" si="74"/>
        <v/>
      </c>
    </row>
    <row r="2331" spans="1:10" ht="15" hidden="1" customHeight="1">
      <c r="A2331" s="144">
        <v>384</v>
      </c>
      <c r="B2331" s="50"/>
      <c r="C2331" s="43"/>
      <c r="D2331" s="14"/>
      <c r="E2331" s="473"/>
      <c r="F2331" s="15"/>
      <c r="G2331" s="15"/>
      <c r="H2331" s="474" t="str">
        <f t="shared" si="73"/>
        <v/>
      </c>
      <c r="I2331" s="141"/>
      <c r="J2331" s="254" t="str">
        <f t="shared" si="74"/>
        <v/>
      </c>
    </row>
    <row r="2332" spans="1:10" ht="15" hidden="1" customHeight="1">
      <c r="A2332" s="144">
        <v>385</v>
      </c>
      <c r="B2332" s="50"/>
      <c r="C2332" s="43"/>
      <c r="D2332" s="14"/>
      <c r="E2332" s="473"/>
      <c r="F2332" s="15"/>
      <c r="G2332" s="15"/>
      <c r="H2332" s="474" t="str">
        <f t="shared" ref="H2332:H2347" si="75">IF(B2332&lt;&gt;"",(D2332*E2332)/(1-F2332-G2332),"")</f>
        <v/>
      </c>
      <c r="I2332" s="141"/>
      <c r="J2332" s="254" t="str">
        <f t="shared" ref="J2332:J2347" si="76">IF(B2332="","",IF(H2332&lt;&gt;0,"x",IF(H2332="","",IF(H2332=0,""))))</f>
        <v/>
      </c>
    </row>
    <row r="2333" spans="1:10" ht="15" hidden="1" customHeight="1">
      <c r="A2333" s="144">
        <v>386</v>
      </c>
      <c r="B2333" s="50"/>
      <c r="C2333" s="43"/>
      <c r="D2333" s="14"/>
      <c r="E2333" s="473"/>
      <c r="F2333" s="15"/>
      <c r="G2333" s="15"/>
      <c r="H2333" s="474" t="str">
        <f t="shared" si="75"/>
        <v/>
      </c>
      <c r="I2333" s="141"/>
      <c r="J2333" s="254" t="str">
        <f t="shared" si="76"/>
        <v/>
      </c>
    </row>
    <row r="2334" spans="1:10" ht="15" hidden="1" customHeight="1">
      <c r="A2334" s="144">
        <v>387</v>
      </c>
      <c r="B2334" s="50"/>
      <c r="C2334" s="43"/>
      <c r="D2334" s="14"/>
      <c r="E2334" s="473"/>
      <c r="F2334" s="15"/>
      <c r="G2334" s="15"/>
      <c r="H2334" s="474" t="str">
        <f t="shared" si="75"/>
        <v/>
      </c>
      <c r="I2334" s="141"/>
      <c r="J2334" s="254" t="str">
        <f t="shared" si="76"/>
        <v/>
      </c>
    </row>
    <row r="2335" spans="1:10" ht="15" hidden="1" customHeight="1">
      <c r="A2335" s="144">
        <v>388</v>
      </c>
      <c r="B2335" s="50"/>
      <c r="C2335" s="43"/>
      <c r="D2335" s="14"/>
      <c r="E2335" s="473"/>
      <c r="F2335" s="15"/>
      <c r="G2335" s="15"/>
      <c r="H2335" s="474" t="str">
        <f t="shared" si="75"/>
        <v/>
      </c>
      <c r="I2335" s="141"/>
      <c r="J2335" s="254" t="str">
        <f t="shared" si="76"/>
        <v/>
      </c>
    </row>
    <row r="2336" spans="1:10" ht="15" hidden="1" customHeight="1">
      <c r="A2336" s="144">
        <v>389</v>
      </c>
      <c r="B2336" s="50"/>
      <c r="C2336" s="43"/>
      <c r="D2336" s="14"/>
      <c r="E2336" s="473"/>
      <c r="F2336" s="15"/>
      <c r="G2336" s="15"/>
      <c r="H2336" s="474" t="str">
        <f t="shared" si="75"/>
        <v/>
      </c>
      <c r="I2336" s="141"/>
      <c r="J2336" s="254" t="str">
        <f t="shared" si="76"/>
        <v/>
      </c>
    </row>
    <row r="2337" spans="1:12" ht="15" hidden="1" customHeight="1">
      <c r="A2337" s="144">
        <v>390</v>
      </c>
      <c r="B2337" s="50"/>
      <c r="C2337" s="43"/>
      <c r="D2337" s="14"/>
      <c r="E2337" s="473"/>
      <c r="F2337" s="15"/>
      <c r="G2337" s="15"/>
      <c r="H2337" s="474" t="str">
        <f t="shared" si="75"/>
        <v/>
      </c>
      <c r="I2337" s="141"/>
      <c r="J2337" s="254" t="str">
        <f t="shared" si="76"/>
        <v/>
      </c>
    </row>
    <row r="2338" spans="1:12" ht="15" hidden="1" customHeight="1">
      <c r="A2338" s="144">
        <v>391</v>
      </c>
      <c r="B2338" s="50"/>
      <c r="C2338" s="43"/>
      <c r="D2338" s="14"/>
      <c r="E2338" s="473"/>
      <c r="F2338" s="15"/>
      <c r="G2338" s="15"/>
      <c r="H2338" s="474" t="str">
        <f t="shared" si="75"/>
        <v/>
      </c>
      <c r="I2338" s="141"/>
      <c r="J2338" s="254" t="str">
        <f t="shared" si="76"/>
        <v/>
      </c>
    </row>
    <row r="2339" spans="1:12" ht="15" hidden="1" customHeight="1">
      <c r="A2339" s="144">
        <v>392</v>
      </c>
      <c r="B2339" s="50"/>
      <c r="C2339" s="43"/>
      <c r="D2339" s="14"/>
      <c r="E2339" s="473"/>
      <c r="F2339" s="15"/>
      <c r="G2339" s="15"/>
      <c r="H2339" s="474" t="str">
        <f t="shared" si="75"/>
        <v/>
      </c>
      <c r="I2339" s="141"/>
      <c r="J2339" s="254" t="str">
        <f t="shared" si="76"/>
        <v/>
      </c>
    </row>
    <row r="2340" spans="1:12" ht="15" hidden="1" customHeight="1">
      <c r="A2340" s="144">
        <v>393</v>
      </c>
      <c r="B2340" s="50"/>
      <c r="C2340" s="43"/>
      <c r="D2340" s="14"/>
      <c r="E2340" s="473"/>
      <c r="F2340" s="15"/>
      <c r="G2340" s="15"/>
      <c r="H2340" s="474" t="str">
        <f t="shared" si="75"/>
        <v/>
      </c>
      <c r="I2340" s="141"/>
      <c r="J2340" s="254" t="str">
        <f t="shared" si="76"/>
        <v/>
      </c>
    </row>
    <row r="2341" spans="1:12" ht="15" hidden="1" customHeight="1">
      <c r="A2341" s="144">
        <v>394</v>
      </c>
      <c r="B2341" s="50"/>
      <c r="C2341" s="43"/>
      <c r="D2341" s="14"/>
      <c r="E2341" s="473"/>
      <c r="F2341" s="15"/>
      <c r="G2341" s="15"/>
      <c r="H2341" s="474" t="str">
        <f t="shared" si="75"/>
        <v/>
      </c>
      <c r="I2341" s="141"/>
      <c r="J2341" s="254" t="str">
        <f t="shared" si="76"/>
        <v/>
      </c>
    </row>
    <row r="2342" spans="1:12" ht="15" hidden="1" customHeight="1">
      <c r="A2342" s="144">
        <v>395</v>
      </c>
      <c r="B2342" s="50"/>
      <c r="C2342" s="43"/>
      <c r="D2342" s="14"/>
      <c r="E2342" s="473"/>
      <c r="F2342" s="15"/>
      <c r="G2342" s="15"/>
      <c r="H2342" s="474" t="str">
        <f t="shared" si="75"/>
        <v/>
      </c>
      <c r="I2342" s="141"/>
      <c r="J2342" s="254" t="str">
        <f t="shared" si="76"/>
        <v/>
      </c>
    </row>
    <row r="2343" spans="1:12" ht="15" hidden="1" customHeight="1">
      <c r="A2343" s="144">
        <v>396</v>
      </c>
      <c r="B2343" s="50"/>
      <c r="C2343" s="43"/>
      <c r="D2343" s="14"/>
      <c r="E2343" s="473"/>
      <c r="F2343" s="15"/>
      <c r="G2343" s="15"/>
      <c r="H2343" s="474" t="str">
        <f t="shared" si="75"/>
        <v/>
      </c>
      <c r="I2343" s="141"/>
      <c r="J2343" s="254" t="str">
        <f t="shared" si="76"/>
        <v/>
      </c>
    </row>
    <row r="2344" spans="1:12" ht="15" hidden="1" customHeight="1">
      <c r="A2344" s="144">
        <v>397</v>
      </c>
      <c r="B2344" s="50"/>
      <c r="C2344" s="43"/>
      <c r="D2344" s="14"/>
      <c r="E2344" s="473"/>
      <c r="F2344" s="15"/>
      <c r="G2344" s="15"/>
      <c r="H2344" s="474" t="str">
        <f t="shared" si="75"/>
        <v/>
      </c>
      <c r="I2344" s="141"/>
      <c r="J2344" s="254" t="str">
        <f t="shared" si="76"/>
        <v/>
      </c>
    </row>
    <row r="2345" spans="1:12" ht="15" hidden="1" customHeight="1">
      <c r="A2345" s="144">
        <v>398</v>
      </c>
      <c r="B2345" s="50"/>
      <c r="C2345" s="43"/>
      <c r="D2345" s="14"/>
      <c r="E2345" s="473"/>
      <c r="F2345" s="15"/>
      <c r="G2345" s="15"/>
      <c r="H2345" s="474" t="str">
        <f t="shared" si="75"/>
        <v/>
      </c>
      <c r="I2345" s="141"/>
      <c r="J2345" s="254" t="str">
        <f t="shared" si="76"/>
        <v/>
      </c>
    </row>
    <row r="2346" spans="1:12" ht="15" hidden="1" customHeight="1">
      <c r="A2346" s="144">
        <v>399</v>
      </c>
      <c r="B2346" s="50"/>
      <c r="C2346" s="43"/>
      <c r="D2346" s="14"/>
      <c r="E2346" s="473"/>
      <c r="F2346" s="15"/>
      <c r="G2346" s="15"/>
      <c r="H2346" s="474" t="str">
        <f t="shared" si="75"/>
        <v/>
      </c>
      <c r="I2346" s="141"/>
      <c r="J2346" s="254" t="str">
        <f t="shared" si="76"/>
        <v/>
      </c>
    </row>
    <row r="2347" spans="1:12" ht="15" hidden="1" customHeight="1">
      <c r="A2347" s="144">
        <v>400</v>
      </c>
      <c r="B2347" s="50"/>
      <c r="C2347" s="43"/>
      <c r="D2347" s="14"/>
      <c r="E2347" s="473"/>
      <c r="F2347" s="15"/>
      <c r="G2347" s="15"/>
      <c r="H2347" s="474" t="str">
        <f t="shared" si="75"/>
        <v/>
      </c>
      <c r="I2347" s="141"/>
      <c r="J2347" s="254" t="str">
        <f t="shared" si="76"/>
        <v/>
      </c>
    </row>
    <row r="2348" spans="1:12" ht="9" customHeight="1">
      <c r="A2348" s="144"/>
      <c r="B2348" s="1"/>
      <c r="C2348" s="1"/>
      <c r="D2348" s="1"/>
      <c r="E2348" s="1"/>
      <c r="F2348" s="1"/>
      <c r="G2348" s="1"/>
      <c r="H2348" s="2"/>
      <c r="I2348" s="141"/>
      <c r="J2348" s="254" t="str">
        <f>IF(COUNTIF(J1948:J2347,"x")=0,"","x")</f>
        <v/>
      </c>
    </row>
    <row r="2349" spans="1:12" ht="13.5" customHeight="1">
      <c r="A2349" s="144"/>
      <c r="B2349" s="600" t="s">
        <v>52</v>
      </c>
      <c r="C2349" s="601"/>
      <c r="D2349" s="601"/>
      <c r="E2349" s="601"/>
      <c r="F2349" s="604" t="str">
        <f>CÁLCULOS!Y2&amp;" Comissões = Valor à Vista/Juros/RT"</f>
        <v>R$ Comissões = Valor à Vista/Juros/RT</v>
      </c>
      <c r="G2349" s="604"/>
      <c r="H2349" s="476">
        <f ca="1">J2358</f>
        <v>392.15686274509801</v>
      </c>
      <c r="I2349" s="6"/>
    </row>
    <row r="2350" spans="1:12" ht="13.5" customHeight="1">
      <c r="A2350" s="144"/>
      <c r="B2350" s="602"/>
      <c r="C2350" s="603"/>
      <c r="D2350" s="603"/>
      <c r="E2350" s="603"/>
      <c r="F2350" s="605" t="str">
        <f>CÁLCULOS!Y2&amp;" RT = Valor à Vista - Juros"</f>
        <v>R$ RT = Valor à Vista - Juros</v>
      </c>
      <c r="G2350" s="605"/>
      <c r="H2350" s="477">
        <f ca="1">J2360</f>
        <v>487.80487804878049</v>
      </c>
      <c r="I2350" s="6"/>
    </row>
    <row r="2351" spans="1:12" ht="15.95" hidden="1" customHeight="1">
      <c r="A2351" s="144">
        <v>1</v>
      </c>
      <c r="B2351" s="152"/>
      <c r="C2351" s="593"/>
      <c r="D2351" s="594"/>
      <c r="E2351" s="595"/>
      <c r="F2351" s="606"/>
      <c r="G2351" s="607"/>
      <c r="H2351" s="608"/>
      <c r="I2351" s="141"/>
    </row>
    <row r="2352" spans="1:12" ht="15.95" customHeight="1">
      <c r="A2352" s="144">
        <v>2</v>
      </c>
      <c r="B2352" s="285" t="s">
        <v>555</v>
      </c>
      <c r="C2352" s="593">
        <f ca="1">IFERROR(F2352/F2371,0)</f>
        <v>0.20229497041420122</v>
      </c>
      <c r="D2352" s="594"/>
      <c r="E2352" s="595"/>
      <c r="F2352" s="596">
        <f>E23</f>
        <v>100</v>
      </c>
      <c r="G2352" s="587"/>
      <c r="H2352" s="588"/>
      <c r="I2352" s="141"/>
      <c r="J2352" s="383" t="s">
        <v>500</v>
      </c>
      <c r="K2352" s="383" t="s">
        <v>504</v>
      </c>
      <c r="L2352" s="383"/>
    </row>
    <row r="2353" spans="1:25" ht="15.95" customHeight="1">
      <c r="A2353" s="144">
        <v>3</v>
      </c>
      <c r="B2353" s="286" t="str">
        <f>B6</f>
        <v>Gastos por Hora</v>
      </c>
      <c r="C2353" s="597">
        <f ca="1">IFERROR(F2353/F2371,0)</f>
        <v>0</v>
      </c>
      <c r="D2353" s="597"/>
      <c r="E2353" s="597"/>
      <c r="F2353" s="596">
        <f>IFERROR(DORMITORIO!F6,0)</f>
        <v>0</v>
      </c>
      <c r="G2353" s="587"/>
      <c r="H2353" s="588"/>
      <c r="I2353" s="141"/>
      <c r="J2353" s="383" t="s">
        <v>501</v>
      </c>
      <c r="K2353" s="383" t="s">
        <v>505</v>
      </c>
      <c r="L2353" s="383"/>
    </row>
    <row r="2354" spans="1:25" ht="15" customHeight="1">
      <c r="A2354" s="144">
        <v>4</v>
      </c>
      <c r="B2354" s="285" t="str">
        <f>B7</f>
        <v>Custos de Instalação</v>
      </c>
      <c r="C2354" s="598">
        <f ca="1">IFERROR(F2354/$F$2371,0)</f>
        <v>0.20229497041420122</v>
      </c>
      <c r="D2354" s="598"/>
      <c r="E2354" s="598"/>
      <c r="F2354" s="596">
        <f ca="1">F7</f>
        <v>100</v>
      </c>
      <c r="G2354" s="587"/>
      <c r="H2354" s="588"/>
      <c r="I2354" s="141"/>
      <c r="J2354" s="383" t="s">
        <v>502</v>
      </c>
      <c r="K2354" s="383" t="s">
        <v>506</v>
      </c>
      <c r="L2354" s="383"/>
    </row>
    <row r="2355" spans="1:25" ht="15" customHeight="1">
      <c r="A2355" s="144">
        <v>5</v>
      </c>
      <c r="B2355" s="302" t="s">
        <v>295</v>
      </c>
      <c r="C2355" s="586">
        <f ca="1">IFERROR(F2355/$F$2371,0)</f>
        <v>0</v>
      </c>
      <c r="D2355" s="586"/>
      <c r="E2355" s="586"/>
      <c r="F2355" s="580">
        <f>SUM(F10:H20)</f>
        <v>0</v>
      </c>
      <c r="G2355" s="587"/>
      <c r="H2355" s="588"/>
      <c r="I2355" s="141"/>
      <c r="J2355" s="397" t="s">
        <v>503</v>
      </c>
      <c r="K2355" s="383"/>
      <c r="L2355" s="383" t="s">
        <v>516</v>
      </c>
    </row>
    <row r="2356" spans="1:25" ht="15" customHeight="1">
      <c r="A2356" s="144">
        <v>6</v>
      </c>
      <c r="B2356" s="302" t="str">
        <f>IF('CADASTRO % DE CÁLCULO'!B3&lt;&gt;"",'CADASTRO % DE CÁLCULO'!B3)</f>
        <v>Comissão/RT</v>
      </c>
      <c r="C2356" s="589">
        <f>'CADASTRO % DE CÁLCULO'!E3</f>
        <v>0.1</v>
      </c>
      <c r="D2356" s="589"/>
      <c r="E2356" s="589"/>
      <c r="F2356" s="580">
        <f ca="1">J2360*C2356</f>
        <v>48.780487804878049</v>
      </c>
      <c r="G2356" s="581"/>
      <c r="H2356" s="582"/>
      <c r="I2356" s="141"/>
      <c r="J2356" s="397" t="s">
        <v>509</v>
      </c>
      <c r="K2356" s="383"/>
      <c r="L2356" s="398" t="s">
        <v>517</v>
      </c>
    </row>
    <row r="2357" spans="1:25" ht="15" customHeight="1">
      <c r="A2357" s="144">
        <v>7</v>
      </c>
      <c r="B2357" s="285" t="str">
        <f>IF('CADASTRO % DE CÁLCULO'!B4&lt;&gt;"",'CADASTRO % DE CÁLCULO'!B4,"")</f>
        <v>Projetista</v>
      </c>
      <c r="C2357" s="590">
        <f>'CADASTRO % DE CÁLCULO'!E4</f>
        <v>0.05</v>
      </c>
      <c r="D2357" s="591"/>
      <c r="E2357" s="592"/>
      <c r="F2357" s="580">
        <f ca="1">$J$2358*C2357</f>
        <v>19.607843137254903</v>
      </c>
      <c r="G2357" s="581"/>
      <c r="H2357" s="582"/>
      <c r="I2357" s="141"/>
      <c r="J2357" s="383"/>
      <c r="K2357" s="383"/>
      <c r="L2357" s="398"/>
    </row>
    <row r="2358" spans="1:25" ht="15" customHeight="1">
      <c r="A2358" s="144">
        <v>8</v>
      </c>
      <c r="B2358" s="285" t="str">
        <f>IF('CADASTRO % DE CÁLCULO'!B5&lt;&gt;"",'CADASTRO % DE CÁLCULO'!B5,"")</f>
        <v>Comercial</v>
      </c>
      <c r="C2358" s="577">
        <f>'CADASTRO % DE CÁLCULO'!E5</f>
        <v>0.03</v>
      </c>
      <c r="D2358" s="578"/>
      <c r="E2358" s="579"/>
      <c r="F2358" s="580">
        <f t="shared" ref="F2358:F2365" ca="1" si="77">$J$2358*C2358</f>
        <v>11.76470588235294</v>
      </c>
      <c r="G2358" s="581"/>
      <c r="H2358" s="582"/>
      <c r="I2358" s="141"/>
      <c r="J2358" s="475">
        <f ca="1">F2366/(1-CÁLCULOS!L21-CÁLCULOS!L23-'CADASTRO % DE CÁLCULO'!E14)</f>
        <v>392.15686274509801</v>
      </c>
      <c r="K2358" s="383" t="s">
        <v>510</v>
      </c>
      <c r="L2358" s="383"/>
    </row>
    <row r="2359" spans="1:25" ht="15" customHeight="1">
      <c r="A2359" s="144">
        <v>9</v>
      </c>
      <c r="B2359" s="285" t="str">
        <f>IF('CADASTRO % DE CÁLCULO'!B6&lt;&gt;"",'CADASTRO % DE CÁLCULO'!B6,"")</f>
        <v>Plano de corte</v>
      </c>
      <c r="C2359" s="577">
        <f>'CADASTRO % DE CÁLCULO'!E6</f>
        <v>0.01</v>
      </c>
      <c r="D2359" s="578"/>
      <c r="E2359" s="579"/>
      <c r="F2359" s="580">
        <f t="shared" ca="1" si="77"/>
        <v>3.9215686274509802</v>
      </c>
      <c r="G2359" s="581"/>
      <c r="H2359" s="582"/>
      <c r="I2359" s="141"/>
      <c r="J2359" s="475">
        <f ca="1">J2358*'CADASTRO % DE CÁLCULO'!E13</f>
        <v>74.509803921568619</v>
      </c>
      <c r="K2359" s="383" t="s">
        <v>511</v>
      </c>
      <c r="L2359" s="383"/>
      <c r="Y2359" s="307"/>
    </row>
    <row r="2360" spans="1:25" ht="15" customHeight="1">
      <c r="A2360" s="144">
        <v>10</v>
      </c>
      <c r="B2360" s="285" t="str">
        <f>IF('CADASTRO % DE CÁLCULO'!B7&lt;&gt;"",'CADASTRO % DE CÁLCULO'!B7,"")</f>
        <v>Montador</v>
      </c>
      <c r="C2360" s="577">
        <f>'CADASTRO % DE CÁLCULO'!E7</f>
        <v>0.1</v>
      </c>
      <c r="D2360" s="578"/>
      <c r="E2360" s="579"/>
      <c r="F2360" s="580">
        <f t="shared" ca="1" si="77"/>
        <v>39.215686274509807</v>
      </c>
      <c r="G2360" s="581"/>
      <c r="H2360" s="582"/>
      <c r="I2360" s="141"/>
      <c r="J2360" s="475">
        <f ca="1">F2366/(1-CÁLCULOS!L21-CÁLCULOS!L23-'CADASTRO % DE CÁLCULO'!F3-'CADASTRO % DE CÁLCULO'!E14)</f>
        <v>487.80487804878049</v>
      </c>
      <c r="K2360" s="383" t="s">
        <v>512</v>
      </c>
      <c r="L2360" s="383"/>
      <c r="M2360" s="173"/>
    </row>
    <row r="2361" spans="1:25" ht="15" hidden="1" customHeight="1">
      <c r="A2361" s="144">
        <v>11</v>
      </c>
      <c r="B2361" s="285" t="str">
        <f>IF('CADASTRO % DE CÁLCULO'!B8&lt;&gt;"",'CADASTRO % DE CÁLCULO'!B8,"")</f>
        <v/>
      </c>
      <c r="C2361" s="577">
        <f>'CADASTRO % DE CÁLCULO'!E8</f>
        <v>0</v>
      </c>
      <c r="D2361" s="578"/>
      <c r="E2361" s="579"/>
      <c r="F2361" s="580">
        <f t="shared" ca="1" si="77"/>
        <v>0</v>
      </c>
      <c r="G2361" s="581"/>
      <c r="H2361" s="582"/>
      <c r="I2361" s="141"/>
      <c r="J2361" s="475">
        <f ca="1">J2360*'CADASTRO % DE CÁLCULO'!E3</f>
        <v>48.780487804878049</v>
      </c>
      <c r="K2361" s="400" t="s">
        <v>513</v>
      </c>
      <c r="L2361" s="383"/>
    </row>
    <row r="2362" spans="1:25" ht="15" hidden="1" customHeight="1">
      <c r="A2362" s="144">
        <v>12</v>
      </c>
      <c r="B2362" s="285" t="str">
        <f>IF('CADASTRO % DE CÁLCULO'!B9&lt;&gt;"",'CADASTRO % DE CÁLCULO'!B9,"")</f>
        <v/>
      </c>
      <c r="C2362" s="577">
        <f>'CADASTRO % DE CÁLCULO'!E9</f>
        <v>0</v>
      </c>
      <c r="D2362" s="578"/>
      <c r="E2362" s="579"/>
      <c r="F2362" s="580">
        <f t="shared" ca="1" si="77"/>
        <v>0</v>
      </c>
      <c r="G2362" s="581"/>
      <c r="H2362" s="582"/>
      <c r="I2362" s="141"/>
      <c r="J2362" s="475"/>
      <c r="K2362" s="401"/>
      <c r="L2362" s="383"/>
    </row>
    <row r="2363" spans="1:25" ht="15" hidden="1" customHeight="1">
      <c r="A2363" s="144">
        <v>13</v>
      </c>
      <c r="B2363" s="285" t="str">
        <f>IF('CADASTRO % DE CÁLCULO'!B10&lt;&gt;"",'CADASTRO % DE CÁLCULO'!B10,"")</f>
        <v/>
      </c>
      <c r="C2363" s="577">
        <f>'CADASTRO % DE CÁLCULO'!E10</f>
        <v>0</v>
      </c>
      <c r="D2363" s="578"/>
      <c r="E2363" s="579"/>
      <c r="F2363" s="580">
        <f t="shared" ca="1" si="77"/>
        <v>0</v>
      </c>
      <c r="G2363" s="581"/>
      <c r="H2363" s="582"/>
      <c r="I2363" s="141"/>
      <c r="J2363" s="475">
        <f ca="1">J2359+J2361</f>
        <v>123.29029172644667</v>
      </c>
      <c r="K2363" s="383" t="s">
        <v>514</v>
      </c>
      <c r="L2363" s="383"/>
    </row>
    <row r="2364" spans="1:25" ht="15" hidden="1" customHeight="1">
      <c r="A2364" s="144">
        <v>14</v>
      </c>
      <c r="B2364" s="285" t="str">
        <f>IF('CADASTRO % DE CÁLCULO'!B11&lt;&gt;"",'CADASTRO % DE CÁLCULO'!B11,"")</f>
        <v/>
      </c>
      <c r="C2364" s="577">
        <f>'CADASTRO % DE CÁLCULO'!E11</f>
        <v>0</v>
      </c>
      <c r="D2364" s="578"/>
      <c r="E2364" s="579"/>
      <c r="F2364" s="580">
        <f t="shared" ca="1" si="77"/>
        <v>0</v>
      </c>
      <c r="G2364" s="581"/>
      <c r="H2364" s="582"/>
      <c r="I2364" s="141"/>
      <c r="J2364" s="475">
        <f ca="1">(F2366+J2359+J2361)</f>
        <v>323.29029172644664</v>
      </c>
      <c r="K2364" s="383" t="s">
        <v>515</v>
      </c>
      <c r="L2364" s="383"/>
    </row>
    <row r="2365" spans="1:25" ht="15" hidden="1" customHeight="1">
      <c r="A2365" s="144">
        <v>15</v>
      </c>
      <c r="B2365" s="285" t="str">
        <f>IF('CADASTRO % DE CÁLCULO'!B12&lt;&gt;"",'CADASTRO % DE CÁLCULO'!B12,"")</f>
        <v/>
      </c>
      <c r="C2365" s="577">
        <f>'CADASTRO % DE CÁLCULO'!E12</f>
        <v>0</v>
      </c>
      <c r="D2365" s="578"/>
      <c r="E2365" s="579"/>
      <c r="F2365" s="580">
        <f t="shared" ca="1" si="77"/>
        <v>0</v>
      </c>
      <c r="G2365" s="581"/>
      <c r="H2365" s="582"/>
      <c r="I2365" s="141"/>
      <c r="J2365" s="173"/>
    </row>
    <row r="2366" spans="1:25" ht="15" customHeight="1">
      <c r="A2366" s="144">
        <v>16</v>
      </c>
      <c r="B2366" s="304" t="s">
        <v>407</v>
      </c>
      <c r="C2366" s="583">
        <f ca="1">IFERROR(F2366/F2371,0)</f>
        <v>0.40458994082840244</v>
      </c>
      <c r="D2366" s="584"/>
      <c r="E2366" s="585"/>
      <c r="F2366" s="556">
        <f ca="1">IFERROR(((B23+E23)),0)</f>
        <v>200</v>
      </c>
      <c r="G2366" s="557"/>
      <c r="H2366" s="558"/>
      <c r="I2366" s="141"/>
      <c r="Y2366" s="173"/>
    </row>
    <row r="2367" spans="1:25" ht="15" customHeight="1">
      <c r="A2367" s="144">
        <v>17</v>
      </c>
      <c r="B2367" s="305" t="str">
        <f>CÁLCULOS!H21</f>
        <v>Impostos</v>
      </c>
      <c r="C2367" s="555">
        <f>CÁLCULOS!I21/100</f>
        <v>0.1</v>
      </c>
      <c r="D2367" s="555"/>
      <c r="E2367" s="555"/>
      <c r="F2367" s="556">
        <f ca="1">IFERROR(F2371*C2367,0)</f>
        <v>49.432766319028538</v>
      </c>
      <c r="G2367" s="557"/>
      <c r="H2367" s="558"/>
      <c r="I2367" s="141"/>
    </row>
    <row r="2368" spans="1:25" ht="15" customHeight="1">
      <c r="A2368" s="144">
        <v>18</v>
      </c>
      <c r="B2368" s="306" t="str">
        <f>CÁLCULOS!H23</f>
        <v>Lucro</v>
      </c>
      <c r="C2368" s="569">
        <f ca="1">IFERROR(F2368/F2371,0)</f>
        <v>0.19999999999999993</v>
      </c>
      <c r="D2368" s="569"/>
      <c r="E2368" s="569"/>
      <c r="F2368" s="570">
        <f ca="1">IFERROR(F2371-F2367-F2366-F2360-F2359-F2358-F2357-F2356-F2370-F2361-F2362-F2363-F2364-F2365,0)</f>
        <v>98.865532638057033</v>
      </c>
      <c r="G2368" s="571"/>
      <c r="H2368" s="572"/>
      <c r="I2368" s="141"/>
    </row>
    <row r="2369" spans="1:11" ht="20.100000000000001" customHeight="1">
      <c r="A2369" s="144">
        <v>19</v>
      </c>
      <c r="B2369" s="573" t="str">
        <f>CÁLCULOS!Y2&amp;" VALOR À VISTA"</f>
        <v>R$ VALOR À VISTA</v>
      </c>
      <c r="C2369" s="573"/>
      <c r="D2369" s="573"/>
      <c r="E2369" s="573"/>
      <c r="F2369" s="574">
        <f ca="1">J2364/(1-CÁLCULOS!L23-CÁLCULOS!L21)</f>
        <v>461.84327389492375</v>
      </c>
      <c r="G2369" s="575"/>
      <c r="H2369" s="576"/>
      <c r="I2369" s="141"/>
    </row>
    <row r="2370" spans="1:11" ht="15" customHeight="1">
      <c r="A2370" s="144">
        <v>20</v>
      </c>
      <c r="B2370" s="305" t="str">
        <f>CÁLCULOS!H25</f>
        <v>Juros do Financiamento/Cheque</v>
      </c>
      <c r="C2370" s="555">
        <f>IF(CÁLCULOS!I25="",0,CÁLCULOS!I25)</f>
        <v>4.5999999999999999E-2</v>
      </c>
      <c r="D2370" s="555"/>
      <c r="E2370" s="555"/>
      <c r="F2370" s="556">
        <f ca="1">IFERROR(F2371*C2370,0)</f>
        <v>22.739072506753125</v>
      </c>
      <c r="G2370" s="557"/>
      <c r="H2370" s="558"/>
      <c r="I2370" s="141"/>
      <c r="J2370" s="173"/>
      <c r="K2370" s="173"/>
    </row>
    <row r="2371" spans="1:11" ht="20.100000000000001" customHeight="1">
      <c r="A2371" s="144">
        <v>21</v>
      </c>
      <c r="B2371" s="559" t="str">
        <f>CÁLCULOS!Y2&amp;" TOTAL ORÇAMENTO DO AMBIENTE"</f>
        <v>R$ TOTAL ORÇAMENTO DO AMBIENTE</v>
      </c>
      <c r="C2371" s="559"/>
      <c r="D2371" s="559"/>
      <c r="E2371" s="559"/>
      <c r="F2371" s="560">
        <f ca="1">IFERROR(J2364/(1-CÁLCULOS!L23-CÁLCULOS!L21-CÁLCULOS!K25),0)</f>
        <v>494.32766319028536</v>
      </c>
      <c r="G2371" s="561"/>
      <c r="H2371" s="562"/>
      <c r="I2371" s="141"/>
      <c r="J2371" s="375"/>
    </row>
    <row r="2372" spans="1:11" ht="12" customHeight="1">
      <c r="A2372" s="144">
        <v>22</v>
      </c>
      <c r="I2372" s="276"/>
    </row>
    <row r="2373" spans="1:11" ht="24.95" hidden="1" customHeight="1">
      <c r="A2373" s="144">
        <v>23</v>
      </c>
      <c r="J2373" s="173"/>
    </row>
    <row r="2374" spans="1:11" ht="24.95" hidden="1" customHeight="1">
      <c r="A2374" s="144">
        <v>24</v>
      </c>
      <c r="J2374" s="173"/>
    </row>
    <row r="2375" spans="1:11" ht="15" hidden="1" customHeight="1">
      <c r="A2375" s="143"/>
      <c r="I2375" s="141"/>
    </row>
    <row r="2376" spans="1:11" ht="20.100000000000001" hidden="1" customHeight="1">
      <c r="A2376" s="143"/>
      <c r="I2376" s="141"/>
    </row>
    <row r="2377" spans="1:11" ht="15" hidden="1" customHeight="1">
      <c r="A2377" s="143"/>
      <c r="B2377" s="53"/>
      <c r="C2377" s="53"/>
      <c r="D2377" s="53"/>
      <c r="E2377" s="53"/>
      <c r="F2377" s="53"/>
      <c r="G2377" s="53"/>
      <c r="H2377" s="53"/>
      <c r="I2377" s="141"/>
    </row>
    <row r="2378" spans="1:11" ht="15" hidden="1" customHeight="1">
      <c r="A2378" s="143"/>
      <c r="B2378" s="53"/>
      <c r="C2378" s="53"/>
      <c r="D2378" s="53"/>
      <c r="E2378" s="53"/>
      <c r="F2378" s="53"/>
      <c r="G2378" s="53"/>
      <c r="H2378" s="53"/>
      <c r="I2378" s="141"/>
    </row>
    <row r="2379" spans="1:11" ht="15" hidden="1" customHeight="1">
      <c r="A2379" s="143"/>
      <c r="B2379" s="53"/>
      <c r="C2379" s="53"/>
      <c r="D2379" s="53"/>
      <c r="E2379" s="53"/>
      <c r="F2379" s="53"/>
      <c r="G2379" s="53"/>
      <c r="H2379" s="53"/>
      <c r="I2379" s="141"/>
    </row>
    <row r="2380" spans="1:11" ht="15" hidden="1" customHeight="1">
      <c r="A2380" s="143"/>
      <c r="B2380" s="53"/>
      <c r="C2380" s="53"/>
      <c r="D2380" s="53"/>
      <c r="E2380" s="53"/>
      <c r="F2380" s="53"/>
      <c r="G2380" s="53"/>
      <c r="H2380" s="53"/>
      <c r="I2380" s="141"/>
    </row>
    <row r="2381" spans="1:11" ht="15" hidden="1" customHeight="1">
      <c r="A2381" s="143"/>
      <c r="B2381" s="53"/>
      <c r="C2381" s="53"/>
      <c r="D2381" s="53"/>
      <c r="E2381" s="53"/>
      <c r="F2381" s="53"/>
      <c r="G2381" s="53"/>
      <c r="H2381" s="53"/>
      <c r="I2381" s="141"/>
    </row>
    <row r="2382" spans="1:11" ht="15" hidden="1" customHeight="1">
      <c r="A2382" s="143"/>
      <c r="B2382" s="53"/>
      <c r="C2382" s="53"/>
      <c r="D2382" s="53"/>
      <c r="E2382" s="53"/>
      <c r="F2382" s="53"/>
      <c r="G2382" s="53"/>
      <c r="H2382" s="53"/>
      <c r="I2382" s="141"/>
    </row>
    <row r="2383" spans="1:11" ht="15" hidden="1" customHeight="1">
      <c r="A2383" s="143"/>
      <c r="B2383" s="53"/>
      <c r="C2383" s="53"/>
      <c r="D2383" s="53"/>
      <c r="E2383" s="53"/>
      <c r="F2383" s="53"/>
      <c r="G2383" s="53"/>
      <c r="H2383" s="53"/>
      <c r="I2383" s="141"/>
    </row>
    <row r="2384" spans="1:11" ht="15" hidden="1" customHeight="1">
      <c r="A2384" s="143"/>
      <c r="B2384" s="53"/>
      <c r="C2384" s="53"/>
      <c r="D2384" s="53"/>
      <c r="E2384" s="53"/>
      <c r="F2384" s="53"/>
      <c r="G2384" s="53"/>
      <c r="H2384" s="53"/>
      <c r="I2384" s="141"/>
    </row>
    <row r="2385" spans="1:30" ht="15" hidden="1" customHeight="1">
      <c r="A2385" s="143"/>
      <c r="B2385" s="53"/>
      <c r="C2385" s="53"/>
      <c r="D2385" s="53"/>
      <c r="E2385" s="53"/>
      <c r="F2385" s="53"/>
      <c r="G2385" s="53"/>
      <c r="H2385" s="53"/>
      <c r="I2385" s="141"/>
    </row>
    <row r="2386" spans="1:30" ht="15" hidden="1" customHeight="1">
      <c r="A2386" s="143"/>
      <c r="B2386" s="53"/>
      <c r="C2386" s="53"/>
      <c r="D2386" s="53"/>
      <c r="E2386" s="53"/>
      <c r="F2386" s="53"/>
      <c r="G2386" s="53"/>
      <c r="H2386" s="53"/>
      <c r="I2386" s="141"/>
    </row>
    <row r="2387" spans="1:30" ht="15" hidden="1" customHeight="1">
      <c r="A2387" s="143"/>
      <c r="B2387" s="53"/>
      <c r="C2387" s="53"/>
      <c r="D2387" s="53"/>
      <c r="E2387" s="53"/>
      <c r="F2387" s="53"/>
      <c r="G2387" s="53"/>
      <c r="H2387" s="53"/>
      <c r="I2387" s="141"/>
    </row>
    <row r="2388" spans="1:30" ht="15" hidden="1" customHeight="1">
      <c r="A2388" s="143"/>
      <c r="B2388" s="53"/>
      <c r="C2388" s="53"/>
      <c r="D2388" s="53"/>
      <c r="E2388" s="53"/>
      <c r="F2388" s="53"/>
      <c r="G2388" s="53"/>
      <c r="H2388" s="53"/>
      <c r="I2388" s="141"/>
    </row>
    <row r="2389" spans="1:30" ht="30.75" hidden="1" customHeight="1" thickBot="1">
      <c r="A2389" s="143"/>
      <c r="B2389" s="12"/>
      <c r="C2389" s="12"/>
      <c r="D2389" s="12"/>
      <c r="E2389" s="12"/>
      <c r="F2389" s="12"/>
      <c r="G2389" s="12"/>
      <c r="H2389" s="12"/>
      <c r="I2389" s="274"/>
      <c r="J2389" s="274"/>
      <c r="K2389" s="274"/>
      <c r="L2389" s="274"/>
      <c r="M2389" s="274"/>
      <c r="N2389" s="274"/>
      <c r="O2389" s="274"/>
      <c r="P2389" s="274"/>
      <c r="Q2389" s="274"/>
      <c r="R2389" s="274"/>
      <c r="S2389" s="274"/>
      <c r="T2389" s="274"/>
      <c r="U2389" s="274"/>
      <c r="V2389" s="274"/>
      <c r="W2389" s="163"/>
      <c r="X2389" s="163"/>
      <c r="Y2389" s="163"/>
      <c r="Z2389" s="163"/>
    </row>
    <row r="2390" spans="1:30" ht="20.100000000000001" hidden="1" customHeight="1">
      <c r="A2390" s="143"/>
      <c r="B2390" s="5" t="s">
        <v>7</v>
      </c>
      <c r="C2390" s="563" t="str">
        <f ca="1">D2</f>
        <v>DORMITORIO</v>
      </c>
      <c r="D2390" s="563"/>
      <c r="E2390" s="563"/>
      <c r="F2390" s="563"/>
      <c r="G2390" s="564"/>
      <c r="H2390" s="565"/>
      <c r="I2390" s="275">
        <f ca="1">F2371</f>
        <v>494.32766319028536</v>
      </c>
      <c r="J2390" s="274" t="str">
        <f ca="1">C2390</f>
        <v>DORMITORIO</v>
      </c>
      <c r="K2390" s="274" t="s">
        <v>231</v>
      </c>
      <c r="L2390" s="274">
        <f>C6</f>
        <v>0</v>
      </c>
      <c r="M2390" s="274" t="s">
        <v>232</v>
      </c>
      <c r="N2390" s="274">
        <f ca="1">I2390</f>
        <v>494.32766319028536</v>
      </c>
      <c r="P2390" s="436" t="s">
        <v>550</v>
      </c>
      <c r="Q2390" s="457">
        <v>45844.002505927885</v>
      </c>
      <c r="R2390" t="s">
        <v>550</v>
      </c>
      <c r="S2390" t="s">
        <v>231</v>
      </c>
      <c r="T2390">
        <v>1</v>
      </c>
      <c r="V2390">
        <v>45844.002505927885</v>
      </c>
    </row>
    <row r="2391" spans="1:30" ht="150" hidden="1" customHeight="1">
      <c r="A2391" s="145"/>
      <c r="B2391" s="54" t="s">
        <v>173</v>
      </c>
      <c r="C2391" s="566"/>
      <c r="D2391" s="567"/>
      <c r="E2391" s="567"/>
      <c r="F2391" s="567"/>
      <c r="G2391" s="546"/>
      <c r="H2391" s="568"/>
      <c r="I2391" s="274"/>
      <c r="J2391" s="274"/>
      <c r="K2391" s="274"/>
      <c r="L2391" s="274"/>
      <c r="M2391" s="274"/>
      <c r="N2391" s="274"/>
      <c r="P2391" t="s">
        <v>569</v>
      </c>
      <c r="X2391" s="163"/>
      <c r="Y2391" s="163"/>
      <c r="Z2391" s="163"/>
    </row>
    <row r="2392" spans="1:30" ht="15" hidden="1" customHeight="1">
      <c r="A2392" s="145">
        <v>1</v>
      </c>
      <c r="B2392" s="51"/>
      <c r="C2392" s="552"/>
      <c r="D2392" s="553"/>
      <c r="E2392" s="553"/>
      <c r="F2392" s="553"/>
      <c r="G2392" s="553"/>
      <c r="H2392" s="554"/>
      <c r="I2392" s="274"/>
      <c r="J2392" s="274">
        <f>C2392</f>
        <v>0</v>
      </c>
      <c r="K2392" s="274"/>
      <c r="L2392" s="274"/>
      <c r="M2392" s="274"/>
      <c r="N2392" s="274"/>
      <c r="P2392" s="437" t="s">
        <v>369</v>
      </c>
      <c r="X2392" s="163"/>
      <c r="Y2392" s="163"/>
      <c r="Z2392" s="163"/>
    </row>
    <row r="2393" spans="1:30" ht="15" hidden="1" customHeight="1">
      <c r="A2393" s="145">
        <v>2</v>
      </c>
      <c r="B2393" s="52"/>
      <c r="C2393" s="546"/>
      <c r="D2393" s="547"/>
      <c r="E2393" s="547"/>
      <c r="F2393" s="547"/>
      <c r="G2393" s="547"/>
      <c r="H2393" s="548"/>
      <c r="I2393" s="274"/>
      <c r="J2393" s="274">
        <f t="shared" ref="J2393:J2436" si="78">C2393</f>
        <v>0</v>
      </c>
      <c r="K2393" s="274"/>
      <c r="L2393" s="274"/>
      <c r="M2393" s="274"/>
      <c r="N2393" s="274"/>
      <c r="P2393" t="s">
        <v>363</v>
      </c>
      <c r="X2393" s="163"/>
      <c r="Y2393" s="163"/>
      <c r="Z2393" s="163"/>
    </row>
    <row r="2394" spans="1:30" ht="15" hidden="1" customHeight="1">
      <c r="A2394" s="145">
        <v>3</v>
      </c>
      <c r="B2394" s="51"/>
      <c r="C2394" s="543"/>
      <c r="D2394" s="544"/>
      <c r="E2394" s="544"/>
      <c r="F2394" s="544"/>
      <c r="G2394" s="544"/>
      <c r="H2394" s="545"/>
      <c r="I2394" s="274"/>
      <c r="J2394" s="274">
        <f t="shared" si="78"/>
        <v>0</v>
      </c>
      <c r="K2394" s="274"/>
      <c r="L2394" s="274"/>
      <c r="M2394" s="274"/>
      <c r="N2394" s="274"/>
      <c r="P2394" t="s">
        <v>370</v>
      </c>
      <c r="X2394" s="163"/>
      <c r="Y2394" s="163"/>
      <c r="Z2394" s="163"/>
    </row>
    <row r="2395" spans="1:30" ht="15" hidden="1" customHeight="1">
      <c r="A2395" s="145">
        <v>4</v>
      </c>
      <c r="B2395" s="52"/>
      <c r="C2395" s="546"/>
      <c r="D2395" s="547"/>
      <c r="E2395" s="547"/>
      <c r="F2395" s="547"/>
      <c r="G2395" s="547"/>
      <c r="H2395" s="548"/>
      <c r="I2395" s="274"/>
      <c r="J2395" s="274">
        <f t="shared" si="78"/>
        <v>0</v>
      </c>
      <c r="K2395" s="274"/>
      <c r="L2395" s="274"/>
      <c r="M2395" s="274"/>
      <c r="N2395" s="274"/>
      <c r="P2395" s="274" t="s">
        <v>372</v>
      </c>
      <c r="X2395" s="163"/>
      <c r="Y2395" s="163"/>
      <c r="Z2395" s="163"/>
    </row>
    <row r="2396" spans="1:30" ht="15" hidden="1" customHeight="1">
      <c r="A2396" s="145">
        <v>5</v>
      </c>
      <c r="B2396" s="51"/>
      <c r="C2396" s="543"/>
      <c r="D2396" s="544"/>
      <c r="E2396" s="544"/>
      <c r="F2396" s="544"/>
      <c r="G2396" s="544"/>
      <c r="H2396" s="545"/>
      <c r="I2396" s="274"/>
      <c r="J2396" s="274">
        <f t="shared" si="78"/>
        <v>0</v>
      </c>
      <c r="K2396" s="274"/>
      <c r="L2396" s="274"/>
      <c r="M2396" s="274"/>
      <c r="N2396" s="274"/>
      <c r="O2396" s="274"/>
      <c r="P2396" s="274"/>
      <c r="X2396" s="163"/>
      <c r="Y2396" s="163"/>
      <c r="Z2396" s="163"/>
    </row>
    <row r="2397" spans="1:30" ht="15" hidden="1" customHeight="1">
      <c r="A2397" s="145">
        <v>6</v>
      </c>
      <c r="B2397" s="52"/>
      <c r="C2397" s="546"/>
      <c r="D2397" s="547"/>
      <c r="E2397" s="547"/>
      <c r="F2397" s="547"/>
      <c r="G2397" s="547"/>
      <c r="H2397" s="548"/>
      <c r="I2397" s="274"/>
      <c r="J2397" s="274">
        <f t="shared" si="78"/>
        <v>0</v>
      </c>
      <c r="K2397" s="274"/>
      <c r="L2397" s="274"/>
      <c r="M2397" s="274"/>
      <c r="N2397" s="274"/>
      <c r="O2397" s="274"/>
      <c r="P2397" s="274"/>
      <c r="X2397" s="163"/>
      <c r="Y2397" s="163"/>
      <c r="Z2397" s="163"/>
    </row>
    <row r="2398" spans="1:30" ht="15" hidden="1" customHeight="1">
      <c r="A2398" s="145">
        <v>7</v>
      </c>
      <c r="B2398" s="51"/>
      <c r="C2398" s="543"/>
      <c r="D2398" s="544"/>
      <c r="E2398" s="544"/>
      <c r="F2398" s="544"/>
      <c r="G2398" s="544"/>
      <c r="H2398" s="545"/>
      <c r="I2398" s="274"/>
      <c r="J2398" s="274">
        <f t="shared" si="78"/>
        <v>0</v>
      </c>
      <c r="K2398" s="274"/>
      <c r="L2398" s="274"/>
      <c r="M2398" s="274"/>
      <c r="N2398" s="274"/>
      <c r="O2398" s="274"/>
      <c r="P2398" s="274"/>
      <c r="X2398" s="163"/>
      <c r="Y2398" s="163"/>
      <c r="Z2398" s="163"/>
    </row>
    <row r="2399" spans="1:30" ht="15" hidden="1" customHeight="1">
      <c r="A2399" s="145">
        <v>8</v>
      </c>
      <c r="B2399" s="52"/>
      <c r="C2399" s="546"/>
      <c r="D2399" s="547"/>
      <c r="E2399" s="547"/>
      <c r="F2399" s="547"/>
      <c r="G2399" s="547"/>
      <c r="H2399" s="548"/>
      <c r="I2399" s="274"/>
      <c r="J2399" s="274">
        <f t="shared" si="78"/>
        <v>0</v>
      </c>
      <c r="K2399" s="274"/>
      <c r="L2399" s="274"/>
      <c r="M2399" s="274"/>
      <c r="N2399" s="274"/>
      <c r="O2399" s="274"/>
      <c r="P2399" s="274"/>
      <c r="X2399" s="163"/>
      <c r="Y2399" s="163"/>
      <c r="Z2399" s="163"/>
      <c r="AC2399">
        <f t="shared" ref="AC2399:AD2406" si="79">IF(B2398&lt;&gt;"",1,0)</f>
        <v>0</v>
      </c>
      <c r="AD2399">
        <f t="shared" si="79"/>
        <v>0</v>
      </c>
    </row>
    <row r="2400" spans="1:30" ht="15" hidden="1" customHeight="1">
      <c r="A2400" s="145">
        <v>9</v>
      </c>
      <c r="B2400" s="51"/>
      <c r="C2400" s="543"/>
      <c r="D2400" s="544"/>
      <c r="E2400" s="544"/>
      <c r="F2400" s="544"/>
      <c r="G2400" s="544"/>
      <c r="H2400" s="545"/>
      <c r="I2400" s="274"/>
      <c r="J2400" s="274">
        <f t="shared" si="78"/>
        <v>0</v>
      </c>
      <c r="K2400" s="274"/>
      <c r="L2400" s="274"/>
      <c r="M2400" s="274"/>
      <c r="N2400" s="274"/>
      <c r="O2400" s="274"/>
      <c r="P2400" s="274"/>
      <c r="X2400" s="163"/>
      <c r="Y2400" s="163"/>
      <c r="Z2400" s="163"/>
      <c r="AC2400">
        <f t="shared" si="79"/>
        <v>0</v>
      </c>
      <c r="AD2400">
        <f t="shared" si="79"/>
        <v>0</v>
      </c>
    </row>
    <row r="2401" spans="1:30" ht="15" hidden="1" customHeight="1">
      <c r="A2401" s="145">
        <v>10</v>
      </c>
      <c r="B2401" s="52"/>
      <c r="C2401" s="546"/>
      <c r="D2401" s="547"/>
      <c r="E2401" s="547"/>
      <c r="F2401" s="547"/>
      <c r="G2401" s="547"/>
      <c r="H2401" s="548"/>
      <c r="I2401" s="274"/>
      <c r="J2401" s="274">
        <f t="shared" si="78"/>
        <v>0</v>
      </c>
      <c r="K2401" s="274"/>
      <c r="L2401" s="274"/>
      <c r="M2401" s="274"/>
      <c r="N2401" s="274"/>
      <c r="O2401" s="274"/>
      <c r="P2401" s="274"/>
      <c r="X2401" s="163"/>
      <c r="Y2401" s="163"/>
      <c r="Z2401" s="163"/>
      <c r="AC2401">
        <f t="shared" si="79"/>
        <v>0</v>
      </c>
      <c r="AD2401">
        <f t="shared" si="79"/>
        <v>0</v>
      </c>
    </row>
    <row r="2402" spans="1:30" ht="15" hidden="1" customHeight="1">
      <c r="A2402" s="145">
        <v>11</v>
      </c>
      <c r="B2402" s="51"/>
      <c r="C2402" s="543"/>
      <c r="D2402" s="544"/>
      <c r="E2402" s="544"/>
      <c r="F2402" s="544"/>
      <c r="G2402" s="544"/>
      <c r="H2402" s="545"/>
      <c r="I2402" s="274"/>
      <c r="J2402" s="274">
        <f t="shared" si="78"/>
        <v>0</v>
      </c>
      <c r="K2402" s="274"/>
      <c r="L2402" s="274"/>
      <c r="M2402" s="274"/>
      <c r="N2402" s="274"/>
      <c r="O2402" s="274"/>
      <c r="P2402" s="274"/>
      <c r="X2402" s="163"/>
      <c r="Y2402" s="163"/>
      <c r="Z2402" s="163"/>
      <c r="AC2402">
        <f t="shared" si="79"/>
        <v>0</v>
      </c>
      <c r="AD2402">
        <f t="shared" si="79"/>
        <v>0</v>
      </c>
    </row>
    <row r="2403" spans="1:30" ht="15" hidden="1" customHeight="1">
      <c r="A2403" s="145">
        <v>12</v>
      </c>
      <c r="B2403" s="52"/>
      <c r="C2403" s="546"/>
      <c r="D2403" s="547"/>
      <c r="E2403" s="547"/>
      <c r="F2403" s="547"/>
      <c r="G2403" s="547"/>
      <c r="H2403" s="548"/>
      <c r="I2403" s="274"/>
      <c r="J2403" s="274">
        <f t="shared" si="78"/>
        <v>0</v>
      </c>
      <c r="K2403" s="274"/>
      <c r="L2403" s="274"/>
      <c r="M2403" s="274"/>
      <c r="N2403" s="274"/>
      <c r="O2403" s="274"/>
      <c r="P2403" s="274"/>
      <c r="X2403" s="163"/>
      <c r="Y2403" s="163"/>
      <c r="Z2403" s="163"/>
      <c r="AC2403">
        <f t="shared" si="79"/>
        <v>0</v>
      </c>
      <c r="AD2403">
        <f t="shared" si="79"/>
        <v>0</v>
      </c>
    </row>
    <row r="2404" spans="1:30" ht="15" hidden="1" customHeight="1">
      <c r="A2404" s="145">
        <v>13</v>
      </c>
      <c r="B2404" s="51"/>
      <c r="C2404" s="543"/>
      <c r="D2404" s="544"/>
      <c r="E2404" s="544"/>
      <c r="F2404" s="544"/>
      <c r="G2404" s="544"/>
      <c r="H2404" s="545"/>
      <c r="I2404" s="274"/>
      <c r="J2404" s="274">
        <f t="shared" si="78"/>
        <v>0</v>
      </c>
      <c r="K2404" s="274"/>
      <c r="L2404" s="274"/>
      <c r="M2404" s="274"/>
      <c r="N2404" s="274"/>
      <c r="O2404" s="274"/>
      <c r="P2404" s="274"/>
      <c r="X2404" s="163"/>
      <c r="Y2404" s="163"/>
      <c r="Z2404" s="163"/>
      <c r="AC2404">
        <f t="shared" si="79"/>
        <v>0</v>
      </c>
      <c r="AD2404">
        <f t="shared" si="79"/>
        <v>0</v>
      </c>
    </row>
    <row r="2405" spans="1:30" ht="15" hidden="1" customHeight="1">
      <c r="A2405" s="145">
        <v>14</v>
      </c>
      <c r="B2405" s="52"/>
      <c r="C2405" s="546"/>
      <c r="D2405" s="547"/>
      <c r="E2405" s="547"/>
      <c r="F2405" s="547"/>
      <c r="G2405" s="547"/>
      <c r="H2405" s="548"/>
      <c r="I2405" s="274"/>
      <c r="J2405" s="274">
        <f t="shared" si="78"/>
        <v>0</v>
      </c>
      <c r="K2405" s="274"/>
      <c r="L2405" s="274"/>
      <c r="M2405" s="274"/>
      <c r="N2405" s="274"/>
      <c r="O2405" s="274"/>
      <c r="P2405" s="274"/>
      <c r="X2405" s="163"/>
      <c r="Y2405" s="163"/>
      <c r="Z2405" s="163"/>
      <c r="AC2405">
        <f t="shared" si="79"/>
        <v>0</v>
      </c>
      <c r="AD2405">
        <f t="shared" si="79"/>
        <v>0</v>
      </c>
    </row>
    <row r="2406" spans="1:30" ht="15" hidden="1" customHeight="1">
      <c r="A2406" s="145">
        <v>15</v>
      </c>
      <c r="B2406" s="51"/>
      <c r="C2406" s="543"/>
      <c r="D2406" s="544"/>
      <c r="E2406" s="544"/>
      <c r="F2406" s="544"/>
      <c r="G2406" s="544"/>
      <c r="H2406" s="545"/>
      <c r="I2406" s="274"/>
      <c r="J2406" s="274">
        <f t="shared" si="78"/>
        <v>0</v>
      </c>
      <c r="K2406" s="274"/>
      <c r="L2406" s="274"/>
      <c r="M2406" s="274"/>
      <c r="N2406" s="274"/>
      <c r="O2406" s="274"/>
      <c r="P2406" s="274"/>
      <c r="X2406" s="163"/>
      <c r="Y2406" s="163"/>
      <c r="Z2406" s="163"/>
      <c r="AC2406">
        <f t="shared" si="79"/>
        <v>0</v>
      </c>
      <c r="AD2406">
        <f t="shared" si="79"/>
        <v>0</v>
      </c>
    </row>
    <row r="2407" spans="1:30" ht="15" hidden="1" customHeight="1">
      <c r="A2407" s="145">
        <v>16</v>
      </c>
      <c r="B2407" s="52"/>
      <c r="C2407" s="546"/>
      <c r="D2407" s="547"/>
      <c r="E2407" s="547"/>
      <c r="F2407" s="547"/>
      <c r="G2407" s="547"/>
      <c r="H2407" s="548"/>
      <c r="I2407" s="274"/>
      <c r="J2407" s="274">
        <f t="shared" si="78"/>
        <v>0</v>
      </c>
      <c r="K2407" s="274"/>
      <c r="L2407" s="274"/>
      <c r="M2407" s="274"/>
      <c r="N2407" s="274"/>
      <c r="O2407" s="274"/>
      <c r="P2407" s="274"/>
      <c r="X2407" s="163"/>
      <c r="Y2407" s="163"/>
      <c r="Z2407" s="163"/>
    </row>
    <row r="2408" spans="1:30" ht="15" hidden="1" customHeight="1">
      <c r="A2408" s="145">
        <v>17</v>
      </c>
      <c r="B2408" s="51"/>
      <c r="C2408" s="543"/>
      <c r="D2408" s="544"/>
      <c r="E2408" s="544"/>
      <c r="F2408" s="544"/>
      <c r="G2408" s="544"/>
      <c r="H2408" s="545"/>
      <c r="I2408" s="274"/>
      <c r="J2408" s="274">
        <f t="shared" si="78"/>
        <v>0</v>
      </c>
      <c r="K2408" s="274"/>
      <c r="L2408" s="274"/>
      <c r="M2408" s="274"/>
      <c r="N2408" s="274"/>
      <c r="O2408" s="274"/>
      <c r="P2408" s="274"/>
      <c r="X2408" s="163"/>
      <c r="Y2408" s="163"/>
      <c r="Z2408" s="163"/>
    </row>
    <row r="2409" spans="1:30" ht="15" hidden="1" customHeight="1">
      <c r="A2409" s="145">
        <v>18</v>
      </c>
      <c r="B2409" s="52"/>
      <c r="C2409" s="546"/>
      <c r="D2409" s="547"/>
      <c r="E2409" s="547"/>
      <c r="F2409" s="547"/>
      <c r="G2409" s="547"/>
      <c r="H2409" s="548"/>
      <c r="I2409" s="274"/>
      <c r="J2409" s="274">
        <f t="shared" si="78"/>
        <v>0</v>
      </c>
      <c r="K2409" s="274"/>
      <c r="L2409" s="274"/>
      <c r="M2409" s="274"/>
      <c r="N2409" s="274"/>
      <c r="O2409" s="274"/>
      <c r="P2409" s="274"/>
      <c r="X2409" s="163"/>
      <c r="Y2409" s="163"/>
      <c r="Z2409" s="163"/>
    </row>
    <row r="2410" spans="1:30" ht="15" hidden="1" customHeight="1">
      <c r="A2410" s="145">
        <v>19</v>
      </c>
      <c r="B2410" s="51"/>
      <c r="C2410" s="543"/>
      <c r="D2410" s="544"/>
      <c r="E2410" s="544"/>
      <c r="F2410" s="544"/>
      <c r="G2410" s="544"/>
      <c r="H2410" s="545"/>
      <c r="I2410" s="274"/>
      <c r="J2410" s="274">
        <f t="shared" si="78"/>
        <v>0</v>
      </c>
      <c r="K2410" s="274"/>
      <c r="L2410" s="274"/>
      <c r="M2410" s="274"/>
      <c r="N2410" s="274"/>
      <c r="O2410" s="274"/>
      <c r="P2410" s="274"/>
      <c r="X2410" s="163"/>
      <c r="Y2410" s="163"/>
      <c r="Z2410" s="163"/>
    </row>
    <row r="2411" spans="1:30" ht="15" hidden="1" customHeight="1">
      <c r="A2411" s="145">
        <v>20</v>
      </c>
      <c r="B2411" s="52"/>
      <c r="C2411" s="546"/>
      <c r="D2411" s="547"/>
      <c r="E2411" s="547"/>
      <c r="F2411" s="547"/>
      <c r="G2411" s="547"/>
      <c r="H2411" s="548"/>
      <c r="I2411" s="274"/>
      <c r="J2411" s="274">
        <f t="shared" si="78"/>
        <v>0</v>
      </c>
      <c r="K2411" s="274"/>
      <c r="L2411" s="274"/>
      <c r="M2411" s="274"/>
      <c r="N2411" s="274"/>
      <c r="O2411" s="274"/>
      <c r="P2411" s="274"/>
      <c r="X2411" s="163"/>
      <c r="Y2411" s="163"/>
      <c r="Z2411" s="163"/>
    </row>
    <row r="2412" spans="1:30" ht="15" hidden="1" customHeight="1">
      <c r="A2412" s="145">
        <v>21</v>
      </c>
      <c r="B2412" s="51"/>
      <c r="C2412" s="543"/>
      <c r="D2412" s="544"/>
      <c r="E2412" s="544"/>
      <c r="F2412" s="544"/>
      <c r="G2412" s="544"/>
      <c r="H2412" s="545"/>
      <c r="I2412" s="274"/>
      <c r="J2412" s="274">
        <f t="shared" si="78"/>
        <v>0</v>
      </c>
      <c r="K2412" s="274"/>
      <c r="L2412" s="274"/>
      <c r="M2412" s="274"/>
      <c r="N2412" s="274"/>
      <c r="O2412" s="274"/>
      <c r="P2412" s="274"/>
      <c r="X2412" s="163"/>
      <c r="Y2412" s="163"/>
      <c r="Z2412" s="163"/>
    </row>
    <row r="2413" spans="1:30" ht="15" hidden="1" customHeight="1">
      <c r="A2413" s="145">
        <v>22</v>
      </c>
      <c r="B2413" s="52"/>
      <c r="C2413" s="546"/>
      <c r="D2413" s="547"/>
      <c r="E2413" s="547"/>
      <c r="F2413" s="547"/>
      <c r="G2413" s="547"/>
      <c r="H2413" s="548"/>
      <c r="I2413" s="274"/>
      <c r="J2413" s="274">
        <f t="shared" si="78"/>
        <v>0</v>
      </c>
      <c r="K2413" s="274"/>
      <c r="L2413" s="274"/>
      <c r="M2413" s="274"/>
      <c r="N2413" s="274"/>
      <c r="O2413" s="274"/>
      <c r="P2413" s="274"/>
      <c r="X2413" s="163"/>
      <c r="Y2413" s="163"/>
      <c r="Z2413" s="163"/>
    </row>
    <row r="2414" spans="1:30" ht="15" hidden="1" customHeight="1">
      <c r="A2414" s="145">
        <v>23</v>
      </c>
      <c r="B2414" s="51"/>
      <c r="C2414" s="543"/>
      <c r="D2414" s="544"/>
      <c r="E2414" s="544"/>
      <c r="F2414" s="544"/>
      <c r="G2414" s="544"/>
      <c r="H2414" s="545"/>
      <c r="I2414" s="274"/>
      <c r="J2414" s="274">
        <f t="shared" si="78"/>
        <v>0</v>
      </c>
      <c r="K2414" s="274"/>
      <c r="L2414" s="274"/>
      <c r="M2414" s="274"/>
      <c r="N2414" s="274"/>
      <c r="O2414" s="274"/>
      <c r="P2414" s="274"/>
      <c r="X2414" s="163"/>
      <c r="Y2414" s="163"/>
      <c r="Z2414" s="163"/>
    </row>
    <row r="2415" spans="1:30" ht="15" hidden="1" customHeight="1">
      <c r="A2415" s="145">
        <v>24</v>
      </c>
      <c r="B2415" s="52"/>
      <c r="C2415" s="546"/>
      <c r="D2415" s="547"/>
      <c r="E2415" s="547"/>
      <c r="F2415" s="547"/>
      <c r="G2415" s="547"/>
      <c r="H2415" s="548"/>
      <c r="I2415" s="274"/>
      <c r="J2415" s="274">
        <f t="shared" si="78"/>
        <v>0</v>
      </c>
      <c r="K2415" s="274"/>
      <c r="L2415" s="274"/>
      <c r="M2415" s="274"/>
      <c r="N2415" s="274"/>
      <c r="O2415" s="274"/>
      <c r="P2415" s="274"/>
      <c r="X2415" s="163"/>
      <c r="Y2415" s="163"/>
      <c r="Z2415" s="163"/>
    </row>
    <row r="2416" spans="1:30" ht="15" hidden="1" customHeight="1">
      <c r="A2416" s="145">
        <v>25</v>
      </c>
      <c r="B2416" s="51"/>
      <c r="C2416" s="543"/>
      <c r="D2416" s="544"/>
      <c r="E2416" s="544"/>
      <c r="F2416" s="544"/>
      <c r="G2416" s="544"/>
      <c r="H2416" s="545"/>
      <c r="I2416" s="274"/>
      <c r="J2416" s="274">
        <f t="shared" si="78"/>
        <v>0</v>
      </c>
      <c r="K2416" s="274"/>
      <c r="L2416" s="274"/>
      <c r="M2416" s="274"/>
      <c r="N2416" s="274"/>
      <c r="O2416" s="274"/>
      <c r="P2416" s="274"/>
      <c r="X2416" s="163"/>
      <c r="Y2416" s="163"/>
      <c r="Z2416" s="163"/>
    </row>
    <row r="2417" spans="1:26" ht="15" hidden="1" customHeight="1">
      <c r="A2417" s="145">
        <v>26</v>
      </c>
      <c r="B2417" s="52"/>
      <c r="C2417" s="546"/>
      <c r="D2417" s="547"/>
      <c r="E2417" s="547"/>
      <c r="F2417" s="547"/>
      <c r="G2417" s="547"/>
      <c r="H2417" s="548"/>
      <c r="I2417" s="274"/>
      <c r="J2417" s="274">
        <f t="shared" si="78"/>
        <v>0</v>
      </c>
      <c r="K2417" s="274"/>
      <c r="L2417" s="274"/>
      <c r="M2417" s="274"/>
      <c r="N2417" s="274"/>
      <c r="O2417" s="274"/>
      <c r="P2417" s="274"/>
      <c r="X2417" s="163"/>
      <c r="Y2417" s="163"/>
      <c r="Z2417" s="163"/>
    </row>
    <row r="2418" spans="1:26" ht="15" hidden="1" customHeight="1">
      <c r="A2418" s="145">
        <v>27</v>
      </c>
      <c r="B2418" s="51"/>
      <c r="C2418" s="543"/>
      <c r="D2418" s="544"/>
      <c r="E2418" s="544"/>
      <c r="F2418" s="544"/>
      <c r="G2418" s="544"/>
      <c r="H2418" s="545"/>
      <c r="I2418" s="274"/>
      <c r="J2418" s="274">
        <f t="shared" si="78"/>
        <v>0</v>
      </c>
      <c r="K2418" s="274"/>
      <c r="L2418" s="274"/>
      <c r="M2418" s="274"/>
      <c r="N2418" s="274"/>
      <c r="O2418" s="274"/>
      <c r="P2418" s="274"/>
      <c r="X2418" s="163"/>
      <c r="Y2418" s="163"/>
      <c r="Z2418" s="163"/>
    </row>
    <row r="2419" spans="1:26" ht="15" hidden="1" customHeight="1">
      <c r="A2419" s="145">
        <v>28</v>
      </c>
      <c r="B2419" s="52"/>
      <c r="C2419" s="546"/>
      <c r="D2419" s="547"/>
      <c r="E2419" s="547"/>
      <c r="F2419" s="547"/>
      <c r="G2419" s="547"/>
      <c r="H2419" s="548"/>
      <c r="I2419" s="274"/>
      <c r="J2419" s="274">
        <f t="shared" si="78"/>
        <v>0</v>
      </c>
      <c r="K2419" s="274"/>
      <c r="L2419" s="274"/>
      <c r="M2419" s="274"/>
      <c r="N2419" s="274"/>
      <c r="O2419" s="274"/>
      <c r="P2419" s="274"/>
      <c r="X2419" s="163"/>
      <c r="Y2419" s="163"/>
      <c r="Z2419" s="163"/>
    </row>
    <row r="2420" spans="1:26" ht="15" hidden="1" customHeight="1">
      <c r="A2420" s="145">
        <v>29</v>
      </c>
      <c r="B2420" s="51"/>
      <c r="C2420" s="543"/>
      <c r="D2420" s="544"/>
      <c r="E2420" s="544"/>
      <c r="F2420" s="544"/>
      <c r="G2420" s="544"/>
      <c r="H2420" s="545"/>
      <c r="I2420" s="274"/>
      <c r="J2420" s="274">
        <f t="shared" si="78"/>
        <v>0</v>
      </c>
      <c r="K2420" s="274"/>
      <c r="L2420" s="274"/>
      <c r="M2420" s="274"/>
      <c r="N2420" s="274"/>
      <c r="O2420" s="274"/>
      <c r="P2420" s="274"/>
      <c r="X2420" s="163"/>
      <c r="Y2420" s="163"/>
      <c r="Z2420" s="163"/>
    </row>
    <row r="2421" spans="1:26" ht="15" hidden="1" customHeight="1">
      <c r="A2421" s="145">
        <v>30</v>
      </c>
      <c r="B2421" s="52"/>
      <c r="C2421" s="546"/>
      <c r="D2421" s="547"/>
      <c r="E2421" s="547"/>
      <c r="F2421" s="547"/>
      <c r="G2421" s="547"/>
      <c r="H2421" s="548"/>
      <c r="I2421" s="274"/>
      <c r="J2421" s="274">
        <f t="shared" si="78"/>
        <v>0</v>
      </c>
      <c r="K2421" s="274"/>
      <c r="L2421" s="274"/>
      <c r="M2421" s="274"/>
      <c r="N2421" s="274"/>
      <c r="O2421" s="274"/>
      <c r="P2421" s="274"/>
      <c r="X2421" s="163"/>
      <c r="Y2421" s="163"/>
      <c r="Z2421" s="163"/>
    </row>
    <row r="2422" spans="1:26" ht="15" hidden="1" customHeight="1">
      <c r="A2422" s="145">
        <v>31</v>
      </c>
      <c r="B2422" s="51"/>
      <c r="C2422" s="543"/>
      <c r="D2422" s="544"/>
      <c r="E2422" s="544"/>
      <c r="F2422" s="544"/>
      <c r="G2422" s="544"/>
      <c r="H2422" s="545"/>
      <c r="I2422" s="274"/>
      <c r="J2422" s="274">
        <f t="shared" si="78"/>
        <v>0</v>
      </c>
      <c r="K2422" s="274"/>
      <c r="L2422" s="274"/>
      <c r="M2422" s="274"/>
      <c r="N2422" s="274"/>
      <c r="O2422" s="274"/>
      <c r="P2422" s="274"/>
      <c r="X2422" s="163"/>
      <c r="Y2422" s="163"/>
      <c r="Z2422" s="163"/>
    </row>
    <row r="2423" spans="1:26" ht="15" hidden="1" customHeight="1">
      <c r="A2423" s="145">
        <v>32</v>
      </c>
      <c r="B2423" s="52"/>
      <c r="C2423" s="546"/>
      <c r="D2423" s="547"/>
      <c r="E2423" s="547"/>
      <c r="F2423" s="547"/>
      <c r="G2423" s="547"/>
      <c r="H2423" s="548"/>
      <c r="I2423" s="274"/>
      <c r="J2423" s="274">
        <f t="shared" si="78"/>
        <v>0</v>
      </c>
      <c r="K2423" s="274"/>
      <c r="L2423" s="274"/>
      <c r="M2423" s="274"/>
      <c r="N2423" s="274"/>
      <c r="O2423" s="274"/>
      <c r="P2423" s="274"/>
      <c r="X2423" s="163"/>
      <c r="Y2423" s="163"/>
      <c r="Z2423" s="163"/>
    </row>
    <row r="2424" spans="1:26" ht="15" hidden="1" customHeight="1">
      <c r="A2424" s="145">
        <v>33</v>
      </c>
      <c r="B2424" s="51"/>
      <c r="C2424" s="543"/>
      <c r="D2424" s="544"/>
      <c r="E2424" s="544"/>
      <c r="F2424" s="544"/>
      <c r="G2424" s="544"/>
      <c r="H2424" s="545"/>
      <c r="I2424" s="274"/>
      <c r="J2424" s="274">
        <f t="shared" si="78"/>
        <v>0</v>
      </c>
      <c r="K2424" s="274"/>
      <c r="L2424" s="274"/>
      <c r="M2424" s="274"/>
      <c r="N2424" s="274"/>
      <c r="O2424" s="274"/>
      <c r="P2424" s="274"/>
      <c r="X2424" s="163"/>
      <c r="Y2424" s="163"/>
      <c r="Z2424" s="163"/>
    </row>
    <row r="2425" spans="1:26" ht="15" hidden="1" customHeight="1">
      <c r="A2425" s="145">
        <v>34</v>
      </c>
      <c r="B2425" s="52"/>
      <c r="C2425" s="546"/>
      <c r="D2425" s="547"/>
      <c r="E2425" s="547"/>
      <c r="F2425" s="547"/>
      <c r="G2425" s="547"/>
      <c r="H2425" s="548"/>
      <c r="I2425" s="274"/>
      <c r="J2425" s="274">
        <f t="shared" si="78"/>
        <v>0</v>
      </c>
      <c r="K2425" s="274"/>
      <c r="L2425" s="274"/>
      <c r="M2425" s="274"/>
      <c r="N2425" s="274"/>
      <c r="O2425" s="274"/>
      <c r="P2425" s="274"/>
      <c r="X2425" s="163"/>
      <c r="Y2425" s="163"/>
      <c r="Z2425" s="163"/>
    </row>
    <row r="2426" spans="1:26" ht="15" hidden="1" customHeight="1">
      <c r="A2426" s="145">
        <v>35</v>
      </c>
      <c r="B2426" s="51"/>
      <c r="C2426" s="543"/>
      <c r="D2426" s="544"/>
      <c r="E2426" s="544"/>
      <c r="F2426" s="544"/>
      <c r="G2426" s="544"/>
      <c r="H2426" s="545"/>
      <c r="I2426" s="274"/>
      <c r="J2426" s="274">
        <f t="shared" si="78"/>
        <v>0</v>
      </c>
      <c r="K2426" s="274"/>
      <c r="L2426" s="274"/>
      <c r="M2426" s="274"/>
      <c r="N2426" s="274"/>
      <c r="O2426" s="274"/>
      <c r="P2426" s="274"/>
      <c r="X2426" s="163"/>
      <c r="Y2426" s="163"/>
      <c r="Z2426" s="163"/>
    </row>
    <row r="2427" spans="1:26" ht="15" hidden="1" customHeight="1">
      <c r="A2427" s="145">
        <v>36</v>
      </c>
      <c r="B2427" s="52"/>
      <c r="C2427" s="546"/>
      <c r="D2427" s="547"/>
      <c r="E2427" s="547"/>
      <c r="F2427" s="547"/>
      <c r="G2427" s="547"/>
      <c r="H2427" s="548"/>
      <c r="I2427" s="274"/>
      <c r="J2427" s="274">
        <f t="shared" si="78"/>
        <v>0</v>
      </c>
      <c r="K2427" s="274"/>
      <c r="L2427" s="274"/>
      <c r="M2427" s="274"/>
      <c r="N2427" s="274"/>
      <c r="O2427" s="274"/>
      <c r="P2427" s="274"/>
      <c r="X2427" s="163"/>
      <c r="Y2427" s="163"/>
      <c r="Z2427" s="163"/>
    </row>
    <row r="2428" spans="1:26" ht="15" hidden="1" customHeight="1">
      <c r="A2428" s="145">
        <v>37</v>
      </c>
      <c r="B2428" s="51"/>
      <c r="C2428" s="543"/>
      <c r="D2428" s="544"/>
      <c r="E2428" s="544"/>
      <c r="F2428" s="544"/>
      <c r="G2428" s="544"/>
      <c r="H2428" s="545"/>
      <c r="I2428" s="274"/>
      <c r="J2428" s="274">
        <f t="shared" si="78"/>
        <v>0</v>
      </c>
      <c r="K2428" s="274"/>
      <c r="L2428" s="274"/>
      <c r="M2428" s="274"/>
      <c r="N2428" s="274"/>
      <c r="O2428" s="274"/>
      <c r="P2428" s="274"/>
      <c r="X2428" s="163"/>
      <c r="Y2428" s="163"/>
      <c r="Z2428" s="163"/>
    </row>
    <row r="2429" spans="1:26" ht="15" hidden="1" customHeight="1">
      <c r="A2429" s="145">
        <v>38</v>
      </c>
      <c r="B2429" s="52"/>
      <c r="C2429" s="546"/>
      <c r="D2429" s="547"/>
      <c r="E2429" s="547"/>
      <c r="F2429" s="547"/>
      <c r="G2429" s="547"/>
      <c r="H2429" s="548"/>
      <c r="I2429" s="274"/>
      <c r="J2429" s="274">
        <f t="shared" si="78"/>
        <v>0</v>
      </c>
      <c r="K2429" s="274"/>
      <c r="L2429" s="274"/>
      <c r="M2429" s="274"/>
      <c r="N2429" s="274"/>
      <c r="O2429" s="274"/>
      <c r="P2429" s="274"/>
      <c r="X2429" s="163"/>
      <c r="Y2429" s="163"/>
      <c r="Z2429" s="163"/>
    </row>
    <row r="2430" spans="1:26" ht="15" hidden="1" customHeight="1">
      <c r="A2430" s="145">
        <v>39</v>
      </c>
      <c r="B2430" s="51"/>
      <c r="C2430" s="543"/>
      <c r="D2430" s="544"/>
      <c r="E2430" s="544"/>
      <c r="F2430" s="544"/>
      <c r="G2430" s="544"/>
      <c r="H2430" s="545"/>
      <c r="I2430" s="274"/>
      <c r="J2430" s="274">
        <f t="shared" si="78"/>
        <v>0</v>
      </c>
      <c r="K2430" s="274"/>
      <c r="L2430" s="274"/>
      <c r="M2430" s="274"/>
      <c r="N2430" s="274"/>
      <c r="O2430" s="274"/>
      <c r="P2430" s="274"/>
      <c r="X2430" s="163"/>
      <c r="Y2430" s="163"/>
      <c r="Z2430" s="163"/>
    </row>
    <row r="2431" spans="1:26" ht="15" hidden="1" customHeight="1">
      <c r="A2431" s="145">
        <v>40</v>
      </c>
      <c r="B2431" s="52"/>
      <c r="C2431" s="546"/>
      <c r="D2431" s="547"/>
      <c r="E2431" s="547"/>
      <c r="F2431" s="547"/>
      <c r="G2431" s="547"/>
      <c r="H2431" s="548"/>
      <c r="I2431" s="274"/>
      <c r="J2431" s="274">
        <f t="shared" si="78"/>
        <v>0</v>
      </c>
      <c r="K2431" s="274"/>
      <c r="L2431" s="274"/>
      <c r="M2431" s="274"/>
      <c r="N2431" s="274"/>
      <c r="O2431" s="274"/>
      <c r="P2431" s="274"/>
      <c r="X2431" s="163"/>
      <c r="Y2431" s="163"/>
      <c r="Z2431" s="163"/>
    </row>
    <row r="2432" spans="1:26" ht="15" hidden="1" customHeight="1">
      <c r="A2432" s="145">
        <v>41</v>
      </c>
      <c r="B2432" s="51"/>
      <c r="C2432" s="543"/>
      <c r="D2432" s="544"/>
      <c r="E2432" s="544"/>
      <c r="F2432" s="544"/>
      <c r="G2432" s="544"/>
      <c r="H2432" s="545"/>
      <c r="I2432" s="274"/>
      <c r="J2432" s="274">
        <f t="shared" si="78"/>
        <v>0</v>
      </c>
      <c r="K2432" s="274"/>
      <c r="L2432" s="274"/>
      <c r="M2432" s="274"/>
      <c r="N2432" s="274"/>
      <c r="O2432" s="274"/>
      <c r="P2432" s="274"/>
      <c r="X2432" s="163"/>
      <c r="Y2432" s="163"/>
      <c r="Z2432" s="163"/>
    </row>
    <row r="2433" spans="1:26" ht="15" hidden="1" customHeight="1">
      <c r="A2433" s="145">
        <v>42</v>
      </c>
      <c r="B2433" s="52"/>
      <c r="C2433" s="546"/>
      <c r="D2433" s="547"/>
      <c r="E2433" s="547"/>
      <c r="F2433" s="547"/>
      <c r="G2433" s="547"/>
      <c r="H2433" s="548"/>
      <c r="I2433" s="274"/>
      <c r="J2433" s="274">
        <f t="shared" si="78"/>
        <v>0</v>
      </c>
      <c r="K2433" s="274"/>
      <c r="L2433" s="274"/>
      <c r="M2433" s="274"/>
      <c r="N2433" s="274"/>
      <c r="O2433" s="274"/>
      <c r="P2433" s="274"/>
      <c r="X2433" s="163"/>
      <c r="Y2433" s="163"/>
      <c r="Z2433" s="163"/>
    </row>
    <row r="2434" spans="1:26" ht="15" hidden="1" customHeight="1">
      <c r="A2434" s="145">
        <v>43</v>
      </c>
      <c r="B2434" s="51"/>
      <c r="C2434" s="543"/>
      <c r="D2434" s="544"/>
      <c r="E2434" s="544"/>
      <c r="F2434" s="544"/>
      <c r="G2434" s="544"/>
      <c r="H2434" s="545"/>
      <c r="I2434" s="274"/>
      <c r="J2434" s="274">
        <f t="shared" si="78"/>
        <v>0</v>
      </c>
      <c r="K2434" s="274"/>
      <c r="L2434" s="274"/>
      <c r="M2434" s="274"/>
      <c r="N2434" s="274"/>
      <c r="O2434" s="274"/>
      <c r="P2434" s="274"/>
      <c r="X2434" s="163"/>
      <c r="Y2434" s="163"/>
      <c r="Z2434" s="163"/>
    </row>
    <row r="2435" spans="1:26" ht="15" hidden="1" customHeight="1">
      <c r="A2435" s="145">
        <v>44</v>
      </c>
      <c r="B2435" s="52"/>
      <c r="C2435" s="546"/>
      <c r="D2435" s="547"/>
      <c r="E2435" s="547"/>
      <c r="F2435" s="547"/>
      <c r="G2435" s="547"/>
      <c r="H2435" s="548"/>
      <c r="I2435" s="274"/>
      <c r="J2435" s="274">
        <f t="shared" si="78"/>
        <v>0</v>
      </c>
      <c r="K2435" s="274"/>
      <c r="L2435" s="274"/>
      <c r="M2435" s="274"/>
      <c r="N2435" s="274"/>
      <c r="O2435" s="274"/>
      <c r="P2435" s="274"/>
      <c r="X2435" s="163"/>
      <c r="Y2435" s="163"/>
      <c r="Z2435" s="163"/>
    </row>
    <row r="2436" spans="1:26" ht="15" hidden="1" customHeight="1" thickBot="1">
      <c r="A2436" s="145">
        <v>45</v>
      </c>
      <c r="B2436" s="140"/>
      <c r="C2436" s="549"/>
      <c r="D2436" s="550"/>
      <c r="E2436" s="550"/>
      <c r="F2436" s="550"/>
      <c r="G2436" s="550"/>
      <c r="H2436" s="551"/>
      <c r="I2436" s="274"/>
      <c r="J2436" s="274">
        <f t="shared" si="78"/>
        <v>0</v>
      </c>
      <c r="K2436" s="274"/>
      <c r="L2436" s="274"/>
      <c r="M2436" s="274"/>
      <c r="N2436" s="274"/>
      <c r="O2436" s="274"/>
      <c r="P2436" s="274"/>
      <c r="X2436" s="163"/>
      <c r="Y2436" s="163"/>
      <c r="Z2436" s="163"/>
    </row>
    <row r="2437" spans="1:26" ht="15" hidden="1" customHeight="1">
      <c r="I2437" s="274"/>
      <c r="J2437" s="274"/>
      <c r="K2437" s="274"/>
      <c r="L2437" s="274"/>
      <c r="M2437" s="274"/>
      <c r="N2437" s="274"/>
      <c r="O2437" s="274"/>
      <c r="P2437" s="274"/>
      <c r="X2437" s="163"/>
      <c r="Y2437" s="163"/>
      <c r="Z2437" s="163"/>
    </row>
    <row r="2450" spans="2:10" ht="24.75" hidden="1" customHeight="1">
      <c r="B2450" s="541"/>
      <c r="C2450" s="542"/>
      <c r="D2450" s="542"/>
      <c r="E2450" s="542"/>
      <c r="F2450" s="542"/>
      <c r="G2450" s="542"/>
      <c r="H2450" s="478">
        <f>SUM(H2452:H2701)</f>
        <v>0</v>
      </c>
      <c r="J2450" s="282" t="str">
        <f>IF(COUNTIF(J2452:J2701,"x")=0,"","x")</f>
        <v/>
      </c>
    </row>
    <row r="2451" spans="2:10" ht="15" hidden="1" customHeight="1">
      <c r="B2451" s="148" t="s">
        <v>2</v>
      </c>
      <c r="C2451" s="17" t="s">
        <v>6</v>
      </c>
      <c r="D2451" s="18" t="s">
        <v>5</v>
      </c>
      <c r="E2451" s="19" t="s">
        <v>1</v>
      </c>
      <c r="F2451" s="19" t="s">
        <v>212</v>
      </c>
      <c r="G2451" s="19" t="s">
        <v>211</v>
      </c>
      <c r="H2451" s="149" t="s">
        <v>4</v>
      </c>
      <c r="J2451" s="282" t="str">
        <f>IF(COUNTIF(J2452:J2701,"x")=0,"","x")</f>
        <v/>
      </c>
    </row>
    <row r="2452" spans="2:10" ht="15" hidden="1" customHeight="1">
      <c r="B2452" s="150"/>
      <c r="C2452" s="13"/>
      <c r="D2452" s="14"/>
      <c r="E2452" s="473"/>
      <c r="F2452" s="15"/>
      <c r="G2452" s="15"/>
      <c r="H2452" s="474" t="str">
        <f>IF(B2452&lt;&gt;"",(D2452*E2452)/(1-F2452-G2452),"")</f>
        <v/>
      </c>
      <c r="J2452" s="282" t="str">
        <f>IF(B2452="","",IF(H2452&lt;&gt;0,"x",IF(H2452="","",IF(H2452=0,""))))</f>
        <v/>
      </c>
    </row>
    <row r="2453" spans="2:10" ht="15" hidden="1" customHeight="1">
      <c r="B2453" s="150"/>
      <c r="C2453" s="13"/>
      <c r="D2453" s="14"/>
      <c r="E2453" s="473"/>
      <c r="F2453" s="15"/>
      <c r="G2453" s="15"/>
      <c r="H2453" s="474" t="str">
        <f t="shared" ref="H2453:H2516" si="80">IF(B2453&lt;&gt;"",(D2453*E2453)/(1-F2453-G2453),"")</f>
        <v/>
      </c>
      <c r="J2453" s="282" t="str">
        <f t="shared" ref="J2453:J2516" si="81">IF(B2453="","",IF(H2453&lt;&gt;0,"x",IF(H2453="","",IF(H2453=0,""))))</f>
        <v/>
      </c>
    </row>
    <row r="2454" spans="2:10" ht="15" hidden="1" customHeight="1">
      <c r="B2454" s="150"/>
      <c r="C2454" s="13"/>
      <c r="D2454" s="14"/>
      <c r="E2454" s="473"/>
      <c r="F2454" s="15"/>
      <c r="G2454" s="15"/>
      <c r="H2454" s="474" t="str">
        <f t="shared" si="80"/>
        <v/>
      </c>
      <c r="J2454" s="282" t="str">
        <f t="shared" si="81"/>
        <v/>
      </c>
    </row>
    <row r="2455" spans="2:10" ht="15" hidden="1" customHeight="1">
      <c r="B2455" s="150"/>
      <c r="C2455" s="13"/>
      <c r="D2455" s="14"/>
      <c r="E2455" s="473"/>
      <c r="F2455" s="15"/>
      <c r="G2455" s="15"/>
      <c r="H2455" s="474" t="str">
        <f t="shared" si="80"/>
        <v/>
      </c>
      <c r="J2455" s="282" t="str">
        <f t="shared" si="81"/>
        <v/>
      </c>
    </row>
    <row r="2456" spans="2:10" ht="15" hidden="1" customHeight="1">
      <c r="B2456" s="150"/>
      <c r="C2456" s="13"/>
      <c r="D2456" s="14"/>
      <c r="E2456" s="473"/>
      <c r="F2456" s="15"/>
      <c r="G2456" s="15"/>
      <c r="H2456" s="474" t="str">
        <f t="shared" si="80"/>
        <v/>
      </c>
      <c r="J2456" s="282" t="str">
        <f t="shared" si="81"/>
        <v/>
      </c>
    </row>
    <row r="2457" spans="2:10" ht="15" hidden="1" customHeight="1">
      <c r="B2457" s="150"/>
      <c r="C2457" s="13"/>
      <c r="D2457" s="14"/>
      <c r="E2457" s="473"/>
      <c r="F2457" s="15"/>
      <c r="G2457" s="15"/>
      <c r="H2457" s="474" t="str">
        <f t="shared" si="80"/>
        <v/>
      </c>
      <c r="J2457" s="282" t="str">
        <f t="shared" si="81"/>
        <v/>
      </c>
    </row>
    <row r="2458" spans="2:10" ht="15" hidden="1" customHeight="1">
      <c r="B2458" s="150"/>
      <c r="C2458" s="13"/>
      <c r="D2458" s="14"/>
      <c r="E2458" s="473"/>
      <c r="F2458" s="15"/>
      <c r="G2458" s="15"/>
      <c r="H2458" s="474" t="str">
        <f t="shared" si="80"/>
        <v/>
      </c>
      <c r="J2458" s="282" t="str">
        <f t="shared" si="81"/>
        <v/>
      </c>
    </row>
    <row r="2459" spans="2:10" ht="15" hidden="1" customHeight="1">
      <c r="B2459" s="150"/>
      <c r="C2459" s="13"/>
      <c r="D2459" s="14"/>
      <c r="E2459" s="473"/>
      <c r="F2459" s="15"/>
      <c r="G2459" s="15"/>
      <c r="H2459" s="474" t="str">
        <f t="shared" si="80"/>
        <v/>
      </c>
      <c r="J2459" s="282" t="str">
        <f t="shared" si="81"/>
        <v/>
      </c>
    </row>
    <row r="2460" spans="2:10" ht="15" hidden="1" customHeight="1">
      <c r="B2460" s="150"/>
      <c r="C2460" s="13"/>
      <c r="D2460" s="14"/>
      <c r="E2460" s="473"/>
      <c r="F2460" s="15"/>
      <c r="G2460" s="15"/>
      <c r="H2460" s="474" t="str">
        <f t="shared" si="80"/>
        <v/>
      </c>
      <c r="J2460" s="282" t="str">
        <f t="shared" si="81"/>
        <v/>
      </c>
    </row>
    <row r="2461" spans="2:10" ht="15" hidden="1" customHeight="1">
      <c r="B2461" s="150"/>
      <c r="C2461" s="13"/>
      <c r="D2461" s="14"/>
      <c r="E2461" s="473"/>
      <c r="F2461" s="15"/>
      <c r="G2461" s="15"/>
      <c r="H2461" s="474" t="str">
        <f t="shared" si="80"/>
        <v/>
      </c>
      <c r="J2461" s="282" t="str">
        <f t="shared" si="81"/>
        <v/>
      </c>
    </row>
    <row r="2462" spans="2:10" ht="15" hidden="1" customHeight="1">
      <c r="B2462" s="150"/>
      <c r="C2462" s="13"/>
      <c r="D2462" s="14"/>
      <c r="E2462" s="473"/>
      <c r="F2462" s="15"/>
      <c r="G2462" s="15"/>
      <c r="H2462" s="474" t="str">
        <f t="shared" si="80"/>
        <v/>
      </c>
      <c r="J2462" s="282" t="str">
        <f t="shared" si="81"/>
        <v/>
      </c>
    </row>
    <row r="2463" spans="2:10" ht="15" hidden="1" customHeight="1">
      <c r="B2463" s="150"/>
      <c r="C2463" s="13"/>
      <c r="D2463" s="14"/>
      <c r="E2463" s="473"/>
      <c r="F2463" s="15"/>
      <c r="G2463" s="15"/>
      <c r="H2463" s="474" t="str">
        <f t="shared" si="80"/>
        <v/>
      </c>
      <c r="J2463" s="282" t="str">
        <f t="shared" si="81"/>
        <v/>
      </c>
    </row>
    <row r="2464" spans="2:10" ht="15" hidden="1" customHeight="1">
      <c r="B2464" s="150"/>
      <c r="C2464" s="13"/>
      <c r="D2464" s="14"/>
      <c r="E2464" s="473"/>
      <c r="F2464" s="15"/>
      <c r="G2464" s="15"/>
      <c r="H2464" s="474" t="str">
        <f t="shared" si="80"/>
        <v/>
      </c>
      <c r="J2464" s="282" t="str">
        <f t="shared" si="81"/>
        <v/>
      </c>
    </row>
    <row r="2465" spans="2:10" ht="15" hidden="1" customHeight="1">
      <c r="B2465" s="150"/>
      <c r="C2465" s="13"/>
      <c r="D2465" s="14"/>
      <c r="E2465" s="473"/>
      <c r="F2465" s="15"/>
      <c r="G2465" s="15"/>
      <c r="H2465" s="474" t="str">
        <f t="shared" si="80"/>
        <v/>
      </c>
      <c r="J2465" s="282" t="str">
        <f t="shared" si="81"/>
        <v/>
      </c>
    </row>
    <row r="2466" spans="2:10" ht="15" hidden="1" customHeight="1">
      <c r="B2466" s="150"/>
      <c r="C2466" s="13"/>
      <c r="D2466" s="14"/>
      <c r="E2466" s="473"/>
      <c r="F2466" s="15"/>
      <c r="G2466" s="15"/>
      <c r="H2466" s="474" t="str">
        <f t="shared" si="80"/>
        <v/>
      </c>
      <c r="J2466" s="282" t="str">
        <f t="shared" si="81"/>
        <v/>
      </c>
    </row>
    <row r="2467" spans="2:10" ht="15" hidden="1" customHeight="1">
      <c r="B2467" s="150"/>
      <c r="C2467" s="13"/>
      <c r="D2467" s="14"/>
      <c r="E2467" s="473"/>
      <c r="F2467" s="15"/>
      <c r="G2467" s="15"/>
      <c r="H2467" s="474" t="str">
        <f t="shared" si="80"/>
        <v/>
      </c>
      <c r="J2467" s="282" t="str">
        <f t="shared" si="81"/>
        <v/>
      </c>
    </row>
    <row r="2468" spans="2:10" ht="15" hidden="1" customHeight="1">
      <c r="B2468" s="150"/>
      <c r="C2468" s="13"/>
      <c r="D2468" s="14"/>
      <c r="E2468" s="473"/>
      <c r="F2468" s="15"/>
      <c r="G2468" s="15"/>
      <c r="H2468" s="474" t="str">
        <f t="shared" si="80"/>
        <v/>
      </c>
      <c r="J2468" s="282" t="str">
        <f t="shared" si="81"/>
        <v/>
      </c>
    </row>
    <row r="2469" spans="2:10" ht="15" hidden="1" customHeight="1">
      <c r="B2469" s="150"/>
      <c r="C2469" s="13"/>
      <c r="D2469" s="14"/>
      <c r="E2469" s="473"/>
      <c r="F2469" s="15"/>
      <c r="G2469" s="15"/>
      <c r="H2469" s="474" t="str">
        <f t="shared" si="80"/>
        <v/>
      </c>
      <c r="J2469" s="282" t="str">
        <f t="shared" si="81"/>
        <v/>
      </c>
    </row>
    <row r="2470" spans="2:10" ht="15" hidden="1" customHeight="1">
      <c r="B2470" s="150"/>
      <c r="C2470" s="13"/>
      <c r="D2470" s="14"/>
      <c r="E2470" s="473"/>
      <c r="F2470" s="15"/>
      <c r="G2470" s="15"/>
      <c r="H2470" s="474" t="str">
        <f t="shared" si="80"/>
        <v/>
      </c>
      <c r="J2470" s="282" t="str">
        <f t="shared" si="81"/>
        <v/>
      </c>
    </row>
    <row r="2471" spans="2:10" ht="15" hidden="1" customHeight="1">
      <c r="B2471" s="150"/>
      <c r="C2471" s="13"/>
      <c r="D2471" s="14"/>
      <c r="E2471" s="473"/>
      <c r="F2471" s="15"/>
      <c r="G2471" s="15"/>
      <c r="H2471" s="474" t="str">
        <f t="shared" si="80"/>
        <v/>
      </c>
      <c r="J2471" s="282" t="str">
        <f t="shared" si="81"/>
        <v/>
      </c>
    </row>
    <row r="2472" spans="2:10" ht="15" hidden="1" customHeight="1">
      <c r="B2472" s="150"/>
      <c r="C2472" s="13"/>
      <c r="D2472" s="14"/>
      <c r="E2472" s="473"/>
      <c r="F2472" s="15"/>
      <c r="G2472" s="15"/>
      <c r="H2472" s="474" t="str">
        <f t="shared" si="80"/>
        <v/>
      </c>
      <c r="J2472" s="282" t="str">
        <f t="shared" si="81"/>
        <v/>
      </c>
    </row>
    <row r="2473" spans="2:10" ht="15" hidden="1" customHeight="1">
      <c r="B2473" s="150"/>
      <c r="C2473" s="13"/>
      <c r="D2473" s="14"/>
      <c r="E2473" s="473"/>
      <c r="F2473" s="15"/>
      <c r="G2473" s="15"/>
      <c r="H2473" s="474" t="str">
        <f t="shared" si="80"/>
        <v/>
      </c>
      <c r="J2473" s="282" t="str">
        <f t="shared" si="81"/>
        <v/>
      </c>
    </row>
    <row r="2474" spans="2:10" ht="15" hidden="1" customHeight="1">
      <c r="B2474" s="150"/>
      <c r="C2474" s="13"/>
      <c r="D2474" s="14"/>
      <c r="E2474" s="473"/>
      <c r="F2474" s="15"/>
      <c r="G2474" s="15"/>
      <c r="H2474" s="474" t="str">
        <f t="shared" si="80"/>
        <v/>
      </c>
      <c r="J2474" s="282" t="str">
        <f t="shared" si="81"/>
        <v/>
      </c>
    </row>
    <row r="2475" spans="2:10" ht="15" hidden="1" customHeight="1">
      <c r="B2475" s="150"/>
      <c r="C2475" s="13"/>
      <c r="D2475" s="14"/>
      <c r="E2475" s="473"/>
      <c r="F2475" s="15"/>
      <c r="G2475" s="15"/>
      <c r="H2475" s="474" t="str">
        <f t="shared" si="80"/>
        <v/>
      </c>
      <c r="J2475" s="282" t="str">
        <f t="shared" si="81"/>
        <v/>
      </c>
    </row>
    <row r="2476" spans="2:10" ht="15" hidden="1" customHeight="1">
      <c r="B2476" s="150"/>
      <c r="C2476" s="13"/>
      <c r="D2476" s="14"/>
      <c r="E2476" s="473"/>
      <c r="F2476" s="15"/>
      <c r="G2476" s="15"/>
      <c r="H2476" s="474" t="str">
        <f t="shared" si="80"/>
        <v/>
      </c>
      <c r="J2476" s="282" t="str">
        <f t="shared" si="81"/>
        <v/>
      </c>
    </row>
    <row r="2477" spans="2:10" ht="15" hidden="1" customHeight="1">
      <c r="B2477" s="150"/>
      <c r="C2477" s="13"/>
      <c r="D2477" s="14"/>
      <c r="E2477" s="473"/>
      <c r="F2477" s="15"/>
      <c r="G2477" s="15"/>
      <c r="H2477" s="474" t="str">
        <f t="shared" si="80"/>
        <v/>
      </c>
      <c r="J2477" s="282" t="str">
        <f t="shared" si="81"/>
        <v/>
      </c>
    </row>
    <row r="2478" spans="2:10" ht="15" hidden="1" customHeight="1">
      <c r="B2478" s="150"/>
      <c r="C2478" s="13"/>
      <c r="D2478" s="14"/>
      <c r="E2478" s="473"/>
      <c r="F2478" s="15"/>
      <c r="G2478" s="15"/>
      <c r="H2478" s="474" t="str">
        <f t="shared" si="80"/>
        <v/>
      </c>
      <c r="J2478" s="282" t="str">
        <f t="shared" si="81"/>
        <v/>
      </c>
    </row>
    <row r="2479" spans="2:10" ht="15" hidden="1" customHeight="1">
      <c r="B2479" s="150"/>
      <c r="C2479" s="13"/>
      <c r="D2479" s="14"/>
      <c r="E2479" s="473"/>
      <c r="F2479" s="15"/>
      <c r="G2479" s="15"/>
      <c r="H2479" s="474" t="str">
        <f t="shared" si="80"/>
        <v/>
      </c>
      <c r="J2479" s="282" t="str">
        <f t="shared" si="81"/>
        <v/>
      </c>
    </row>
    <row r="2480" spans="2:10" ht="15" hidden="1" customHeight="1">
      <c r="B2480" s="150"/>
      <c r="C2480" s="13"/>
      <c r="D2480" s="14"/>
      <c r="E2480" s="473"/>
      <c r="F2480" s="15"/>
      <c r="G2480" s="15"/>
      <c r="H2480" s="474" t="str">
        <f t="shared" si="80"/>
        <v/>
      </c>
      <c r="J2480" s="282" t="str">
        <f t="shared" si="81"/>
        <v/>
      </c>
    </row>
    <row r="2481" spans="2:10" ht="15" hidden="1" customHeight="1">
      <c r="B2481" s="150"/>
      <c r="C2481" s="13"/>
      <c r="D2481" s="14"/>
      <c r="E2481" s="473"/>
      <c r="F2481" s="15"/>
      <c r="G2481" s="15"/>
      <c r="H2481" s="474" t="str">
        <f t="shared" si="80"/>
        <v/>
      </c>
      <c r="J2481" s="282" t="str">
        <f t="shared" si="81"/>
        <v/>
      </c>
    </row>
    <row r="2482" spans="2:10" ht="15" hidden="1" customHeight="1">
      <c r="B2482" s="150"/>
      <c r="C2482" s="13"/>
      <c r="D2482" s="14"/>
      <c r="E2482" s="473"/>
      <c r="F2482" s="15"/>
      <c r="G2482" s="15"/>
      <c r="H2482" s="474" t="str">
        <f t="shared" si="80"/>
        <v/>
      </c>
      <c r="J2482" s="282" t="str">
        <f t="shared" si="81"/>
        <v/>
      </c>
    </row>
    <row r="2483" spans="2:10" ht="15" hidden="1" customHeight="1">
      <c r="B2483" s="150"/>
      <c r="C2483" s="13"/>
      <c r="D2483" s="14"/>
      <c r="E2483" s="473"/>
      <c r="F2483" s="15"/>
      <c r="G2483" s="15"/>
      <c r="H2483" s="474" t="str">
        <f t="shared" si="80"/>
        <v/>
      </c>
      <c r="J2483" s="282" t="str">
        <f t="shared" si="81"/>
        <v/>
      </c>
    </row>
    <row r="2484" spans="2:10" ht="15" hidden="1" customHeight="1">
      <c r="B2484" s="150"/>
      <c r="C2484" s="13"/>
      <c r="D2484" s="14"/>
      <c r="E2484" s="473"/>
      <c r="F2484" s="15"/>
      <c r="G2484" s="15"/>
      <c r="H2484" s="474" t="str">
        <f t="shared" si="80"/>
        <v/>
      </c>
      <c r="J2484" s="282" t="str">
        <f t="shared" si="81"/>
        <v/>
      </c>
    </row>
    <row r="2485" spans="2:10" ht="15" hidden="1" customHeight="1">
      <c r="B2485" s="150"/>
      <c r="C2485" s="13"/>
      <c r="D2485" s="14"/>
      <c r="E2485" s="473"/>
      <c r="F2485" s="15"/>
      <c r="G2485" s="15"/>
      <c r="H2485" s="474" t="str">
        <f t="shared" si="80"/>
        <v/>
      </c>
      <c r="J2485" s="282" t="str">
        <f t="shared" si="81"/>
        <v/>
      </c>
    </row>
    <row r="2486" spans="2:10" ht="15" hidden="1" customHeight="1">
      <c r="B2486" s="150"/>
      <c r="C2486" s="13"/>
      <c r="D2486" s="14"/>
      <c r="E2486" s="473"/>
      <c r="F2486" s="15"/>
      <c r="G2486" s="15"/>
      <c r="H2486" s="474" t="str">
        <f t="shared" si="80"/>
        <v/>
      </c>
      <c r="J2486" s="282" t="str">
        <f t="shared" si="81"/>
        <v/>
      </c>
    </row>
    <row r="2487" spans="2:10" ht="15" hidden="1" customHeight="1">
      <c r="B2487" s="150"/>
      <c r="C2487" s="13"/>
      <c r="D2487" s="14"/>
      <c r="E2487" s="473"/>
      <c r="F2487" s="15"/>
      <c r="G2487" s="15"/>
      <c r="H2487" s="474" t="str">
        <f t="shared" si="80"/>
        <v/>
      </c>
      <c r="J2487" s="282" t="str">
        <f t="shared" si="81"/>
        <v/>
      </c>
    </row>
    <row r="2488" spans="2:10" ht="15" hidden="1" customHeight="1">
      <c r="B2488" s="150"/>
      <c r="C2488" s="13"/>
      <c r="D2488" s="14"/>
      <c r="E2488" s="473"/>
      <c r="F2488" s="15"/>
      <c r="G2488" s="15"/>
      <c r="H2488" s="474" t="str">
        <f t="shared" si="80"/>
        <v/>
      </c>
      <c r="J2488" s="282" t="str">
        <f t="shared" si="81"/>
        <v/>
      </c>
    </row>
    <row r="2489" spans="2:10" ht="15" hidden="1" customHeight="1">
      <c r="B2489" s="150"/>
      <c r="C2489" s="13"/>
      <c r="D2489" s="14"/>
      <c r="E2489" s="473"/>
      <c r="F2489" s="15"/>
      <c r="G2489" s="15"/>
      <c r="H2489" s="474" t="str">
        <f t="shared" si="80"/>
        <v/>
      </c>
      <c r="J2489" s="282" t="str">
        <f t="shared" si="81"/>
        <v/>
      </c>
    </row>
    <row r="2490" spans="2:10" ht="15" hidden="1" customHeight="1">
      <c r="B2490" s="150"/>
      <c r="C2490" s="13"/>
      <c r="D2490" s="14"/>
      <c r="E2490" s="473"/>
      <c r="F2490" s="15"/>
      <c r="G2490" s="15"/>
      <c r="H2490" s="474" t="str">
        <f t="shared" si="80"/>
        <v/>
      </c>
      <c r="J2490" s="282" t="str">
        <f t="shared" si="81"/>
        <v/>
      </c>
    </row>
    <row r="2491" spans="2:10" ht="15" hidden="1" customHeight="1">
      <c r="B2491" s="150"/>
      <c r="C2491" s="13"/>
      <c r="D2491" s="14"/>
      <c r="E2491" s="473"/>
      <c r="F2491" s="15"/>
      <c r="G2491" s="15"/>
      <c r="H2491" s="474" t="str">
        <f t="shared" si="80"/>
        <v/>
      </c>
      <c r="J2491" s="282" t="str">
        <f t="shared" si="81"/>
        <v/>
      </c>
    </row>
    <row r="2492" spans="2:10" ht="15" hidden="1" customHeight="1">
      <c r="B2492" s="150"/>
      <c r="C2492" s="13"/>
      <c r="D2492" s="14"/>
      <c r="E2492" s="473"/>
      <c r="F2492" s="15"/>
      <c r="G2492" s="15"/>
      <c r="H2492" s="474" t="str">
        <f t="shared" si="80"/>
        <v/>
      </c>
      <c r="J2492" s="282" t="str">
        <f t="shared" si="81"/>
        <v/>
      </c>
    </row>
    <row r="2493" spans="2:10" ht="15" hidden="1" customHeight="1">
      <c r="B2493" s="150"/>
      <c r="C2493" s="13"/>
      <c r="D2493" s="14"/>
      <c r="E2493" s="473"/>
      <c r="F2493" s="15"/>
      <c r="G2493" s="15"/>
      <c r="H2493" s="474" t="str">
        <f t="shared" si="80"/>
        <v/>
      </c>
      <c r="J2493" s="282" t="str">
        <f t="shared" si="81"/>
        <v/>
      </c>
    </row>
    <row r="2494" spans="2:10" ht="15" hidden="1" customHeight="1">
      <c r="B2494" s="150"/>
      <c r="C2494" s="13"/>
      <c r="D2494" s="14"/>
      <c r="E2494" s="473"/>
      <c r="F2494" s="15"/>
      <c r="G2494" s="15"/>
      <c r="H2494" s="474" t="str">
        <f t="shared" si="80"/>
        <v/>
      </c>
      <c r="J2494" s="282" t="str">
        <f t="shared" si="81"/>
        <v/>
      </c>
    </row>
    <row r="2495" spans="2:10" ht="15" hidden="1" customHeight="1">
      <c r="B2495" s="150"/>
      <c r="C2495" s="13"/>
      <c r="D2495" s="14"/>
      <c r="E2495" s="473"/>
      <c r="F2495" s="15"/>
      <c r="G2495" s="15"/>
      <c r="H2495" s="474" t="str">
        <f t="shared" si="80"/>
        <v/>
      </c>
      <c r="J2495" s="282" t="str">
        <f t="shared" si="81"/>
        <v/>
      </c>
    </row>
    <row r="2496" spans="2:10" ht="15" hidden="1" customHeight="1">
      <c r="B2496" s="150"/>
      <c r="C2496" s="13"/>
      <c r="D2496" s="14"/>
      <c r="E2496" s="473"/>
      <c r="F2496" s="15"/>
      <c r="G2496" s="15"/>
      <c r="H2496" s="474" t="str">
        <f t="shared" si="80"/>
        <v/>
      </c>
      <c r="J2496" s="282" t="str">
        <f t="shared" si="81"/>
        <v/>
      </c>
    </row>
    <row r="2497" spans="2:10" ht="15" hidden="1" customHeight="1">
      <c r="B2497" s="150"/>
      <c r="C2497" s="13"/>
      <c r="D2497" s="14"/>
      <c r="E2497" s="473"/>
      <c r="F2497" s="15"/>
      <c r="G2497" s="15"/>
      <c r="H2497" s="474" t="str">
        <f t="shared" si="80"/>
        <v/>
      </c>
      <c r="J2497" s="282" t="str">
        <f t="shared" si="81"/>
        <v/>
      </c>
    </row>
    <row r="2498" spans="2:10" ht="15" hidden="1" customHeight="1">
      <c r="B2498" s="150"/>
      <c r="C2498" s="13"/>
      <c r="D2498" s="14"/>
      <c r="E2498" s="473"/>
      <c r="F2498" s="15"/>
      <c r="G2498" s="15"/>
      <c r="H2498" s="474" t="str">
        <f t="shared" si="80"/>
        <v/>
      </c>
      <c r="J2498" s="282" t="str">
        <f t="shared" si="81"/>
        <v/>
      </c>
    </row>
    <row r="2499" spans="2:10" ht="15" hidden="1" customHeight="1">
      <c r="B2499" s="150"/>
      <c r="C2499" s="13"/>
      <c r="D2499" s="14"/>
      <c r="E2499" s="473"/>
      <c r="F2499" s="15"/>
      <c r="G2499" s="15"/>
      <c r="H2499" s="474" t="str">
        <f t="shared" si="80"/>
        <v/>
      </c>
      <c r="J2499" s="282" t="str">
        <f t="shared" si="81"/>
        <v/>
      </c>
    </row>
    <row r="2500" spans="2:10" ht="15" hidden="1" customHeight="1">
      <c r="B2500" s="150"/>
      <c r="C2500" s="13"/>
      <c r="D2500" s="14"/>
      <c r="E2500" s="473"/>
      <c r="F2500" s="15"/>
      <c r="G2500" s="15"/>
      <c r="H2500" s="474" t="str">
        <f t="shared" si="80"/>
        <v/>
      </c>
      <c r="J2500" s="282" t="str">
        <f t="shared" si="81"/>
        <v/>
      </c>
    </row>
    <row r="2501" spans="2:10" ht="15" hidden="1" customHeight="1">
      <c r="B2501" s="150"/>
      <c r="C2501" s="13"/>
      <c r="D2501" s="14"/>
      <c r="E2501" s="473"/>
      <c r="F2501" s="15"/>
      <c r="G2501" s="15"/>
      <c r="H2501" s="474" t="str">
        <f t="shared" si="80"/>
        <v/>
      </c>
      <c r="J2501" s="282" t="str">
        <f t="shared" si="81"/>
        <v/>
      </c>
    </row>
    <row r="2502" spans="2:10" ht="15" hidden="1" customHeight="1">
      <c r="B2502" s="150"/>
      <c r="C2502" s="13"/>
      <c r="D2502" s="14"/>
      <c r="E2502" s="473"/>
      <c r="F2502" s="15"/>
      <c r="G2502" s="15"/>
      <c r="H2502" s="474" t="str">
        <f t="shared" si="80"/>
        <v/>
      </c>
      <c r="J2502" s="282" t="str">
        <f t="shared" si="81"/>
        <v/>
      </c>
    </row>
    <row r="2503" spans="2:10" ht="15" hidden="1" customHeight="1">
      <c r="B2503" s="150"/>
      <c r="C2503" s="13"/>
      <c r="D2503" s="14"/>
      <c r="E2503" s="473"/>
      <c r="F2503" s="15"/>
      <c r="G2503" s="15"/>
      <c r="H2503" s="474" t="str">
        <f t="shared" si="80"/>
        <v/>
      </c>
      <c r="J2503" s="282" t="str">
        <f t="shared" si="81"/>
        <v/>
      </c>
    </row>
    <row r="2504" spans="2:10" ht="15" hidden="1" customHeight="1">
      <c r="B2504" s="150"/>
      <c r="C2504" s="13"/>
      <c r="D2504" s="14"/>
      <c r="E2504" s="473"/>
      <c r="F2504" s="15"/>
      <c r="G2504" s="15"/>
      <c r="H2504" s="474" t="str">
        <f t="shared" si="80"/>
        <v/>
      </c>
      <c r="J2504" s="282" t="str">
        <f t="shared" si="81"/>
        <v/>
      </c>
    </row>
    <row r="2505" spans="2:10" ht="15" hidden="1" customHeight="1">
      <c r="B2505" s="150"/>
      <c r="C2505" s="13"/>
      <c r="D2505" s="14"/>
      <c r="E2505" s="473"/>
      <c r="F2505" s="15"/>
      <c r="G2505" s="15"/>
      <c r="H2505" s="474" t="str">
        <f t="shared" si="80"/>
        <v/>
      </c>
      <c r="J2505" s="282" t="str">
        <f t="shared" si="81"/>
        <v/>
      </c>
    </row>
    <row r="2506" spans="2:10" ht="15" hidden="1" customHeight="1">
      <c r="B2506" s="150"/>
      <c r="C2506" s="13"/>
      <c r="D2506" s="14"/>
      <c r="E2506" s="473"/>
      <c r="F2506" s="15"/>
      <c r="G2506" s="15"/>
      <c r="H2506" s="474" t="str">
        <f t="shared" si="80"/>
        <v/>
      </c>
      <c r="J2506" s="282" t="str">
        <f t="shared" si="81"/>
        <v/>
      </c>
    </row>
    <row r="2507" spans="2:10" ht="15" hidden="1" customHeight="1">
      <c r="B2507" s="150"/>
      <c r="C2507" s="13"/>
      <c r="D2507" s="14"/>
      <c r="E2507" s="473"/>
      <c r="F2507" s="15"/>
      <c r="G2507" s="15"/>
      <c r="H2507" s="474" t="str">
        <f t="shared" si="80"/>
        <v/>
      </c>
      <c r="J2507" s="282" t="str">
        <f t="shared" si="81"/>
        <v/>
      </c>
    </row>
    <row r="2508" spans="2:10" ht="15" hidden="1" customHeight="1">
      <c r="B2508" s="150"/>
      <c r="C2508" s="13"/>
      <c r="D2508" s="14"/>
      <c r="E2508" s="473"/>
      <c r="F2508" s="15"/>
      <c r="G2508" s="15"/>
      <c r="H2508" s="474" t="str">
        <f t="shared" si="80"/>
        <v/>
      </c>
      <c r="J2508" s="282" t="str">
        <f t="shared" si="81"/>
        <v/>
      </c>
    </row>
    <row r="2509" spans="2:10" ht="15" hidden="1" customHeight="1">
      <c r="B2509" s="150"/>
      <c r="C2509" s="13"/>
      <c r="D2509" s="14"/>
      <c r="E2509" s="473"/>
      <c r="F2509" s="15"/>
      <c r="G2509" s="15"/>
      <c r="H2509" s="474" t="str">
        <f t="shared" si="80"/>
        <v/>
      </c>
      <c r="J2509" s="282" t="str">
        <f t="shared" si="81"/>
        <v/>
      </c>
    </row>
    <row r="2510" spans="2:10" ht="15" hidden="1" customHeight="1">
      <c r="B2510" s="150"/>
      <c r="C2510" s="13"/>
      <c r="D2510" s="14"/>
      <c r="E2510" s="473"/>
      <c r="F2510" s="15"/>
      <c r="G2510" s="15"/>
      <c r="H2510" s="474" t="str">
        <f t="shared" si="80"/>
        <v/>
      </c>
      <c r="J2510" s="282" t="str">
        <f t="shared" si="81"/>
        <v/>
      </c>
    </row>
    <row r="2511" spans="2:10" ht="15" hidden="1" customHeight="1">
      <c r="B2511" s="150"/>
      <c r="C2511" s="13"/>
      <c r="D2511" s="14"/>
      <c r="E2511" s="473"/>
      <c r="F2511" s="15"/>
      <c r="G2511" s="15"/>
      <c r="H2511" s="474" t="str">
        <f t="shared" si="80"/>
        <v/>
      </c>
      <c r="J2511" s="282" t="str">
        <f t="shared" si="81"/>
        <v/>
      </c>
    </row>
    <row r="2512" spans="2:10" ht="15" hidden="1" customHeight="1">
      <c r="B2512" s="150"/>
      <c r="C2512" s="13"/>
      <c r="D2512" s="14"/>
      <c r="E2512" s="473"/>
      <c r="F2512" s="15"/>
      <c r="G2512" s="15"/>
      <c r="H2512" s="474" t="str">
        <f t="shared" si="80"/>
        <v/>
      </c>
      <c r="J2512" s="282" t="str">
        <f t="shared" si="81"/>
        <v/>
      </c>
    </row>
    <row r="2513" spans="2:10" ht="15" hidden="1" customHeight="1">
      <c r="B2513" s="150"/>
      <c r="C2513" s="13"/>
      <c r="D2513" s="14"/>
      <c r="E2513" s="473"/>
      <c r="F2513" s="15"/>
      <c r="G2513" s="15"/>
      <c r="H2513" s="474" t="str">
        <f t="shared" si="80"/>
        <v/>
      </c>
      <c r="J2513" s="282" t="str">
        <f t="shared" si="81"/>
        <v/>
      </c>
    </row>
    <row r="2514" spans="2:10" ht="15" hidden="1" customHeight="1">
      <c r="B2514" s="150"/>
      <c r="C2514" s="13"/>
      <c r="D2514" s="14"/>
      <c r="E2514" s="473"/>
      <c r="F2514" s="15"/>
      <c r="G2514" s="15"/>
      <c r="H2514" s="474" t="str">
        <f t="shared" si="80"/>
        <v/>
      </c>
      <c r="J2514" s="282" t="str">
        <f t="shared" si="81"/>
        <v/>
      </c>
    </row>
    <row r="2515" spans="2:10" ht="15" hidden="1" customHeight="1">
      <c r="B2515" s="150"/>
      <c r="C2515" s="13"/>
      <c r="D2515" s="14"/>
      <c r="E2515" s="473"/>
      <c r="F2515" s="15"/>
      <c r="G2515" s="15"/>
      <c r="H2515" s="474" t="str">
        <f t="shared" si="80"/>
        <v/>
      </c>
      <c r="J2515" s="282" t="str">
        <f t="shared" si="81"/>
        <v/>
      </c>
    </row>
    <row r="2516" spans="2:10" ht="15" hidden="1" customHeight="1">
      <c r="B2516" s="150"/>
      <c r="C2516" s="13"/>
      <c r="D2516" s="14"/>
      <c r="E2516" s="473"/>
      <c r="F2516" s="15"/>
      <c r="G2516" s="15"/>
      <c r="H2516" s="474" t="str">
        <f t="shared" si="80"/>
        <v/>
      </c>
      <c r="J2516" s="282" t="str">
        <f t="shared" si="81"/>
        <v/>
      </c>
    </row>
    <row r="2517" spans="2:10" ht="15" hidden="1" customHeight="1">
      <c r="B2517" s="150"/>
      <c r="C2517" s="13"/>
      <c r="D2517" s="14"/>
      <c r="E2517" s="473"/>
      <c r="F2517" s="15"/>
      <c r="G2517" s="15"/>
      <c r="H2517" s="474" t="str">
        <f t="shared" ref="H2517:H2580" si="82">IF(B2517&lt;&gt;"",(D2517*E2517)/(1-F2517-G2517),"")</f>
        <v/>
      </c>
      <c r="J2517" s="282" t="str">
        <f t="shared" ref="J2517:J2580" si="83">IF(B2517="","",IF(H2517&lt;&gt;0,"x",IF(H2517="","",IF(H2517=0,""))))</f>
        <v/>
      </c>
    </row>
    <row r="2518" spans="2:10" ht="15" hidden="1" customHeight="1">
      <c r="B2518" s="150"/>
      <c r="C2518" s="13"/>
      <c r="D2518" s="14"/>
      <c r="E2518" s="473"/>
      <c r="F2518" s="15"/>
      <c r="G2518" s="15"/>
      <c r="H2518" s="474" t="str">
        <f t="shared" si="82"/>
        <v/>
      </c>
      <c r="J2518" s="282" t="str">
        <f t="shared" si="83"/>
        <v/>
      </c>
    </row>
    <row r="2519" spans="2:10" ht="15" hidden="1" customHeight="1">
      <c r="B2519" s="150"/>
      <c r="C2519" s="13"/>
      <c r="D2519" s="14"/>
      <c r="E2519" s="473"/>
      <c r="F2519" s="15"/>
      <c r="G2519" s="15"/>
      <c r="H2519" s="474" t="str">
        <f t="shared" si="82"/>
        <v/>
      </c>
      <c r="J2519" s="282" t="str">
        <f t="shared" si="83"/>
        <v/>
      </c>
    </row>
    <row r="2520" spans="2:10" ht="15" hidden="1" customHeight="1">
      <c r="B2520" s="150"/>
      <c r="C2520" s="13"/>
      <c r="D2520" s="14"/>
      <c r="E2520" s="473"/>
      <c r="F2520" s="15"/>
      <c r="G2520" s="15"/>
      <c r="H2520" s="474" t="str">
        <f t="shared" si="82"/>
        <v/>
      </c>
      <c r="J2520" s="282" t="str">
        <f t="shared" si="83"/>
        <v/>
      </c>
    </row>
    <row r="2521" spans="2:10" ht="15" hidden="1" customHeight="1">
      <c r="B2521" s="150"/>
      <c r="C2521" s="13"/>
      <c r="D2521" s="14"/>
      <c r="E2521" s="473"/>
      <c r="F2521" s="15"/>
      <c r="G2521" s="15"/>
      <c r="H2521" s="474" t="str">
        <f t="shared" si="82"/>
        <v/>
      </c>
      <c r="J2521" s="282" t="str">
        <f t="shared" si="83"/>
        <v/>
      </c>
    </row>
    <row r="2522" spans="2:10" ht="15" hidden="1" customHeight="1">
      <c r="B2522" s="150"/>
      <c r="C2522" s="13"/>
      <c r="D2522" s="14"/>
      <c r="E2522" s="473"/>
      <c r="F2522" s="15"/>
      <c r="G2522" s="15"/>
      <c r="H2522" s="474" t="str">
        <f t="shared" si="82"/>
        <v/>
      </c>
      <c r="J2522" s="282" t="str">
        <f t="shared" si="83"/>
        <v/>
      </c>
    </row>
    <row r="2523" spans="2:10" ht="15" hidden="1" customHeight="1">
      <c r="B2523" s="150"/>
      <c r="C2523" s="13"/>
      <c r="D2523" s="14"/>
      <c r="E2523" s="473"/>
      <c r="F2523" s="15"/>
      <c r="G2523" s="15"/>
      <c r="H2523" s="474" t="str">
        <f t="shared" si="82"/>
        <v/>
      </c>
      <c r="J2523" s="282" t="str">
        <f t="shared" si="83"/>
        <v/>
      </c>
    </row>
    <row r="2524" spans="2:10" ht="15" hidden="1" customHeight="1">
      <c r="B2524" s="150"/>
      <c r="C2524" s="13"/>
      <c r="D2524" s="14"/>
      <c r="E2524" s="473"/>
      <c r="F2524" s="15"/>
      <c r="G2524" s="15"/>
      <c r="H2524" s="474" t="str">
        <f t="shared" si="82"/>
        <v/>
      </c>
      <c r="J2524" s="282" t="str">
        <f t="shared" si="83"/>
        <v/>
      </c>
    </row>
    <row r="2525" spans="2:10" ht="15" hidden="1" customHeight="1">
      <c r="B2525" s="150"/>
      <c r="C2525" s="13"/>
      <c r="D2525" s="14"/>
      <c r="E2525" s="473"/>
      <c r="F2525" s="15"/>
      <c r="G2525" s="15"/>
      <c r="H2525" s="474" t="str">
        <f t="shared" si="82"/>
        <v/>
      </c>
      <c r="J2525" s="282" t="str">
        <f t="shared" si="83"/>
        <v/>
      </c>
    </row>
    <row r="2526" spans="2:10" ht="15" hidden="1" customHeight="1">
      <c r="B2526" s="150"/>
      <c r="C2526" s="13"/>
      <c r="D2526" s="14"/>
      <c r="E2526" s="473"/>
      <c r="F2526" s="15"/>
      <c r="G2526" s="15"/>
      <c r="H2526" s="474" t="str">
        <f t="shared" si="82"/>
        <v/>
      </c>
      <c r="J2526" s="282" t="str">
        <f t="shared" si="83"/>
        <v/>
      </c>
    </row>
    <row r="2527" spans="2:10" ht="15" hidden="1" customHeight="1">
      <c r="B2527" s="150"/>
      <c r="C2527" s="13"/>
      <c r="D2527" s="14"/>
      <c r="E2527" s="473"/>
      <c r="F2527" s="15"/>
      <c r="G2527" s="15"/>
      <c r="H2527" s="474" t="str">
        <f t="shared" si="82"/>
        <v/>
      </c>
      <c r="J2527" s="282" t="str">
        <f t="shared" si="83"/>
        <v/>
      </c>
    </row>
    <row r="2528" spans="2:10" ht="15" hidden="1" customHeight="1">
      <c r="B2528" s="150"/>
      <c r="C2528" s="13"/>
      <c r="D2528" s="14"/>
      <c r="E2528" s="473"/>
      <c r="F2528" s="15"/>
      <c r="G2528" s="15"/>
      <c r="H2528" s="474" t="str">
        <f t="shared" si="82"/>
        <v/>
      </c>
      <c r="J2528" s="282" t="str">
        <f t="shared" si="83"/>
        <v/>
      </c>
    </row>
    <row r="2529" spans="2:10" ht="15" hidden="1" customHeight="1">
      <c r="B2529" s="150"/>
      <c r="C2529" s="13"/>
      <c r="D2529" s="14"/>
      <c r="E2529" s="473"/>
      <c r="F2529" s="15"/>
      <c r="G2529" s="15"/>
      <c r="H2529" s="474" t="str">
        <f t="shared" si="82"/>
        <v/>
      </c>
      <c r="J2529" s="282" t="str">
        <f t="shared" si="83"/>
        <v/>
      </c>
    </row>
    <row r="2530" spans="2:10" ht="15" hidden="1" customHeight="1">
      <c r="B2530" s="150"/>
      <c r="C2530" s="13"/>
      <c r="D2530" s="14"/>
      <c r="E2530" s="473"/>
      <c r="F2530" s="15"/>
      <c r="G2530" s="15"/>
      <c r="H2530" s="474" t="str">
        <f t="shared" si="82"/>
        <v/>
      </c>
      <c r="J2530" s="282" t="str">
        <f t="shared" si="83"/>
        <v/>
      </c>
    </row>
    <row r="2531" spans="2:10" ht="15" hidden="1" customHeight="1">
      <c r="B2531" s="150"/>
      <c r="C2531" s="13"/>
      <c r="D2531" s="14"/>
      <c r="E2531" s="473"/>
      <c r="F2531" s="15"/>
      <c r="G2531" s="15"/>
      <c r="H2531" s="474" t="str">
        <f t="shared" si="82"/>
        <v/>
      </c>
      <c r="J2531" s="282" t="str">
        <f t="shared" si="83"/>
        <v/>
      </c>
    </row>
    <row r="2532" spans="2:10" ht="15" hidden="1" customHeight="1">
      <c r="B2532" s="150"/>
      <c r="C2532" s="13"/>
      <c r="D2532" s="14"/>
      <c r="E2532" s="473"/>
      <c r="F2532" s="15"/>
      <c r="G2532" s="15"/>
      <c r="H2532" s="474" t="str">
        <f t="shared" si="82"/>
        <v/>
      </c>
      <c r="J2532" s="282" t="str">
        <f t="shared" si="83"/>
        <v/>
      </c>
    </row>
    <row r="2533" spans="2:10" ht="15" hidden="1" customHeight="1">
      <c r="B2533" s="150"/>
      <c r="C2533" s="13"/>
      <c r="D2533" s="14"/>
      <c r="E2533" s="473"/>
      <c r="F2533" s="15"/>
      <c r="G2533" s="15"/>
      <c r="H2533" s="474" t="str">
        <f t="shared" si="82"/>
        <v/>
      </c>
      <c r="J2533" s="282" t="str">
        <f t="shared" si="83"/>
        <v/>
      </c>
    </row>
    <row r="2534" spans="2:10" ht="15" hidden="1" customHeight="1">
      <c r="B2534" s="150"/>
      <c r="C2534" s="13"/>
      <c r="D2534" s="14"/>
      <c r="E2534" s="473"/>
      <c r="F2534" s="15"/>
      <c r="G2534" s="15"/>
      <c r="H2534" s="474" t="str">
        <f t="shared" si="82"/>
        <v/>
      </c>
      <c r="J2534" s="282" t="str">
        <f t="shared" si="83"/>
        <v/>
      </c>
    </row>
    <row r="2535" spans="2:10" ht="15" hidden="1" customHeight="1">
      <c r="B2535" s="150"/>
      <c r="C2535" s="13"/>
      <c r="D2535" s="14"/>
      <c r="E2535" s="473"/>
      <c r="F2535" s="15"/>
      <c r="G2535" s="15"/>
      <c r="H2535" s="474" t="str">
        <f t="shared" si="82"/>
        <v/>
      </c>
      <c r="J2535" s="282" t="str">
        <f t="shared" si="83"/>
        <v/>
      </c>
    </row>
    <row r="2536" spans="2:10" ht="15" hidden="1" customHeight="1">
      <c r="B2536" s="150"/>
      <c r="C2536" s="13"/>
      <c r="D2536" s="14"/>
      <c r="E2536" s="473"/>
      <c r="F2536" s="15"/>
      <c r="G2536" s="15"/>
      <c r="H2536" s="474" t="str">
        <f t="shared" si="82"/>
        <v/>
      </c>
      <c r="J2536" s="282" t="str">
        <f t="shared" si="83"/>
        <v/>
      </c>
    </row>
    <row r="2537" spans="2:10" ht="15" hidden="1" customHeight="1">
      <c r="B2537" s="150"/>
      <c r="C2537" s="13"/>
      <c r="D2537" s="14"/>
      <c r="E2537" s="473"/>
      <c r="F2537" s="15"/>
      <c r="G2537" s="15"/>
      <c r="H2537" s="474" t="str">
        <f t="shared" si="82"/>
        <v/>
      </c>
      <c r="J2537" s="282" t="str">
        <f t="shared" si="83"/>
        <v/>
      </c>
    </row>
    <row r="2538" spans="2:10" ht="15" hidden="1" customHeight="1">
      <c r="B2538" s="150"/>
      <c r="C2538" s="13"/>
      <c r="D2538" s="14"/>
      <c r="E2538" s="473"/>
      <c r="F2538" s="15"/>
      <c r="G2538" s="15"/>
      <c r="H2538" s="474" t="str">
        <f t="shared" si="82"/>
        <v/>
      </c>
      <c r="J2538" s="282" t="str">
        <f t="shared" si="83"/>
        <v/>
      </c>
    </row>
    <row r="2539" spans="2:10" ht="15" hidden="1" customHeight="1">
      <c r="B2539" s="150"/>
      <c r="C2539" s="13"/>
      <c r="D2539" s="14"/>
      <c r="E2539" s="473"/>
      <c r="F2539" s="15"/>
      <c r="G2539" s="15"/>
      <c r="H2539" s="474" t="str">
        <f t="shared" si="82"/>
        <v/>
      </c>
      <c r="J2539" s="282" t="str">
        <f t="shared" si="83"/>
        <v/>
      </c>
    </row>
    <row r="2540" spans="2:10" ht="15" hidden="1" customHeight="1">
      <c r="B2540" s="150"/>
      <c r="C2540" s="13"/>
      <c r="D2540" s="14"/>
      <c r="E2540" s="473"/>
      <c r="F2540" s="15"/>
      <c r="G2540" s="15"/>
      <c r="H2540" s="474" t="str">
        <f t="shared" si="82"/>
        <v/>
      </c>
      <c r="J2540" s="282" t="str">
        <f t="shared" si="83"/>
        <v/>
      </c>
    </row>
    <row r="2541" spans="2:10" ht="15" hidden="1" customHeight="1">
      <c r="B2541" s="150"/>
      <c r="C2541" s="13"/>
      <c r="D2541" s="14"/>
      <c r="E2541" s="473"/>
      <c r="F2541" s="15"/>
      <c r="G2541" s="15"/>
      <c r="H2541" s="474" t="str">
        <f t="shared" si="82"/>
        <v/>
      </c>
      <c r="J2541" s="282" t="str">
        <f t="shared" si="83"/>
        <v/>
      </c>
    </row>
    <row r="2542" spans="2:10" ht="15" hidden="1" customHeight="1">
      <c r="B2542" s="150"/>
      <c r="C2542" s="13"/>
      <c r="D2542" s="14"/>
      <c r="E2542" s="473"/>
      <c r="F2542" s="15"/>
      <c r="G2542" s="15"/>
      <c r="H2542" s="474" t="str">
        <f t="shared" si="82"/>
        <v/>
      </c>
      <c r="J2542" s="282" t="str">
        <f t="shared" si="83"/>
        <v/>
      </c>
    </row>
    <row r="2543" spans="2:10" ht="15" hidden="1" customHeight="1">
      <c r="B2543" s="150"/>
      <c r="C2543" s="13"/>
      <c r="D2543" s="14"/>
      <c r="E2543" s="473"/>
      <c r="F2543" s="15"/>
      <c r="G2543" s="15"/>
      <c r="H2543" s="474" t="str">
        <f t="shared" si="82"/>
        <v/>
      </c>
      <c r="J2543" s="282" t="str">
        <f t="shared" si="83"/>
        <v/>
      </c>
    </row>
    <row r="2544" spans="2:10" ht="15" hidden="1" customHeight="1">
      <c r="B2544" s="150"/>
      <c r="C2544" s="13"/>
      <c r="D2544" s="14"/>
      <c r="E2544" s="473"/>
      <c r="F2544" s="15"/>
      <c r="G2544" s="15"/>
      <c r="H2544" s="474" t="str">
        <f t="shared" si="82"/>
        <v/>
      </c>
      <c r="J2544" s="282" t="str">
        <f t="shared" si="83"/>
        <v/>
      </c>
    </row>
    <row r="2545" spans="2:10" ht="15" hidden="1" customHeight="1">
      <c r="B2545" s="150"/>
      <c r="C2545" s="13"/>
      <c r="D2545" s="14"/>
      <c r="E2545" s="473"/>
      <c r="F2545" s="15"/>
      <c r="G2545" s="15"/>
      <c r="H2545" s="474" t="str">
        <f t="shared" si="82"/>
        <v/>
      </c>
      <c r="J2545" s="282" t="str">
        <f t="shared" si="83"/>
        <v/>
      </c>
    </row>
    <row r="2546" spans="2:10" ht="15" hidden="1" customHeight="1">
      <c r="B2546" s="150"/>
      <c r="C2546" s="13"/>
      <c r="D2546" s="14"/>
      <c r="E2546" s="473"/>
      <c r="F2546" s="15"/>
      <c r="G2546" s="15"/>
      <c r="H2546" s="474" t="str">
        <f t="shared" si="82"/>
        <v/>
      </c>
      <c r="J2546" s="282" t="str">
        <f t="shared" si="83"/>
        <v/>
      </c>
    </row>
    <row r="2547" spans="2:10" ht="15" hidden="1" customHeight="1">
      <c r="B2547" s="150"/>
      <c r="C2547" s="13"/>
      <c r="D2547" s="14"/>
      <c r="E2547" s="473"/>
      <c r="F2547" s="15"/>
      <c r="G2547" s="15"/>
      <c r="H2547" s="474" t="str">
        <f t="shared" si="82"/>
        <v/>
      </c>
      <c r="J2547" s="282" t="str">
        <f t="shared" si="83"/>
        <v/>
      </c>
    </row>
    <row r="2548" spans="2:10" ht="15" hidden="1" customHeight="1">
      <c r="B2548" s="150"/>
      <c r="C2548" s="13"/>
      <c r="D2548" s="14"/>
      <c r="E2548" s="473"/>
      <c r="F2548" s="15"/>
      <c r="G2548" s="15"/>
      <c r="H2548" s="474" t="str">
        <f t="shared" si="82"/>
        <v/>
      </c>
      <c r="J2548" s="282" t="str">
        <f t="shared" si="83"/>
        <v/>
      </c>
    </row>
    <row r="2549" spans="2:10" ht="15" hidden="1" customHeight="1">
      <c r="B2549" s="150"/>
      <c r="C2549" s="13"/>
      <c r="D2549" s="14"/>
      <c r="E2549" s="473"/>
      <c r="F2549" s="15"/>
      <c r="G2549" s="15"/>
      <c r="H2549" s="474" t="str">
        <f t="shared" si="82"/>
        <v/>
      </c>
      <c r="J2549" s="282" t="str">
        <f t="shared" si="83"/>
        <v/>
      </c>
    </row>
    <row r="2550" spans="2:10" ht="15" hidden="1" customHeight="1">
      <c r="B2550" s="150"/>
      <c r="C2550" s="13"/>
      <c r="D2550" s="14"/>
      <c r="E2550" s="473"/>
      <c r="F2550" s="15"/>
      <c r="G2550" s="15"/>
      <c r="H2550" s="474" t="str">
        <f t="shared" si="82"/>
        <v/>
      </c>
      <c r="J2550" s="282" t="str">
        <f t="shared" si="83"/>
        <v/>
      </c>
    </row>
    <row r="2551" spans="2:10" ht="15" hidden="1" customHeight="1">
      <c r="B2551" s="150"/>
      <c r="C2551" s="13"/>
      <c r="D2551" s="14"/>
      <c r="E2551" s="473"/>
      <c r="F2551" s="15"/>
      <c r="G2551" s="15"/>
      <c r="H2551" s="474" t="str">
        <f t="shared" si="82"/>
        <v/>
      </c>
      <c r="J2551" s="282" t="str">
        <f t="shared" si="83"/>
        <v/>
      </c>
    </row>
    <row r="2552" spans="2:10" ht="15" hidden="1" customHeight="1">
      <c r="B2552" s="150"/>
      <c r="C2552" s="13"/>
      <c r="D2552" s="14"/>
      <c r="E2552" s="473"/>
      <c r="F2552" s="15"/>
      <c r="G2552" s="15"/>
      <c r="H2552" s="474" t="str">
        <f t="shared" si="82"/>
        <v/>
      </c>
      <c r="J2552" s="282" t="str">
        <f t="shared" si="83"/>
        <v/>
      </c>
    </row>
    <row r="2553" spans="2:10" ht="15" hidden="1" customHeight="1">
      <c r="B2553" s="150"/>
      <c r="C2553" s="13"/>
      <c r="D2553" s="14"/>
      <c r="E2553" s="473"/>
      <c r="F2553" s="15"/>
      <c r="G2553" s="15"/>
      <c r="H2553" s="474" t="str">
        <f t="shared" si="82"/>
        <v/>
      </c>
      <c r="J2553" s="282" t="str">
        <f t="shared" si="83"/>
        <v/>
      </c>
    </row>
    <row r="2554" spans="2:10" ht="15" hidden="1" customHeight="1">
      <c r="B2554" s="150"/>
      <c r="C2554" s="13"/>
      <c r="D2554" s="14"/>
      <c r="E2554" s="473"/>
      <c r="F2554" s="15"/>
      <c r="G2554" s="15"/>
      <c r="H2554" s="474" t="str">
        <f t="shared" si="82"/>
        <v/>
      </c>
      <c r="J2554" s="282" t="str">
        <f t="shared" si="83"/>
        <v/>
      </c>
    </row>
    <row r="2555" spans="2:10" ht="15" hidden="1" customHeight="1">
      <c r="B2555" s="150"/>
      <c r="C2555" s="13"/>
      <c r="D2555" s="14"/>
      <c r="E2555" s="473"/>
      <c r="F2555" s="15"/>
      <c r="G2555" s="15"/>
      <c r="H2555" s="474" t="str">
        <f t="shared" si="82"/>
        <v/>
      </c>
      <c r="J2555" s="282" t="str">
        <f t="shared" si="83"/>
        <v/>
      </c>
    </row>
    <row r="2556" spans="2:10" ht="15" hidden="1" customHeight="1">
      <c r="B2556" s="150"/>
      <c r="C2556" s="13"/>
      <c r="D2556" s="14"/>
      <c r="E2556" s="473"/>
      <c r="F2556" s="15"/>
      <c r="G2556" s="15"/>
      <c r="H2556" s="474" t="str">
        <f t="shared" si="82"/>
        <v/>
      </c>
      <c r="J2556" s="282" t="str">
        <f t="shared" si="83"/>
        <v/>
      </c>
    </row>
    <row r="2557" spans="2:10" ht="15" hidden="1" customHeight="1">
      <c r="B2557" s="150"/>
      <c r="C2557" s="13"/>
      <c r="D2557" s="14"/>
      <c r="E2557" s="473"/>
      <c r="F2557" s="15"/>
      <c r="G2557" s="15"/>
      <c r="H2557" s="474" t="str">
        <f t="shared" si="82"/>
        <v/>
      </c>
      <c r="J2557" s="282" t="str">
        <f t="shared" si="83"/>
        <v/>
      </c>
    </row>
    <row r="2558" spans="2:10" ht="15" hidden="1" customHeight="1">
      <c r="B2558" s="150"/>
      <c r="C2558" s="13"/>
      <c r="D2558" s="14"/>
      <c r="E2558" s="473"/>
      <c r="F2558" s="15"/>
      <c r="G2558" s="15"/>
      <c r="H2558" s="474" t="str">
        <f t="shared" si="82"/>
        <v/>
      </c>
      <c r="J2558" s="282" t="str">
        <f t="shared" si="83"/>
        <v/>
      </c>
    </row>
    <row r="2559" spans="2:10" ht="15" hidden="1" customHeight="1">
      <c r="B2559" s="150"/>
      <c r="C2559" s="13"/>
      <c r="D2559" s="14"/>
      <c r="E2559" s="473"/>
      <c r="F2559" s="15"/>
      <c r="G2559" s="15"/>
      <c r="H2559" s="474" t="str">
        <f t="shared" si="82"/>
        <v/>
      </c>
      <c r="J2559" s="282" t="str">
        <f t="shared" si="83"/>
        <v/>
      </c>
    </row>
    <row r="2560" spans="2:10" ht="15" hidden="1" customHeight="1">
      <c r="B2560" s="150"/>
      <c r="C2560" s="13"/>
      <c r="D2560" s="14"/>
      <c r="E2560" s="473"/>
      <c r="F2560" s="15"/>
      <c r="G2560" s="15"/>
      <c r="H2560" s="474" t="str">
        <f t="shared" si="82"/>
        <v/>
      </c>
      <c r="J2560" s="282" t="str">
        <f t="shared" si="83"/>
        <v/>
      </c>
    </row>
    <row r="2561" spans="2:10" ht="15" hidden="1" customHeight="1">
      <c r="B2561" s="150"/>
      <c r="C2561" s="13"/>
      <c r="D2561" s="14"/>
      <c r="E2561" s="473"/>
      <c r="F2561" s="15"/>
      <c r="G2561" s="15"/>
      <c r="H2561" s="474" t="str">
        <f t="shared" si="82"/>
        <v/>
      </c>
      <c r="J2561" s="282" t="str">
        <f t="shared" si="83"/>
        <v/>
      </c>
    </row>
    <row r="2562" spans="2:10" ht="15" hidden="1" customHeight="1">
      <c r="B2562" s="150"/>
      <c r="C2562" s="13"/>
      <c r="D2562" s="14"/>
      <c r="E2562" s="473"/>
      <c r="F2562" s="15"/>
      <c r="G2562" s="15"/>
      <c r="H2562" s="474" t="str">
        <f t="shared" si="82"/>
        <v/>
      </c>
      <c r="J2562" s="282" t="str">
        <f t="shared" si="83"/>
        <v/>
      </c>
    </row>
    <row r="2563" spans="2:10" ht="15" hidden="1" customHeight="1">
      <c r="B2563" s="150"/>
      <c r="C2563" s="13"/>
      <c r="D2563" s="14"/>
      <c r="E2563" s="473"/>
      <c r="F2563" s="15"/>
      <c r="G2563" s="15"/>
      <c r="H2563" s="474" t="str">
        <f t="shared" si="82"/>
        <v/>
      </c>
      <c r="J2563" s="282" t="str">
        <f t="shared" si="83"/>
        <v/>
      </c>
    </row>
    <row r="2564" spans="2:10" ht="15" hidden="1" customHeight="1">
      <c r="B2564" s="150"/>
      <c r="C2564" s="13"/>
      <c r="D2564" s="14"/>
      <c r="E2564" s="473"/>
      <c r="F2564" s="15"/>
      <c r="G2564" s="15"/>
      <c r="H2564" s="474" t="str">
        <f t="shared" si="82"/>
        <v/>
      </c>
      <c r="J2564" s="282" t="str">
        <f t="shared" si="83"/>
        <v/>
      </c>
    </row>
    <row r="2565" spans="2:10" ht="15" hidden="1" customHeight="1">
      <c r="B2565" s="150"/>
      <c r="C2565" s="13"/>
      <c r="D2565" s="14"/>
      <c r="E2565" s="473"/>
      <c r="F2565" s="15"/>
      <c r="G2565" s="15"/>
      <c r="H2565" s="474" t="str">
        <f t="shared" si="82"/>
        <v/>
      </c>
      <c r="J2565" s="282" t="str">
        <f t="shared" si="83"/>
        <v/>
      </c>
    </row>
    <row r="2566" spans="2:10" ht="15" hidden="1" customHeight="1">
      <c r="B2566" s="150"/>
      <c r="C2566" s="13"/>
      <c r="D2566" s="14"/>
      <c r="E2566" s="473"/>
      <c r="F2566" s="15"/>
      <c r="G2566" s="15"/>
      <c r="H2566" s="474" t="str">
        <f t="shared" si="82"/>
        <v/>
      </c>
      <c r="J2566" s="282" t="str">
        <f t="shared" si="83"/>
        <v/>
      </c>
    </row>
    <row r="2567" spans="2:10" ht="15" hidden="1" customHeight="1">
      <c r="B2567" s="150"/>
      <c r="C2567" s="13"/>
      <c r="D2567" s="14"/>
      <c r="E2567" s="473"/>
      <c r="F2567" s="15"/>
      <c r="G2567" s="15"/>
      <c r="H2567" s="474" t="str">
        <f t="shared" si="82"/>
        <v/>
      </c>
      <c r="J2567" s="282" t="str">
        <f t="shared" si="83"/>
        <v/>
      </c>
    </row>
    <row r="2568" spans="2:10" ht="15" hidden="1" customHeight="1">
      <c r="B2568" s="150"/>
      <c r="C2568" s="13"/>
      <c r="D2568" s="14"/>
      <c r="E2568" s="473"/>
      <c r="F2568" s="15"/>
      <c r="G2568" s="15"/>
      <c r="H2568" s="474" t="str">
        <f t="shared" si="82"/>
        <v/>
      </c>
      <c r="J2568" s="282" t="str">
        <f t="shared" si="83"/>
        <v/>
      </c>
    </row>
    <row r="2569" spans="2:10" ht="15" hidden="1" customHeight="1">
      <c r="B2569" s="150"/>
      <c r="C2569" s="13"/>
      <c r="D2569" s="14"/>
      <c r="E2569" s="473"/>
      <c r="F2569" s="15"/>
      <c r="G2569" s="15"/>
      <c r="H2569" s="474" t="str">
        <f t="shared" si="82"/>
        <v/>
      </c>
      <c r="J2569" s="282" t="str">
        <f t="shared" si="83"/>
        <v/>
      </c>
    </row>
    <row r="2570" spans="2:10" ht="15" hidden="1" customHeight="1">
      <c r="B2570" s="150"/>
      <c r="C2570" s="13"/>
      <c r="D2570" s="14"/>
      <c r="E2570" s="473"/>
      <c r="F2570" s="15"/>
      <c r="G2570" s="15"/>
      <c r="H2570" s="474" t="str">
        <f t="shared" si="82"/>
        <v/>
      </c>
      <c r="J2570" s="282" t="str">
        <f t="shared" si="83"/>
        <v/>
      </c>
    </row>
    <row r="2571" spans="2:10" ht="15" hidden="1" customHeight="1">
      <c r="B2571" s="150"/>
      <c r="C2571" s="13"/>
      <c r="D2571" s="14"/>
      <c r="E2571" s="473"/>
      <c r="F2571" s="15"/>
      <c r="G2571" s="15"/>
      <c r="H2571" s="474" t="str">
        <f t="shared" si="82"/>
        <v/>
      </c>
      <c r="J2571" s="282" t="str">
        <f t="shared" si="83"/>
        <v/>
      </c>
    </row>
    <row r="2572" spans="2:10" ht="15" hidden="1" customHeight="1">
      <c r="B2572" s="150"/>
      <c r="C2572" s="13"/>
      <c r="D2572" s="14"/>
      <c r="E2572" s="473"/>
      <c r="F2572" s="15"/>
      <c r="G2572" s="15"/>
      <c r="H2572" s="474" t="str">
        <f t="shared" si="82"/>
        <v/>
      </c>
      <c r="J2572" s="282" t="str">
        <f t="shared" si="83"/>
        <v/>
      </c>
    </row>
    <row r="2573" spans="2:10" ht="15" hidden="1" customHeight="1">
      <c r="B2573" s="150"/>
      <c r="C2573" s="13"/>
      <c r="D2573" s="14"/>
      <c r="E2573" s="473"/>
      <c r="F2573" s="15"/>
      <c r="G2573" s="15"/>
      <c r="H2573" s="474" t="str">
        <f t="shared" si="82"/>
        <v/>
      </c>
      <c r="J2573" s="282" t="str">
        <f t="shared" si="83"/>
        <v/>
      </c>
    </row>
    <row r="2574" spans="2:10" ht="15" hidden="1" customHeight="1">
      <c r="B2574" s="150"/>
      <c r="C2574" s="13"/>
      <c r="D2574" s="14"/>
      <c r="E2574" s="473"/>
      <c r="F2574" s="15"/>
      <c r="G2574" s="15"/>
      <c r="H2574" s="474" t="str">
        <f t="shared" si="82"/>
        <v/>
      </c>
      <c r="J2574" s="282" t="str">
        <f t="shared" si="83"/>
        <v/>
      </c>
    </row>
    <row r="2575" spans="2:10" ht="15" hidden="1" customHeight="1">
      <c r="B2575" s="150"/>
      <c r="C2575" s="13"/>
      <c r="D2575" s="14"/>
      <c r="E2575" s="473"/>
      <c r="F2575" s="15"/>
      <c r="G2575" s="15"/>
      <c r="H2575" s="474" t="str">
        <f t="shared" si="82"/>
        <v/>
      </c>
      <c r="J2575" s="282" t="str">
        <f t="shared" si="83"/>
        <v/>
      </c>
    </row>
    <row r="2576" spans="2:10" ht="15" hidden="1" customHeight="1">
      <c r="B2576" s="150"/>
      <c r="C2576" s="13"/>
      <c r="D2576" s="14"/>
      <c r="E2576" s="473"/>
      <c r="F2576" s="15"/>
      <c r="G2576" s="15"/>
      <c r="H2576" s="474" t="str">
        <f t="shared" si="82"/>
        <v/>
      </c>
      <c r="J2576" s="282" t="str">
        <f t="shared" si="83"/>
        <v/>
      </c>
    </row>
    <row r="2577" spans="2:10" ht="15" hidden="1" customHeight="1">
      <c r="B2577" s="150"/>
      <c r="C2577" s="13"/>
      <c r="D2577" s="14"/>
      <c r="E2577" s="473"/>
      <c r="F2577" s="15"/>
      <c r="G2577" s="15"/>
      <c r="H2577" s="474" t="str">
        <f t="shared" si="82"/>
        <v/>
      </c>
      <c r="J2577" s="282" t="str">
        <f t="shared" si="83"/>
        <v/>
      </c>
    </row>
    <row r="2578" spans="2:10" ht="15" hidden="1" customHeight="1">
      <c r="B2578" s="150"/>
      <c r="C2578" s="13"/>
      <c r="D2578" s="14"/>
      <c r="E2578" s="473"/>
      <c r="F2578" s="15"/>
      <c r="G2578" s="15"/>
      <c r="H2578" s="474" t="str">
        <f t="shared" si="82"/>
        <v/>
      </c>
      <c r="J2578" s="282" t="str">
        <f t="shared" si="83"/>
        <v/>
      </c>
    </row>
    <row r="2579" spans="2:10" ht="15" hidden="1" customHeight="1">
      <c r="B2579" s="150"/>
      <c r="C2579" s="13"/>
      <c r="D2579" s="14"/>
      <c r="E2579" s="473"/>
      <c r="F2579" s="15"/>
      <c r="G2579" s="15"/>
      <c r="H2579" s="474" t="str">
        <f t="shared" si="82"/>
        <v/>
      </c>
      <c r="J2579" s="282" t="str">
        <f t="shared" si="83"/>
        <v/>
      </c>
    </row>
    <row r="2580" spans="2:10" ht="15" hidden="1" customHeight="1">
      <c r="B2580" s="150"/>
      <c r="C2580" s="13"/>
      <c r="D2580" s="14"/>
      <c r="E2580" s="473"/>
      <c r="F2580" s="15"/>
      <c r="G2580" s="15"/>
      <c r="H2580" s="474" t="str">
        <f t="shared" si="82"/>
        <v/>
      </c>
      <c r="J2580" s="282" t="str">
        <f t="shared" si="83"/>
        <v/>
      </c>
    </row>
    <row r="2581" spans="2:10" ht="15" hidden="1" customHeight="1">
      <c r="B2581" s="150"/>
      <c r="C2581" s="13"/>
      <c r="D2581" s="14"/>
      <c r="E2581" s="473"/>
      <c r="F2581" s="15"/>
      <c r="G2581" s="15"/>
      <c r="H2581" s="474" t="str">
        <f t="shared" ref="H2581:H2644" si="84">IF(B2581&lt;&gt;"",(D2581*E2581)/(1-F2581-G2581),"")</f>
        <v/>
      </c>
      <c r="J2581" s="282" t="str">
        <f t="shared" ref="J2581:J2644" si="85">IF(B2581="","",IF(H2581&lt;&gt;0,"x",IF(H2581="","",IF(H2581=0,""))))</f>
        <v/>
      </c>
    </row>
    <row r="2582" spans="2:10" ht="15" hidden="1" customHeight="1">
      <c r="B2582" s="150"/>
      <c r="C2582" s="13"/>
      <c r="D2582" s="14"/>
      <c r="E2582" s="473"/>
      <c r="F2582" s="15"/>
      <c r="G2582" s="15"/>
      <c r="H2582" s="474" t="str">
        <f t="shared" si="84"/>
        <v/>
      </c>
      <c r="J2582" s="282" t="str">
        <f t="shared" si="85"/>
        <v/>
      </c>
    </row>
    <row r="2583" spans="2:10" ht="15" hidden="1" customHeight="1">
      <c r="B2583" s="150"/>
      <c r="C2583" s="13"/>
      <c r="D2583" s="14"/>
      <c r="E2583" s="473"/>
      <c r="F2583" s="15"/>
      <c r="G2583" s="15"/>
      <c r="H2583" s="474" t="str">
        <f t="shared" si="84"/>
        <v/>
      </c>
      <c r="J2583" s="282" t="str">
        <f t="shared" si="85"/>
        <v/>
      </c>
    </row>
    <row r="2584" spans="2:10" ht="15" hidden="1" customHeight="1">
      <c r="B2584" s="150"/>
      <c r="C2584" s="13"/>
      <c r="D2584" s="14"/>
      <c r="E2584" s="473"/>
      <c r="F2584" s="15"/>
      <c r="G2584" s="15"/>
      <c r="H2584" s="474" t="str">
        <f t="shared" si="84"/>
        <v/>
      </c>
      <c r="J2584" s="282" t="str">
        <f t="shared" si="85"/>
        <v/>
      </c>
    </row>
    <row r="2585" spans="2:10" ht="15" hidden="1" customHeight="1">
      <c r="B2585" s="150"/>
      <c r="C2585" s="13"/>
      <c r="D2585" s="14"/>
      <c r="E2585" s="473"/>
      <c r="F2585" s="15"/>
      <c r="G2585" s="15"/>
      <c r="H2585" s="474" t="str">
        <f t="shared" si="84"/>
        <v/>
      </c>
      <c r="J2585" s="282" t="str">
        <f t="shared" si="85"/>
        <v/>
      </c>
    </row>
    <row r="2586" spans="2:10" ht="15" hidden="1" customHeight="1">
      <c r="B2586" s="150"/>
      <c r="C2586" s="13"/>
      <c r="D2586" s="14"/>
      <c r="E2586" s="473"/>
      <c r="F2586" s="15"/>
      <c r="G2586" s="15"/>
      <c r="H2586" s="474" t="str">
        <f t="shared" si="84"/>
        <v/>
      </c>
      <c r="J2586" s="282" t="str">
        <f t="shared" si="85"/>
        <v/>
      </c>
    </row>
    <row r="2587" spans="2:10" ht="15" hidden="1" customHeight="1">
      <c r="B2587" s="150"/>
      <c r="C2587" s="13"/>
      <c r="D2587" s="14"/>
      <c r="E2587" s="473"/>
      <c r="F2587" s="15"/>
      <c r="G2587" s="15"/>
      <c r="H2587" s="474" t="str">
        <f t="shared" si="84"/>
        <v/>
      </c>
      <c r="J2587" s="282" t="str">
        <f t="shared" si="85"/>
        <v/>
      </c>
    </row>
    <row r="2588" spans="2:10" ht="15" hidden="1" customHeight="1">
      <c r="B2588" s="150"/>
      <c r="C2588" s="13"/>
      <c r="D2588" s="14"/>
      <c r="E2588" s="473"/>
      <c r="F2588" s="15"/>
      <c r="G2588" s="15"/>
      <c r="H2588" s="474" t="str">
        <f t="shared" si="84"/>
        <v/>
      </c>
      <c r="J2588" s="282" t="str">
        <f t="shared" si="85"/>
        <v/>
      </c>
    </row>
    <row r="2589" spans="2:10" ht="15" hidden="1" customHeight="1">
      <c r="B2589" s="150"/>
      <c r="C2589" s="13"/>
      <c r="D2589" s="14"/>
      <c r="E2589" s="473"/>
      <c r="F2589" s="15"/>
      <c r="G2589" s="15"/>
      <c r="H2589" s="474" t="str">
        <f t="shared" si="84"/>
        <v/>
      </c>
      <c r="J2589" s="282" t="str">
        <f t="shared" si="85"/>
        <v/>
      </c>
    </row>
    <row r="2590" spans="2:10" ht="15" hidden="1" customHeight="1">
      <c r="B2590" s="150"/>
      <c r="C2590" s="13"/>
      <c r="D2590" s="14"/>
      <c r="E2590" s="473"/>
      <c r="F2590" s="15"/>
      <c r="G2590" s="15"/>
      <c r="H2590" s="474" t="str">
        <f t="shared" si="84"/>
        <v/>
      </c>
      <c r="J2590" s="282" t="str">
        <f t="shared" si="85"/>
        <v/>
      </c>
    </row>
    <row r="2591" spans="2:10" ht="15" hidden="1" customHeight="1">
      <c r="B2591" s="150"/>
      <c r="C2591" s="13"/>
      <c r="D2591" s="14"/>
      <c r="E2591" s="473"/>
      <c r="F2591" s="15"/>
      <c r="G2591" s="15"/>
      <c r="H2591" s="474" t="str">
        <f t="shared" si="84"/>
        <v/>
      </c>
      <c r="J2591" s="282" t="str">
        <f t="shared" si="85"/>
        <v/>
      </c>
    </row>
    <row r="2592" spans="2:10" ht="15" hidden="1" customHeight="1">
      <c r="B2592" s="150"/>
      <c r="C2592" s="13"/>
      <c r="D2592" s="14"/>
      <c r="E2592" s="473"/>
      <c r="F2592" s="15"/>
      <c r="G2592" s="15"/>
      <c r="H2592" s="474" t="str">
        <f t="shared" si="84"/>
        <v/>
      </c>
      <c r="J2592" s="282" t="str">
        <f t="shared" si="85"/>
        <v/>
      </c>
    </row>
    <row r="2593" spans="2:10" ht="15" hidden="1" customHeight="1">
      <c r="B2593" s="150"/>
      <c r="C2593" s="13"/>
      <c r="D2593" s="14"/>
      <c r="E2593" s="473"/>
      <c r="F2593" s="15"/>
      <c r="G2593" s="15"/>
      <c r="H2593" s="474" t="str">
        <f t="shared" si="84"/>
        <v/>
      </c>
      <c r="J2593" s="282" t="str">
        <f t="shared" si="85"/>
        <v/>
      </c>
    </row>
    <row r="2594" spans="2:10" ht="15" hidden="1" customHeight="1">
      <c r="B2594" s="150"/>
      <c r="C2594" s="13"/>
      <c r="D2594" s="14"/>
      <c r="E2594" s="473"/>
      <c r="F2594" s="15"/>
      <c r="G2594" s="15"/>
      <c r="H2594" s="474" t="str">
        <f t="shared" si="84"/>
        <v/>
      </c>
      <c r="J2594" s="282" t="str">
        <f t="shared" si="85"/>
        <v/>
      </c>
    </row>
    <row r="2595" spans="2:10" ht="15" hidden="1" customHeight="1">
      <c r="B2595" s="150"/>
      <c r="C2595" s="13"/>
      <c r="D2595" s="14"/>
      <c r="E2595" s="473"/>
      <c r="F2595" s="15"/>
      <c r="G2595" s="15"/>
      <c r="H2595" s="474" t="str">
        <f t="shared" si="84"/>
        <v/>
      </c>
      <c r="J2595" s="282" t="str">
        <f t="shared" si="85"/>
        <v/>
      </c>
    </row>
    <row r="2596" spans="2:10" ht="15" hidden="1" customHeight="1">
      <c r="B2596" s="150"/>
      <c r="C2596" s="13"/>
      <c r="D2596" s="14"/>
      <c r="E2596" s="473"/>
      <c r="F2596" s="15"/>
      <c r="G2596" s="15"/>
      <c r="H2596" s="474" t="str">
        <f t="shared" si="84"/>
        <v/>
      </c>
      <c r="J2596" s="282" t="str">
        <f t="shared" si="85"/>
        <v/>
      </c>
    </row>
    <row r="2597" spans="2:10" ht="15" hidden="1" customHeight="1">
      <c r="B2597" s="150"/>
      <c r="C2597" s="13"/>
      <c r="D2597" s="14"/>
      <c r="E2597" s="473"/>
      <c r="F2597" s="15"/>
      <c r="G2597" s="15"/>
      <c r="H2597" s="474" t="str">
        <f t="shared" si="84"/>
        <v/>
      </c>
      <c r="J2597" s="282" t="str">
        <f t="shared" si="85"/>
        <v/>
      </c>
    </row>
    <row r="2598" spans="2:10" ht="15" hidden="1" customHeight="1">
      <c r="B2598" s="150"/>
      <c r="C2598" s="13"/>
      <c r="D2598" s="14"/>
      <c r="E2598" s="473"/>
      <c r="F2598" s="15"/>
      <c r="G2598" s="15"/>
      <c r="H2598" s="474" t="str">
        <f t="shared" si="84"/>
        <v/>
      </c>
      <c r="J2598" s="282" t="str">
        <f t="shared" si="85"/>
        <v/>
      </c>
    </row>
    <row r="2599" spans="2:10" ht="15" hidden="1" customHeight="1">
      <c r="B2599" s="150"/>
      <c r="C2599" s="13"/>
      <c r="D2599" s="14"/>
      <c r="E2599" s="473"/>
      <c r="F2599" s="15"/>
      <c r="G2599" s="15"/>
      <c r="H2599" s="474" t="str">
        <f t="shared" si="84"/>
        <v/>
      </c>
      <c r="J2599" s="282" t="str">
        <f t="shared" si="85"/>
        <v/>
      </c>
    </row>
    <row r="2600" spans="2:10" ht="15" hidden="1" customHeight="1">
      <c r="B2600" s="150"/>
      <c r="C2600" s="13"/>
      <c r="D2600" s="14"/>
      <c r="E2600" s="473"/>
      <c r="F2600" s="15"/>
      <c r="G2600" s="15"/>
      <c r="H2600" s="474" t="str">
        <f t="shared" si="84"/>
        <v/>
      </c>
      <c r="J2600" s="282" t="str">
        <f t="shared" si="85"/>
        <v/>
      </c>
    </row>
    <row r="2601" spans="2:10" ht="15" hidden="1" customHeight="1">
      <c r="B2601" s="150"/>
      <c r="C2601" s="13"/>
      <c r="D2601" s="14"/>
      <c r="E2601" s="473"/>
      <c r="F2601" s="15"/>
      <c r="G2601" s="15"/>
      <c r="H2601" s="474" t="str">
        <f t="shared" si="84"/>
        <v/>
      </c>
      <c r="J2601" s="282" t="str">
        <f t="shared" si="85"/>
        <v/>
      </c>
    </row>
    <row r="2602" spans="2:10" ht="15" hidden="1" customHeight="1">
      <c r="B2602" s="150"/>
      <c r="C2602" s="13"/>
      <c r="D2602" s="14"/>
      <c r="E2602" s="473"/>
      <c r="F2602" s="15"/>
      <c r="G2602" s="15"/>
      <c r="H2602" s="474" t="str">
        <f t="shared" si="84"/>
        <v/>
      </c>
      <c r="J2602" s="282" t="str">
        <f t="shared" si="85"/>
        <v/>
      </c>
    </row>
    <row r="2603" spans="2:10" ht="15" hidden="1" customHeight="1">
      <c r="B2603" s="150"/>
      <c r="C2603" s="13"/>
      <c r="D2603" s="14"/>
      <c r="E2603" s="473"/>
      <c r="F2603" s="15"/>
      <c r="G2603" s="15"/>
      <c r="H2603" s="474" t="str">
        <f t="shared" si="84"/>
        <v/>
      </c>
      <c r="J2603" s="282" t="str">
        <f t="shared" si="85"/>
        <v/>
      </c>
    </row>
    <row r="2604" spans="2:10" ht="15" hidden="1" customHeight="1">
      <c r="B2604" s="150"/>
      <c r="C2604" s="13"/>
      <c r="D2604" s="14"/>
      <c r="E2604" s="473"/>
      <c r="F2604" s="15"/>
      <c r="G2604" s="15"/>
      <c r="H2604" s="474" t="str">
        <f t="shared" si="84"/>
        <v/>
      </c>
      <c r="J2604" s="282" t="str">
        <f t="shared" si="85"/>
        <v/>
      </c>
    </row>
    <row r="2605" spans="2:10" ht="15" hidden="1" customHeight="1">
      <c r="B2605" s="150"/>
      <c r="C2605" s="13"/>
      <c r="D2605" s="14"/>
      <c r="E2605" s="473"/>
      <c r="F2605" s="15"/>
      <c r="G2605" s="15"/>
      <c r="H2605" s="474" t="str">
        <f t="shared" si="84"/>
        <v/>
      </c>
      <c r="J2605" s="282" t="str">
        <f t="shared" si="85"/>
        <v/>
      </c>
    </row>
    <row r="2606" spans="2:10" ht="15" hidden="1" customHeight="1">
      <c r="B2606" s="150"/>
      <c r="C2606" s="13"/>
      <c r="D2606" s="14"/>
      <c r="E2606" s="473"/>
      <c r="F2606" s="15"/>
      <c r="G2606" s="15"/>
      <c r="H2606" s="474" t="str">
        <f t="shared" si="84"/>
        <v/>
      </c>
      <c r="J2606" s="282" t="str">
        <f t="shared" si="85"/>
        <v/>
      </c>
    </row>
    <row r="2607" spans="2:10" ht="15" hidden="1" customHeight="1">
      <c r="B2607" s="150"/>
      <c r="C2607" s="13"/>
      <c r="D2607" s="14"/>
      <c r="E2607" s="473"/>
      <c r="F2607" s="15"/>
      <c r="G2607" s="15"/>
      <c r="H2607" s="474" t="str">
        <f t="shared" si="84"/>
        <v/>
      </c>
      <c r="J2607" s="282" t="str">
        <f t="shared" si="85"/>
        <v/>
      </c>
    </row>
    <row r="2608" spans="2:10" ht="15" hidden="1" customHeight="1">
      <c r="B2608" s="150"/>
      <c r="C2608" s="13"/>
      <c r="D2608" s="14"/>
      <c r="E2608" s="473"/>
      <c r="F2608" s="15"/>
      <c r="G2608" s="15"/>
      <c r="H2608" s="474" t="str">
        <f t="shared" si="84"/>
        <v/>
      </c>
      <c r="J2608" s="282" t="str">
        <f t="shared" si="85"/>
        <v/>
      </c>
    </row>
    <row r="2609" spans="2:10" ht="15" hidden="1" customHeight="1">
      <c r="B2609" s="150"/>
      <c r="C2609" s="13"/>
      <c r="D2609" s="14"/>
      <c r="E2609" s="473"/>
      <c r="F2609" s="15"/>
      <c r="G2609" s="15"/>
      <c r="H2609" s="474" t="str">
        <f t="shared" si="84"/>
        <v/>
      </c>
      <c r="J2609" s="282" t="str">
        <f t="shared" si="85"/>
        <v/>
      </c>
    </row>
    <row r="2610" spans="2:10" ht="15" hidden="1" customHeight="1">
      <c r="B2610" s="150"/>
      <c r="C2610" s="13"/>
      <c r="D2610" s="14"/>
      <c r="E2610" s="473"/>
      <c r="F2610" s="15"/>
      <c r="G2610" s="15"/>
      <c r="H2610" s="474" t="str">
        <f t="shared" si="84"/>
        <v/>
      </c>
      <c r="J2610" s="282" t="str">
        <f t="shared" si="85"/>
        <v/>
      </c>
    </row>
    <row r="2611" spans="2:10" ht="15" hidden="1" customHeight="1">
      <c r="B2611" s="150"/>
      <c r="C2611" s="13"/>
      <c r="D2611" s="14"/>
      <c r="E2611" s="473"/>
      <c r="F2611" s="15"/>
      <c r="G2611" s="15"/>
      <c r="H2611" s="474" t="str">
        <f t="shared" si="84"/>
        <v/>
      </c>
      <c r="J2611" s="282" t="str">
        <f t="shared" si="85"/>
        <v/>
      </c>
    </row>
    <row r="2612" spans="2:10" ht="15" hidden="1" customHeight="1">
      <c r="B2612" s="150"/>
      <c r="C2612" s="13"/>
      <c r="D2612" s="14"/>
      <c r="E2612" s="473"/>
      <c r="F2612" s="15"/>
      <c r="G2612" s="15"/>
      <c r="H2612" s="474" t="str">
        <f t="shared" si="84"/>
        <v/>
      </c>
      <c r="J2612" s="282" t="str">
        <f t="shared" si="85"/>
        <v/>
      </c>
    </row>
    <row r="2613" spans="2:10" ht="15" hidden="1" customHeight="1">
      <c r="B2613" s="150"/>
      <c r="C2613" s="13"/>
      <c r="D2613" s="14"/>
      <c r="E2613" s="473"/>
      <c r="F2613" s="15"/>
      <c r="G2613" s="15"/>
      <c r="H2613" s="474" t="str">
        <f t="shared" si="84"/>
        <v/>
      </c>
      <c r="J2613" s="282" t="str">
        <f t="shared" si="85"/>
        <v/>
      </c>
    </row>
    <row r="2614" spans="2:10" ht="15" hidden="1" customHeight="1">
      <c r="B2614" s="150"/>
      <c r="C2614" s="13"/>
      <c r="D2614" s="14"/>
      <c r="E2614" s="473"/>
      <c r="F2614" s="15"/>
      <c r="G2614" s="15"/>
      <c r="H2614" s="474" t="str">
        <f t="shared" si="84"/>
        <v/>
      </c>
      <c r="J2614" s="282" t="str">
        <f t="shared" si="85"/>
        <v/>
      </c>
    </row>
    <row r="2615" spans="2:10" ht="15" hidden="1" customHeight="1">
      <c r="B2615" s="150"/>
      <c r="C2615" s="13"/>
      <c r="D2615" s="14"/>
      <c r="E2615" s="473"/>
      <c r="F2615" s="15"/>
      <c r="G2615" s="15"/>
      <c r="H2615" s="474" t="str">
        <f t="shared" si="84"/>
        <v/>
      </c>
      <c r="J2615" s="282" t="str">
        <f t="shared" si="85"/>
        <v/>
      </c>
    </row>
    <row r="2616" spans="2:10" ht="15" hidden="1" customHeight="1">
      <c r="B2616" s="150"/>
      <c r="C2616" s="13"/>
      <c r="D2616" s="14"/>
      <c r="E2616" s="473"/>
      <c r="F2616" s="15"/>
      <c r="G2616" s="15"/>
      <c r="H2616" s="474" t="str">
        <f t="shared" si="84"/>
        <v/>
      </c>
      <c r="J2616" s="282" t="str">
        <f t="shared" si="85"/>
        <v/>
      </c>
    </row>
    <row r="2617" spans="2:10" ht="15" hidden="1" customHeight="1">
      <c r="B2617" s="150"/>
      <c r="C2617" s="13"/>
      <c r="D2617" s="14"/>
      <c r="E2617" s="473"/>
      <c r="F2617" s="15"/>
      <c r="G2617" s="15"/>
      <c r="H2617" s="474" t="str">
        <f t="shared" si="84"/>
        <v/>
      </c>
      <c r="J2617" s="282" t="str">
        <f t="shared" si="85"/>
        <v/>
      </c>
    </row>
    <row r="2618" spans="2:10" ht="15" hidden="1" customHeight="1">
      <c r="B2618" s="150"/>
      <c r="C2618" s="13"/>
      <c r="D2618" s="14"/>
      <c r="E2618" s="473"/>
      <c r="F2618" s="15"/>
      <c r="G2618" s="15"/>
      <c r="H2618" s="474" t="str">
        <f t="shared" si="84"/>
        <v/>
      </c>
      <c r="J2618" s="282" t="str">
        <f t="shared" si="85"/>
        <v/>
      </c>
    </row>
    <row r="2619" spans="2:10" ht="15" hidden="1" customHeight="1">
      <c r="B2619" s="150"/>
      <c r="C2619" s="13"/>
      <c r="D2619" s="14"/>
      <c r="E2619" s="473"/>
      <c r="F2619" s="15"/>
      <c r="G2619" s="15"/>
      <c r="H2619" s="474" t="str">
        <f t="shared" si="84"/>
        <v/>
      </c>
      <c r="J2619" s="282" t="str">
        <f t="shared" si="85"/>
        <v/>
      </c>
    </row>
    <row r="2620" spans="2:10" ht="15" hidden="1" customHeight="1">
      <c r="B2620" s="150"/>
      <c r="C2620" s="13"/>
      <c r="D2620" s="14"/>
      <c r="E2620" s="473"/>
      <c r="F2620" s="15"/>
      <c r="G2620" s="15"/>
      <c r="H2620" s="474" t="str">
        <f t="shared" si="84"/>
        <v/>
      </c>
      <c r="J2620" s="282" t="str">
        <f t="shared" si="85"/>
        <v/>
      </c>
    </row>
    <row r="2621" spans="2:10" ht="15" hidden="1" customHeight="1">
      <c r="B2621" s="150"/>
      <c r="C2621" s="13"/>
      <c r="D2621" s="14"/>
      <c r="E2621" s="473"/>
      <c r="F2621" s="15"/>
      <c r="G2621" s="15"/>
      <c r="H2621" s="474" t="str">
        <f t="shared" si="84"/>
        <v/>
      </c>
      <c r="J2621" s="282" t="str">
        <f t="shared" si="85"/>
        <v/>
      </c>
    </row>
    <row r="2622" spans="2:10" ht="15" hidden="1" customHeight="1">
      <c r="B2622" s="150"/>
      <c r="C2622" s="13"/>
      <c r="D2622" s="14"/>
      <c r="E2622" s="473"/>
      <c r="F2622" s="15"/>
      <c r="G2622" s="15"/>
      <c r="H2622" s="474" t="str">
        <f t="shared" si="84"/>
        <v/>
      </c>
      <c r="J2622" s="282" t="str">
        <f t="shared" si="85"/>
        <v/>
      </c>
    </row>
    <row r="2623" spans="2:10" ht="15" hidden="1" customHeight="1">
      <c r="B2623" s="150"/>
      <c r="C2623" s="13"/>
      <c r="D2623" s="14"/>
      <c r="E2623" s="473"/>
      <c r="F2623" s="15"/>
      <c r="G2623" s="15"/>
      <c r="H2623" s="474" t="str">
        <f t="shared" si="84"/>
        <v/>
      </c>
      <c r="J2623" s="282" t="str">
        <f t="shared" si="85"/>
        <v/>
      </c>
    </row>
    <row r="2624" spans="2:10" ht="15" hidden="1" customHeight="1">
      <c r="B2624" s="150"/>
      <c r="C2624" s="13"/>
      <c r="D2624" s="14"/>
      <c r="E2624" s="473"/>
      <c r="F2624" s="15"/>
      <c r="G2624" s="15"/>
      <c r="H2624" s="474" t="str">
        <f t="shared" si="84"/>
        <v/>
      </c>
      <c r="J2624" s="282" t="str">
        <f t="shared" si="85"/>
        <v/>
      </c>
    </row>
    <row r="2625" spans="2:10" ht="15" hidden="1" customHeight="1">
      <c r="B2625" s="150"/>
      <c r="C2625" s="13"/>
      <c r="D2625" s="14"/>
      <c r="E2625" s="473"/>
      <c r="F2625" s="15"/>
      <c r="G2625" s="15"/>
      <c r="H2625" s="474" t="str">
        <f t="shared" si="84"/>
        <v/>
      </c>
      <c r="J2625" s="282" t="str">
        <f t="shared" si="85"/>
        <v/>
      </c>
    </row>
    <row r="2626" spans="2:10" ht="15" hidden="1" customHeight="1">
      <c r="B2626" s="150"/>
      <c r="C2626" s="13"/>
      <c r="D2626" s="14"/>
      <c r="E2626" s="473"/>
      <c r="F2626" s="15"/>
      <c r="G2626" s="15"/>
      <c r="H2626" s="474" t="str">
        <f t="shared" si="84"/>
        <v/>
      </c>
      <c r="J2626" s="282" t="str">
        <f t="shared" si="85"/>
        <v/>
      </c>
    </row>
    <row r="2627" spans="2:10" ht="15" hidden="1" customHeight="1">
      <c r="B2627" s="150"/>
      <c r="C2627" s="13"/>
      <c r="D2627" s="14"/>
      <c r="E2627" s="473"/>
      <c r="F2627" s="15"/>
      <c r="G2627" s="15"/>
      <c r="H2627" s="474" t="str">
        <f t="shared" si="84"/>
        <v/>
      </c>
      <c r="J2627" s="282" t="str">
        <f t="shared" si="85"/>
        <v/>
      </c>
    </row>
    <row r="2628" spans="2:10" ht="15" hidden="1" customHeight="1">
      <c r="B2628" s="150"/>
      <c r="C2628" s="13"/>
      <c r="D2628" s="14"/>
      <c r="E2628" s="473"/>
      <c r="F2628" s="15"/>
      <c r="G2628" s="15"/>
      <c r="H2628" s="474" t="str">
        <f t="shared" si="84"/>
        <v/>
      </c>
      <c r="J2628" s="282" t="str">
        <f t="shared" si="85"/>
        <v/>
      </c>
    </row>
    <row r="2629" spans="2:10" ht="15" hidden="1" customHeight="1">
      <c r="B2629" s="150"/>
      <c r="C2629" s="13"/>
      <c r="D2629" s="14"/>
      <c r="E2629" s="473"/>
      <c r="F2629" s="15"/>
      <c r="G2629" s="15"/>
      <c r="H2629" s="474" t="str">
        <f t="shared" si="84"/>
        <v/>
      </c>
      <c r="J2629" s="282" t="str">
        <f t="shared" si="85"/>
        <v/>
      </c>
    </row>
    <row r="2630" spans="2:10" ht="15" hidden="1" customHeight="1">
      <c r="B2630" s="150"/>
      <c r="C2630" s="13"/>
      <c r="D2630" s="14"/>
      <c r="E2630" s="473"/>
      <c r="F2630" s="15"/>
      <c r="G2630" s="15"/>
      <c r="H2630" s="474" t="str">
        <f t="shared" si="84"/>
        <v/>
      </c>
      <c r="J2630" s="282" t="str">
        <f t="shared" si="85"/>
        <v/>
      </c>
    </row>
    <row r="2631" spans="2:10" ht="15" hidden="1" customHeight="1">
      <c r="B2631" s="150"/>
      <c r="C2631" s="13"/>
      <c r="D2631" s="14"/>
      <c r="E2631" s="473"/>
      <c r="F2631" s="15"/>
      <c r="G2631" s="15"/>
      <c r="H2631" s="474" t="str">
        <f t="shared" si="84"/>
        <v/>
      </c>
      <c r="J2631" s="282" t="str">
        <f t="shared" si="85"/>
        <v/>
      </c>
    </row>
    <row r="2632" spans="2:10" ht="15" hidden="1" customHeight="1">
      <c r="B2632" s="150"/>
      <c r="C2632" s="13"/>
      <c r="D2632" s="14"/>
      <c r="E2632" s="473"/>
      <c r="F2632" s="15"/>
      <c r="G2632" s="15"/>
      <c r="H2632" s="474" t="str">
        <f t="shared" si="84"/>
        <v/>
      </c>
      <c r="J2632" s="282" t="str">
        <f t="shared" si="85"/>
        <v/>
      </c>
    </row>
    <row r="2633" spans="2:10" ht="15" hidden="1" customHeight="1">
      <c r="B2633" s="150"/>
      <c r="C2633" s="13"/>
      <c r="D2633" s="14"/>
      <c r="E2633" s="473"/>
      <c r="F2633" s="15"/>
      <c r="G2633" s="15"/>
      <c r="H2633" s="474" t="str">
        <f t="shared" si="84"/>
        <v/>
      </c>
      <c r="J2633" s="282" t="str">
        <f t="shared" si="85"/>
        <v/>
      </c>
    </row>
    <row r="2634" spans="2:10" ht="15" hidden="1" customHeight="1">
      <c r="B2634" s="150"/>
      <c r="C2634" s="13"/>
      <c r="D2634" s="14"/>
      <c r="E2634" s="473"/>
      <c r="F2634" s="15"/>
      <c r="G2634" s="15"/>
      <c r="H2634" s="474" t="str">
        <f t="shared" si="84"/>
        <v/>
      </c>
      <c r="J2634" s="282" t="str">
        <f t="shared" si="85"/>
        <v/>
      </c>
    </row>
    <row r="2635" spans="2:10" ht="15" hidden="1" customHeight="1">
      <c r="B2635" s="150"/>
      <c r="C2635" s="13"/>
      <c r="D2635" s="14"/>
      <c r="E2635" s="473"/>
      <c r="F2635" s="15"/>
      <c r="G2635" s="15"/>
      <c r="H2635" s="474" t="str">
        <f t="shared" si="84"/>
        <v/>
      </c>
      <c r="J2635" s="282" t="str">
        <f t="shared" si="85"/>
        <v/>
      </c>
    </row>
    <row r="2636" spans="2:10" ht="15" hidden="1" customHeight="1">
      <c r="B2636" s="150"/>
      <c r="C2636" s="13"/>
      <c r="D2636" s="14"/>
      <c r="E2636" s="473"/>
      <c r="F2636" s="15"/>
      <c r="G2636" s="15"/>
      <c r="H2636" s="474" t="str">
        <f t="shared" si="84"/>
        <v/>
      </c>
      <c r="J2636" s="282" t="str">
        <f t="shared" si="85"/>
        <v/>
      </c>
    </row>
    <row r="2637" spans="2:10" ht="15" hidden="1" customHeight="1">
      <c r="B2637" s="150"/>
      <c r="C2637" s="13"/>
      <c r="D2637" s="14"/>
      <c r="E2637" s="473"/>
      <c r="F2637" s="15"/>
      <c r="G2637" s="15"/>
      <c r="H2637" s="474" t="str">
        <f t="shared" si="84"/>
        <v/>
      </c>
      <c r="J2637" s="282" t="str">
        <f t="shared" si="85"/>
        <v/>
      </c>
    </row>
    <row r="2638" spans="2:10" ht="15" hidden="1" customHeight="1">
      <c r="B2638" s="150"/>
      <c r="C2638" s="13"/>
      <c r="D2638" s="14"/>
      <c r="E2638" s="473"/>
      <c r="F2638" s="15"/>
      <c r="G2638" s="15"/>
      <c r="H2638" s="474" t="str">
        <f t="shared" si="84"/>
        <v/>
      </c>
      <c r="J2638" s="282" t="str">
        <f t="shared" si="85"/>
        <v/>
      </c>
    </row>
    <row r="2639" spans="2:10" ht="15" hidden="1" customHeight="1">
      <c r="B2639" s="150"/>
      <c r="C2639" s="13"/>
      <c r="D2639" s="14"/>
      <c r="E2639" s="473"/>
      <c r="F2639" s="15"/>
      <c r="G2639" s="15"/>
      <c r="H2639" s="474" t="str">
        <f t="shared" si="84"/>
        <v/>
      </c>
      <c r="J2639" s="282" t="str">
        <f t="shared" si="85"/>
        <v/>
      </c>
    </row>
    <row r="2640" spans="2:10" ht="15" hidden="1" customHeight="1">
      <c r="B2640" s="150"/>
      <c r="C2640" s="13"/>
      <c r="D2640" s="14"/>
      <c r="E2640" s="473"/>
      <c r="F2640" s="15"/>
      <c r="G2640" s="15"/>
      <c r="H2640" s="474" t="str">
        <f t="shared" si="84"/>
        <v/>
      </c>
      <c r="J2640" s="282" t="str">
        <f t="shared" si="85"/>
        <v/>
      </c>
    </row>
    <row r="2641" spans="2:10" ht="15" hidden="1" customHeight="1">
      <c r="B2641" s="150"/>
      <c r="C2641" s="13"/>
      <c r="D2641" s="14"/>
      <c r="E2641" s="473"/>
      <c r="F2641" s="15"/>
      <c r="G2641" s="15"/>
      <c r="H2641" s="474" t="str">
        <f t="shared" si="84"/>
        <v/>
      </c>
      <c r="J2641" s="282" t="str">
        <f t="shared" si="85"/>
        <v/>
      </c>
    </row>
    <row r="2642" spans="2:10" ht="15" hidden="1" customHeight="1">
      <c r="B2642" s="150"/>
      <c r="C2642" s="13"/>
      <c r="D2642" s="14"/>
      <c r="E2642" s="473"/>
      <c r="F2642" s="15"/>
      <c r="G2642" s="15"/>
      <c r="H2642" s="474" t="str">
        <f t="shared" si="84"/>
        <v/>
      </c>
      <c r="J2642" s="282" t="str">
        <f t="shared" si="85"/>
        <v/>
      </c>
    </row>
    <row r="2643" spans="2:10" ht="15" hidden="1" customHeight="1">
      <c r="B2643" s="150"/>
      <c r="C2643" s="13"/>
      <c r="D2643" s="14"/>
      <c r="E2643" s="473"/>
      <c r="F2643" s="15"/>
      <c r="G2643" s="15"/>
      <c r="H2643" s="474" t="str">
        <f t="shared" si="84"/>
        <v/>
      </c>
      <c r="J2643" s="282" t="str">
        <f t="shared" si="85"/>
        <v/>
      </c>
    </row>
    <row r="2644" spans="2:10" ht="15" hidden="1" customHeight="1">
      <c r="B2644" s="150"/>
      <c r="C2644" s="13"/>
      <c r="D2644" s="14"/>
      <c r="E2644" s="473"/>
      <c r="F2644" s="15"/>
      <c r="G2644" s="15"/>
      <c r="H2644" s="474" t="str">
        <f t="shared" si="84"/>
        <v/>
      </c>
      <c r="J2644" s="282" t="str">
        <f t="shared" si="85"/>
        <v/>
      </c>
    </row>
    <row r="2645" spans="2:10" ht="15" hidden="1" customHeight="1">
      <c r="B2645" s="150"/>
      <c r="C2645" s="13"/>
      <c r="D2645" s="14"/>
      <c r="E2645" s="473"/>
      <c r="F2645" s="15"/>
      <c r="G2645" s="15"/>
      <c r="H2645" s="474" t="str">
        <f t="shared" ref="H2645:H2701" si="86">IF(B2645&lt;&gt;"",(D2645*E2645)/(1-F2645-G2645),"")</f>
        <v/>
      </c>
      <c r="J2645" s="282" t="str">
        <f t="shared" ref="J2645:J2701" si="87">IF(B2645="","",IF(H2645&lt;&gt;0,"x",IF(H2645="","",IF(H2645=0,""))))</f>
        <v/>
      </c>
    </row>
    <row r="2646" spans="2:10" ht="15" hidden="1" customHeight="1">
      <c r="B2646" s="150"/>
      <c r="C2646" s="13"/>
      <c r="D2646" s="14"/>
      <c r="E2646" s="473"/>
      <c r="F2646" s="15"/>
      <c r="G2646" s="15"/>
      <c r="H2646" s="474" t="str">
        <f t="shared" si="86"/>
        <v/>
      </c>
      <c r="J2646" s="282" t="str">
        <f t="shared" si="87"/>
        <v/>
      </c>
    </row>
    <row r="2647" spans="2:10" ht="15" hidden="1" customHeight="1">
      <c r="B2647" s="150"/>
      <c r="C2647" s="13"/>
      <c r="D2647" s="14"/>
      <c r="E2647" s="473"/>
      <c r="F2647" s="15"/>
      <c r="G2647" s="15"/>
      <c r="H2647" s="474" t="str">
        <f t="shared" si="86"/>
        <v/>
      </c>
      <c r="J2647" s="282" t="str">
        <f t="shared" si="87"/>
        <v/>
      </c>
    </row>
    <row r="2648" spans="2:10" ht="15" hidden="1" customHeight="1">
      <c r="B2648" s="150"/>
      <c r="C2648" s="13"/>
      <c r="D2648" s="14"/>
      <c r="E2648" s="473"/>
      <c r="F2648" s="15"/>
      <c r="G2648" s="15"/>
      <c r="H2648" s="474" t="str">
        <f t="shared" si="86"/>
        <v/>
      </c>
      <c r="J2648" s="282" t="str">
        <f t="shared" si="87"/>
        <v/>
      </c>
    </row>
    <row r="2649" spans="2:10" ht="15" hidden="1" customHeight="1">
      <c r="B2649" s="150"/>
      <c r="C2649" s="13"/>
      <c r="D2649" s="14"/>
      <c r="E2649" s="473"/>
      <c r="F2649" s="15"/>
      <c r="G2649" s="15"/>
      <c r="H2649" s="474" t="str">
        <f t="shared" si="86"/>
        <v/>
      </c>
      <c r="J2649" s="282" t="str">
        <f t="shared" si="87"/>
        <v/>
      </c>
    </row>
    <row r="2650" spans="2:10" ht="15" hidden="1" customHeight="1">
      <c r="B2650" s="150"/>
      <c r="C2650" s="13"/>
      <c r="D2650" s="14"/>
      <c r="E2650" s="473"/>
      <c r="F2650" s="15"/>
      <c r="G2650" s="15"/>
      <c r="H2650" s="474" t="str">
        <f t="shared" si="86"/>
        <v/>
      </c>
      <c r="J2650" s="282" t="str">
        <f t="shared" si="87"/>
        <v/>
      </c>
    </row>
    <row r="2651" spans="2:10" ht="15" hidden="1" customHeight="1">
      <c r="B2651" s="150"/>
      <c r="C2651" s="13"/>
      <c r="D2651" s="14"/>
      <c r="E2651" s="473"/>
      <c r="F2651" s="15"/>
      <c r="G2651" s="15"/>
      <c r="H2651" s="474" t="str">
        <f t="shared" si="86"/>
        <v/>
      </c>
      <c r="J2651" s="282" t="str">
        <f t="shared" si="87"/>
        <v/>
      </c>
    </row>
    <row r="2652" spans="2:10" ht="15" hidden="1" customHeight="1">
      <c r="B2652" s="150"/>
      <c r="C2652" s="13"/>
      <c r="D2652" s="14"/>
      <c r="E2652" s="473"/>
      <c r="F2652" s="15"/>
      <c r="G2652" s="15"/>
      <c r="H2652" s="474" t="str">
        <f t="shared" si="86"/>
        <v/>
      </c>
      <c r="J2652" s="282" t="str">
        <f t="shared" si="87"/>
        <v/>
      </c>
    </row>
    <row r="2653" spans="2:10" ht="15" hidden="1" customHeight="1">
      <c r="B2653" s="150"/>
      <c r="C2653" s="13"/>
      <c r="D2653" s="14"/>
      <c r="E2653" s="473"/>
      <c r="F2653" s="15"/>
      <c r="G2653" s="15"/>
      <c r="H2653" s="474" t="str">
        <f t="shared" si="86"/>
        <v/>
      </c>
      <c r="J2653" s="282" t="str">
        <f t="shared" si="87"/>
        <v/>
      </c>
    </row>
    <row r="2654" spans="2:10" ht="15" hidden="1" customHeight="1">
      <c r="B2654" s="150"/>
      <c r="C2654" s="13"/>
      <c r="D2654" s="14"/>
      <c r="E2654" s="473"/>
      <c r="F2654" s="15"/>
      <c r="G2654" s="15"/>
      <c r="H2654" s="474" t="str">
        <f t="shared" si="86"/>
        <v/>
      </c>
      <c r="J2654" s="282" t="str">
        <f t="shared" si="87"/>
        <v/>
      </c>
    </row>
    <row r="2655" spans="2:10" ht="15" hidden="1" customHeight="1">
      <c r="B2655" s="150"/>
      <c r="C2655" s="13"/>
      <c r="D2655" s="14"/>
      <c r="E2655" s="473"/>
      <c r="F2655" s="15"/>
      <c r="G2655" s="15"/>
      <c r="H2655" s="474" t="str">
        <f t="shared" si="86"/>
        <v/>
      </c>
      <c r="J2655" s="282" t="str">
        <f t="shared" si="87"/>
        <v/>
      </c>
    </row>
    <row r="2656" spans="2:10" ht="15" hidden="1" customHeight="1">
      <c r="B2656" s="150"/>
      <c r="C2656" s="13"/>
      <c r="D2656" s="14"/>
      <c r="E2656" s="473"/>
      <c r="F2656" s="15"/>
      <c r="G2656" s="15"/>
      <c r="H2656" s="474" t="str">
        <f t="shared" si="86"/>
        <v/>
      </c>
      <c r="J2656" s="282" t="str">
        <f t="shared" si="87"/>
        <v/>
      </c>
    </row>
    <row r="2657" spans="2:10" ht="15" hidden="1" customHeight="1">
      <c r="B2657" s="150"/>
      <c r="C2657" s="13"/>
      <c r="D2657" s="14"/>
      <c r="E2657" s="473"/>
      <c r="F2657" s="15"/>
      <c r="G2657" s="15"/>
      <c r="H2657" s="474" t="str">
        <f t="shared" si="86"/>
        <v/>
      </c>
      <c r="J2657" s="282" t="str">
        <f t="shared" si="87"/>
        <v/>
      </c>
    </row>
    <row r="2658" spans="2:10" ht="15" hidden="1" customHeight="1">
      <c r="B2658" s="150"/>
      <c r="C2658" s="13"/>
      <c r="D2658" s="14"/>
      <c r="E2658" s="473"/>
      <c r="F2658" s="15"/>
      <c r="G2658" s="15"/>
      <c r="H2658" s="474" t="str">
        <f t="shared" si="86"/>
        <v/>
      </c>
      <c r="J2658" s="282" t="str">
        <f t="shared" si="87"/>
        <v/>
      </c>
    </row>
    <row r="2659" spans="2:10" ht="15" hidden="1" customHeight="1">
      <c r="B2659" s="150"/>
      <c r="C2659" s="13"/>
      <c r="D2659" s="14"/>
      <c r="E2659" s="473"/>
      <c r="F2659" s="15"/>
      <c r="G2659" s="15"/>
      <c r="H2659" s="474" t="str">
        <f t="shared" si="86"/>
        <v/>
      </c>
      <c r="J2659" s="282" t="str">
        <f t="shared" si="87"/>
        <v/>
      </c>
    </row>
    <row r="2660" spans="2:10" ht="15" hidden="1" customHeight="1">
      <c r="B2660" s="150"/>
      <c r="C2660" s="13"/>
      <c r="D2660" s="14"/>
      <c r="E2660" s="473"/>
      <c r="F2660" s="15"/>
      <c r="G2660" s="15"/>
      <c r="H2660" s="474" t="str">
        <f t="shared" si="86"/>
        <v/>
      </c>
      <c r="J2660" s="282" t="str">
        <f t="shared" si="87"/>
        <v/>
      </c>
    </row>
    <row r="2661" spans="2:10" ht="15" hidden="1" customHeight="1">
      <c r="B2661" s="150"/>
      <c r="C2661" s="13"/>
      <c r="D2661" s="14"/>
      <c r="E2661" s="473"/>
      <c r="F2661" s="15"/>
      <c r="G2661" s="15"/>
      <c r="H2661" s="474" t="str">
        <f t="shared" si="86"/>
        <v/>
      </c>
      <c r="J2661" s="282" t="str">
        <f t="shared" si="87"/>
        <v/>
      </c>
    </row>
    <row r="2662" spans="2:10" ht="15" hidden="1" customHeight="1">
      <c r="B2662" s="150"/>
      <c r="C2662" s="13"/>
      <c r="D2662" s="14"/>
      <c r="E2662" s="473"/>
      <c r="F2662" s="15"/>
      <c r="G2662" s="15"/>
      <c r="H2662" s="474" t="str">
        <f t="shared" si="86"/>
        <v/>
      </c>
      <c r="J2662" s="282" t="str">
        <f t="shared" si="87"/>
        <v/>
      </c>
    </row>
    <row r="2663" spans="2:10" ht="15" hidden="1" customHeight="1">
      <c r="B2663" s="150"/>
      <c r="C2663" s="13"/>
      <c r="D2663" s="14"/>
      <c r="E2663" s="473"/>
      <c r="F2663" s="15"/>
      <c r="G2663" s="15"/>
      <c r="H2663" s="474" t="str">
        <f t="shared" si="86"/>
        <v/>
      </c>
      <c r="J2663" s="282" t="str">
        <f t="shared" si="87"/>
        <v/>
      </c>
    </row>
    <row r="2664" spans="2:10" ht="15" hidden="1" customHeight="1">
      <c r="B2664" s="150"/>
      <c r="C2664" s="13"/>
      <c r="D2664" s="14"/>
      <c r="E2664" s="473"/>
      <c r="F2664" s="15"/>
      <c r="G2664" s="15"/>
      <c r="H2664" s="474" t="str">
        <f t="shared" si="86"/>
        <v/>
      </c>
      <c r="J2664" s="282" t="str">
        <f t="shared" si="87"/>
        <v/>
      </c>
    </row>
    <row r="2665" spans="2:10" ht="15" hidden="1" customHeight="1">
      <c r="B2665" s="150"/>
      <c r="C2665" s="13"/>
      <c r="D2665" s="14"/>
      <c r="E2665" s="473"/>
      <c r="F2665" s="15"/>
      <c r="G2665" s="15"/>
      <c r="H2665" s="474" t="str">
        <f t="shared" si="86"/>
        <v/>
      </c>
      <c r="J2665" s="282" t="str">
        <f t="shared" si="87"/>
        <v/>
      </c>
    </row>
    <row r="2666" spans="2:10" ht="15" hidden="1" customHeight="1">
      <c r="B2666" s="150"/>
      <c r="C2666" s="13"/>
      <c r="D2666" s="14"/>
      <c r="E2666" s="473"/>
      <c r="F2666" s="15"/>
      <c r="G2666" s="15"/>
      <c r="H2666" s="474" t="str">
        <f t="shared" si="86"/>
        <v/>
      </c>
      <c r="J2666" s="282" t="str">
        <f t="shared" si="87"/>
        <v/>
      </c>
    </row>
    <row r="2667" spans="2:10" ht="15" hidden="1" customHeight="1">
      <c r="B2667" s="150"/>
      <c r="C2667" s="13"/>
      <c r="D2667" s="14"/>
      <c r="E2667" s="473"/>
      <c r="F2667" s="15"/>
      <c r="G2667" s="15"/>
      <c r="H2667" s="474" t="str">
        <f t="shared" si="86"/>
        <v/>
      </c>
      <c r="J2667" s="282" t="str">
        <f t="shared" si="87"/>
        <v/>
      </c>
    </row>
    <row r="2668" spans="2:10" ht="15" hidden="1" customHeight="1">
      <c r="B2668" s="150"/>
      <c r="C2668" s="13"/>
      <c r="D2668" s="14"/>
      <c r="E2668" s="473"/>
      <c r="F2668" s="15"/>
      <c r="G2668" s="15"/>
      <c r="H2668" s="474" t="str">
        <f t="shared" si="86"/>
        <v/>
      </c>
      <c r="J2668" s="282" t="str">
        <f t="shared" si="87"/>
        <v/>
      </c>
    </row>
    <row r="2669" spans="2:10" ht="15" hidden="1" customHeight="1">
      <c r="B2669" s="150"/>
      <c r="C2669" s="13"/>
      <c r="D2669" s="14"/>
      <c r="E2669" s="473"/>
      <c r="F2669" s="15"/>
      <c r="G2669" s="15"/>
      <c r="H2669" s="474" t="str">
        <f t="shared" si="86"/>
        <v/>
      </c>
      <c r="J2669" s="282" t="str">
        <f t="shared" si="87"/>
        <v/>
      </c>
    </row>
    <row r="2670" spans="2:10" ht="15" hidden="1" customHeight="1">
      <c r="B2670" s="150"/>
      <c r="C2670" s="13"/>
      <c r="D2670" s="14"/>
      <c r="E2670" s="473"/>
      <c r="F2670" s="15"/>
      <c r="G2670" s="15"/>
      <c r="H2670" s="474" t="str">
        <f t="shared" si="86"/>
        <v/>
      </c>
      <c r="J2670" s="282" t="str">
        <f t="shared" si="87"/>
        <v/>
      </c>
    </row>
    <row r="2671" spans="2:10" ht="15" hidden="1" customHeight="1">
      <c r="B2671" s="150"/>
      <c r="C2671" s="13"/>
      <c r="D2671" s="14"/>
      <c r="E2671" s="473"/>
      <c r="F2671" s="15"/>
      <c r="G2671" s="15"/>
      <c r="H2671" s="474" t="str">
        <f t="shared" si="86"/>
        <v/>
      </c>
      <c r="J2671" s="282" t="str">
        <f t="shared" si="87"/>
        <v/>
      </c>
    </row>
    <row r="2672" spans="2:10" ht="15" hidden="1" customHeight="1">
      <c r="B2672" s="150"/>
      <c r="C2672" s="13"/>
      <c r="D2672" s="14"/>
      <c r="E2672" s="473"/>
      <c r="F2672" s="15"/>
      <c r="G2672" s="15"/>
      <c r="H2672" s="474" t="str">
        <f t="shared" si="86"/>
        <v/>
      </c>
      <c r="J2672" s="282" t="str">
        <f t="shared" si="87"/>
        <v/>
      </c>
    </row>
    <row r="2673" spans="2:10" ht="15" hidden="1" customHeight="1">
      <c r="B2673" s="150"/>
      <c r="C2673" s="13"/>
      <c r="D2673" s="14"/>
      <c r="E2673" s="473"/>
      <c r="F2673" s="15"/>
      <c r="G2673" s="15"/>
      <c r="H2673" s="474" t="str">
        <f t="shared" si="86"/>
        <v/>
      </c>
      <c r="J2673" s="282" t="str">
        <f t="shared" si="87"/>
        <v/>
      </c>
    </row>
    <row r="2674" spans="2:10" ht="15" hidden="1" customHeight="1">
      <c r="B2674" s="150"/>
      <c r="C2674" s="13"/>
      <c r="D2674" s="14"/>
      <c r="E2674" s="473"/>
      <c r="F2674" s="15"/>
      <c r="G2674" s="15"/>
      <c r="H2674" s="474" t="str">
        <f t="shared" si="86"/>
        <v/>
      </c>
      <c r="J2674" s="282" t="str">
        <f t="shared" si="87"/>
        <v/>
      </c>
    </row>
    <row r="2675" spans="2:10" ht="15" hidden="1" customHeight="1">
      <c r="B2675" s="150"/>
      <c r="C2675" s="13"/>
      <c r="D2675" s="14"/>
      <c r="E2675" s="473"/>
      <c r="F2675" s="15"/>
      <c r="G2675" s="15"/>
      <c r="H2675" s="474" t="str">
        <f t="shared" si="86"/>
        <v/>
      </c>
      <c r="J2675" s="282" t="str">
        <f t="shared" si="87"/>
        <v/>
      </c>
    </row>
    <row r="2676" spans="2:10" ht="15" hidden="1" customHeight="1">
      <c r="B2676" s="150"/>
      <c r="C2676" s="13"/>
      <c r="D2676" s="14"/>
      <c r="E2676" s="473"/>
      <c r="F2676" s="15"/>
      <c r="G2676" s="15"/>
      <c r="H2676" s="474" t="str">
        <f t="shared" si="86"/>
        <v/>
      </c>
      <c r="J2676" s="282" t="str">
        <f t="shared" si="87"/>
        <v/>
      </c>
    </row>
    <row r="2677" spans="2:10" ht="15" hidden="1" customHeight="1">
      <c r="B2677" s="150"/>
      <c r="C2677" s="13"/>
      <c r="D2677" s="14"/>
      <c r="E2677" s="473"/>
      <c r="F2677" s="15"/>
      <c r="G2677" s="15"/>
      <c r="H2677" s="474" t="str">
        <f t="shared" si="86"/>
        <v/>
      </c>
      <c r="J2677" s="282" t="str">
        <f t="shared" si="87"/>
        <v/>
      </c>
    </row>
    <row r="2678" spans="2:10" ht="15" hidden="1" customHeight="1">
      <c r="B2678" s="150"/>
      <c r="C2678" s="13"/>
      <c r="D2678" s="14"/>
      <c r="E2678" s="473"/>
      <c r="F2678" s="15"/>
      <c r="G2678" s="15"/>
      <c r="H2678" s="474" t="str">
        <f t="shared" si="86"/>
        <v/>
      </c>
      <c r="J2678" s="282" t="str">
        <f t="shared" si="87"/>
        <v/>
      </c>
    </row>
    <row r="2679" spans="2:10" ht="15" hidden="1" customHeight="1">
      <c r="B2679" s="150"/>
      <c r="C2679" s="13"/>
      <c r="D2679" s="14"/>
      <c r="E2679" s="473"/>
      <c r="F2679" s="15"/>
      <c r="G2679" s="15"/>
      <c r="H2679" s="474" t="str">
        <f t="shared" si="86"/>
        <v/>
      </c>
      <c r="J2679" s="282" t="str">
        <f t="shared" si="87"/>
        <v/>
      </c>
    </row>
    <row r="2680" spans="2:10" ht="15" hidden="1" customHeight="1">
      <c r="B2680" s="150"/>
      <c r="C2680" s="13"/>
      <c r="D2680" s="14"/>
      <c r="E2680" s="473"/>
      <c r="F2680" s="15"/>
      <c r="G2680" s="15"/>
      <c r="H2680" s="474" t="str">
        <f t="shared" si="86"/>
        <v/>
      </c>
      <c r="J2680" s="282" t="str">
        <f t="shared" si="87"/>
        <v/>
      </c>
    </row>
    <row r="2681" spans="2:10" ht="15" hidden="1" customHeight="1">
      <c r="B2681" s="150"/>
      <c r="C2681" s="13"/>
      <c r="D2681" s="14"/>
      <c r="E2681" s="473"/>
      <c r="F2681" s="15"/>
      <c r="G2681" s="15"/>
      <c r="H2681" s="474" t="str">
        <f t="shared" si="86"/>
        <v/>
      </c>
      <c r="J2681" s="282" t="str">
        <f t="shared" si="87"/>
        <v/>
      </c>
    </row>
    <row r="2682" spans="2:10" ht="15" hidden="1" customHeight="1">
      <c r="B2682" s="150"/>
      <c r="C2682" s="13"/>
      <c r="D2682" s="14"/>
      <c r="E2682" s="473"/>
      <c r="F2682" s="15"/>
      <c r="G2682" s="15"/>
      <c r="H2682" s="474" t="str">
        <f t="shared" si="86"/>
        <v/>
      </c>
      <c r="J2682" s="282" t="str">
        <f t="shared" si="87"/>
        <v/>
      </c>
    </row>
    <row r="2683" spans="2:10" ht="15" hidden="1" customHeight="1">
      <c r="B2683" s="150"/>
      <c r="C2683" s="13"/>
      <c r="D2683" s="14"/>
      <c r="E2683" s="473"/>
      <c r="F2683" s="15"/>
      <c r="G2683" s="15"/>
      <c r="H2683" s="474" t="str">
        <f t="shared" si="86"/>
        <v/>
      </c>
      <c r="J2683" s="282" t="str">
        <f t="shared" si="87"/>
        <v/>
      </c>
    </row>
    <row r="2684" spans="2:10" ht="15" hidden="1" customHeight="1">
      <c r="B2684" s="150"/>
      <c r="C2684" s="13"/>
      <c r="D2684" s="14"/>
      <c r="E2684" s="473"/>
      <c r="F2684" s="15"/>
      <c r="G2684" s="15"/>
      <c r="H2684" s="474" t="str">
        <f t="shared" si="86"/>
        <v/>
      </c>
      <c r="J2684" s="282" t="str">
        <f t="shared" si="87"/>
        <v/>
      </c>
    </row>
    <row r="2685" spans="2:10" ht="15" hidden="1" customHeight="1">
      <c r="B2685" s="150"/>
      <c r="C2685" s="13"/>
      <c r="D2685" s="14"/>
      <c r="E2685" s="473"/>
      <c r="F2685" s="15"/>
      <c r="G2685" s="15"/>
      <c r="H2685" s="474" t="str">
        <f t="shared" si="86"/>
        <v/>
      </c>
      <c r="J2685" s="282" t="str">
        <f t="shared" si="87"/>
        <v/>
      </c>
    </row>
    <row r="2686" spans="2:10" ht="15" hidden="1" customHeight="1">
      <c r="B2686" s="150"/>
      <c r="C2686" s="13"/>
      <c r="D2686" s="14"/>
      <c r="E2686" s="473"/>
      <c r="F2686" s="15"/>
      <c r="G2686" s="15"/>
      <c r="H2686" s="474" t="str">
        <f t="shared" si="86"/>
        <v/>
      </c>
      <c r="J2686" s="282" t="str">
        <f t="shared" si="87"/>
        <v/>
      </c>
    </row>
    <row r="2687" spans="2:10" ht="15" hidden="1" customHeight="1">
      <c r="B2687" s="150"/>
      <c r="C2687" s="13"/>
      <c r="D2687" s="14"/>
      <c r="E2687" s="473"/>
      <c r="F2687" s="15"/>
      <c r="G2687" s="15"/>
      <c r="H2687" s="474" t="str">
        <f t="shared" si="86"/>
        <v/>
      </c>
      <c r="J2687" s="282" t="str">
        <f t="shared" si="87"/>
        <v/>
      </c>
    </row>
    <row r="2688" spans="2:10" ht="15" hidden="1" customHeight="1">
      <c r="B2688" s="150"/>
      <c r="C2688" s="13"/>
      <c r="D2688" s="14"/>
      <c r="E2688" s="473"/>
      <c r="F2688" s="15"/>
      <c r="G2688" s="15"/>
      <c r="H2688" s="474" t="str">
        <f t="shared" si="86"/>
        <v/>
      </c>
      <c r="J2688" s="282" t="str">
        <f t="shared" si="87"/>
        <v/>
      </c>
    </row>
    <row r="2689" spans="2:10" ht="15" hidden="1" customHeight="1">
      <c r="B2689" s="150"/>
      <c r="C2689" s="13"/>
      <c r="D2689" s="14"/>
      <c r="E2689" s="473"/>
      <c r="F2689" s="15"/>
      <c r="G2689" s="15"/>
      <c r="H2689" s="474" t="str">
        <f t="shared" si="86"/>
        <v/>
      </c>
      <c r="J2689" s="282" t="str">
        <f t="shared" si="87"/>
        <v/>
      </c>
    </row>
    <row r="2690" spans="2:10" ht="15" hidden="1" customHeight="1">
      <c r="B2690" s="150"/>
      <c r="C2690" s="13"/>
      <c r="D2690" s="14"/>
      <c r="E2690" s="473"/>
      <c r="F2690" s="15"/>
      <c r="G2690" s="15"/>
      <c r="H2690" s="474" t="str">
        <f t="shared" si="86"/>
        <v/>
      </c>
      <c r="J2690" s="282" t="str">
        <f t="shared" si="87"/>
        <v/>
      </c>
    </row>
    <row r="2691" spans="2:10" ht="15" hidden="1" customHeight="1">
      <c r="B2691" s="150"/>
      <c r="C2691" s="13"/>
      <c r="D2691" s="14"/>
      <c r="E2691" s="473"/>
      <c r="F2691" s="15"/>
      <c r="G2691" s="15"/>
      <c r="H2691" s="474" t="str">
        <f t="shared" si="86"/>
        <v/>
      </c>
      <c r="J2691" s="282" t="str">
        <f t="shared" si="87"/>
        <v/>
      </c>
    </row>
    <row r="2692" spans="2:10" ht="15" hidden="1" customHeight="1">
      <c r="B2692" s="150"/>
      <c r="C2692" s="13"/>
      <c r="D2692" s="14"/>
      <c r="E2692" s="473"/>
      <c r="F2692" s="15"/>
      <c r="G2692" s="15"/>
      <c r="H2692" s="474" t="str">
        <f t="shared" si="86"/>
        <v/>
      </c>
      <c r="J2692" s="282" t="str">
        <f t="shared" si="87"/>
        <v/>
      </c>
    </row>
    <row r="2693" spans="2:10" ht="15" hidden="1" customHeight="1">
      <c r="B2693" s="150"/>
      <c r="C2693" s="13"/>
      <c r="D2693" s="14"/>
      <c r="E2693" s="473"/>
      <c r="F2693" s="15"/>
      <c r="G2693" s="15"/>
      <c r="H2693" s="474" t="str">
        <f t="shared" si="86"/>
        <v/>
      </c>
      <c r="J2693" s="282" t="str">
        <f t="shared" si="87"/>
        <v/>
      </c>
    </row>
    <row r="2694" spans="2:10" ht="15" hidden="1" customHeight="1">
      <c r="B2694" s="150"/>
      <c r="C2694" s="13"/>
      <c r="D2694" s="14"/>
      <c r="E2694" s="473"/>
      <c r="F2694" s="15"/>
      <c r="G2694" s="15"/>
      <c r="H2694" s="474" t="str">
        <f t="shared" si="86"/>
        <v/>
      </c>
      <c r="J2694" s="282" t="str">
        <f t="shared" si="87"/>
        <v/>
      </c>
    </row>
    <row r="2695" spans="2:10" ht="15" hidden="1" customHeight="1">
      <c r="B2695" s="150"/>
      <c r="C2695" s="13"/>
      <c r="D2695" s="14"/>
      <c r="E2695" s="473"/>
      <c r="F2695" s="15"/>
      <c r="G2695" s="15"/>
      <c r="H2695" s="474" t="str">
        <f t="shared" si="86"/>
        <v/>
      </c>
      <c r="J2695" s="282" t="str">
        <f t="shared" si="87"/>
        <v/>
      </c>
    </row>
    <row r="2696" spans="2:10" ht="15" hidden="1" customHeight="1">
      <c r="B2696" s="150"/>
      <c r="C2696" s="13"/>
      <c r="D2696" s="14"/>
      <c r="E2696" s="473"/>
      <c r="F2696" s="15"/>
      <c r="G2696" s="15"/>
      <c r="H2696" s="474" t="str">
        <f t="shared" si="86"/>
        <v/>
      </c>
      <c r="J2696" s="282" t="str">
        <f t="shared" si="87"/>
        <v/>
      </c>
    </row>
    <row r="2697" spans="2:10" ht="15" hidden="1" customHeight="1">
      <c r="B2697" s="150"/>
      <c r="C2697" s="13"/>
      <c r="D2697" s="14"/>
      <c r="E2697" s="473"/>
      <c r="F2697" s="15"/>
      <c r="G2697" s="15"/>
      <c r="H2697" s="474" t="str">
        <f t="shared" si="86"/>
        <v/>
      </c>
      <c r="J2697" s="282" t="str">
        <f t="shared" si="87"/>
        <v/>
      </c>
    </row>
    <row r="2698" spans="2:10" ht="15" hidden="1" customHeight="1">
      <c r="B2698" s="150"/>
      <c r="C2698" s="13"/>
      <c r="D2698" s="14"/>
      <c r="E2698" s="473"/>
      <c r="F2698" s="15"/>
      <c r="G2698" s="15"/>
      <c r="H2698" s="474" t="str">
        <f t="shared" si="86"/>
        <v/>
      </c>
      <c r="J2698" s="282" t="str">
        <f t="shared" si="87"/>
        <v/>
      </c>
    </row>
    <row r="2699" spans="2:10" ht="15" hidden="1" customHeight="1">
      <c r="B2699" s="150"/>
      <c r="C2699" s="13"/>
      <c r="D2699" s="14"/>
      <c r="E2699" s="473"/>
      <c r="F2699" s="15"/>
      <c r="G2699" s="15"/>
      <c r="H2699" s="474" t="str">
        <f t="shared" si="86"/>
        <v/>
      </c>
      <c r="J2699" s="282" t="str">
        <f t="shared" si="87"/>
        <v/>
      </c>
    </row>
    <row r="2700" spans="2:10" ht="15" hidden="1" customHeight="1">
      <c r="B2700" s="150"/>
      <c r="C2700" s="13"/>
      <c r="D2700" s="14"/>
      <c r="E2700" s="473"/>
      <c r="F2700" s="15"/>
      <c r="G2700" s="15"/>
      <c r="H2700" s="474" t="str">
        <f t="shared" si="86"/>
        <v/>
      </c>
      <c r="J2700" s="282" t="str">
        <f t="shared" si="87"/>
        <v/>
      </c>
    </row>
    <row r="2701" spans="2:10" ht="15" hidden="1" customHeight="1">
      <c r="B2701" s="151"/>
      <c r="C2701" s="13"/>
      <c r="D2701" s="14"/>
      <c r="E2701" s="473"/>
      <c r="F2701" s="15"/>
      <c r="G2701" s="15"/>
      <c r="H2701" s="474" t="str">
        <f t="shared" si="86"/>
        <v/>
      </c>
      <c r="J2701" s="282" t="str">
        <f t="shared" si="87"/>
        <v/>
      </c>
    </row>
    <row r="2702" spans="2:10" ht="15" hidden="1" customHeight="1">
      <c r="J2702" s="282"/>
    </row>
    <row r="2703" spans="2:10" ht="24.75" hidden="1" customHeight="1">
      <c r="B2703" s="541"/>
      <c r="C2703" s="542"/>
      <c r="D2703" s="542"/>
      <c r="E2703" s="542"/>
      <c r="F2703" s="542"/>
      <c r="G2703" s="542"/>
      <c r="H2703" s="478">
        <f>SUM(H2705:H2954)</f>
        <v>0</v>
      </c>
      <c r="J2703" s="282" t="str">
        <f>IF(COUNTIF(J2705:J2954,"x")=0,"","x")</f>
        <v/>
      </c>
    </row>
    <row r="2704" spans="2:10" ht="15" hidden="1" customHeight="1">
      <c r="B2704" s="148" t="s">
        <v>2</v>
      </c>
      <c r="C2704" s="17" t="s">
        <v>6</v>
      </c>
      <c r="D2704" s="18" t="s">
        <v>5</v>
      </c>
      <c r="E2704" s="19" t="s">
        <v>1</v>
      </c>
      <c r="F2704" s="19" t="s">
        <v>212</v>
      </c>
      <c r="G2704" s="19" t="s">
        <v>211</v>
      </c>
      <c r="H2704" s="149" t="s">
        <v>4</v>
      </c>
      <c r="J2704" s="282" t="str">
        <f>IF(COUNTIF(J2705:J2954,"x")=0,"","x")</f>
        <v/>
      </c>
    </row>
    <row r="2705" spans="2:10" ht="15" hidden="1" customHeight="1">
      <c r="B2705" s="150"/>
      <c r="C2705" s="13"/>
      <c r="D2705" s="14"/>
      <c r="E2705" s="473"/>
      <c r="F2705" s="15"/>
      <c r="G2705" s="15"/>
      <c r="H2705" s="474" t="str">
        <f>IF(B2705&lt;&gt;"",(D2705*E2705)/(1-F2705-G2705),"")</f>
        <v/>
      </c>
      <c r="J2705" s="282" t="str">
        <f>IF(B2705="","",IF(H2705&lt;&gt;0,"x",IF(H2705="","",IF(H2705=0,""))))</f>
        <v/>
      </c>
    </row>
    <row r="2706" spans="2:10" ht="15" hidden="1" customHeight="1">
      <c r="B2706" s="150"/>
      <c r="C2706" s="13"/>
      <c r="D2706" s="14"/>
      <c r="E2706" s="473"/>
      <c r="F2706" s="15"/>
      <c r="G2706" s="15"/>
      <c r="H2706" s="474" t="str">
        <f t="shared" ref="H2706:H2769" si="88">IF(B2706&lt;&gt;"",(D2706*E2706)/(1-F2706-G2706),"")</f>
        <v/>
      </c>
      <c r="J2706" s="282" t="str">
        <f t="shared" ref="J2706:J2769" si="89">IF(B2706="","",IF(H2706&lt;&gt;0,"x",IF(H2706="","",IF(H2706=0,""))))</f>
        <v/>
      </c>
    </row>
    <row r="2707" spans="2:10" ht="15" hidden="1" customHeight="1">
      <c r="B2707" s="150"/>
      <c r="C2707" s="13"/>
      <c r="D2707" s="14"/>
      <c r="E2707" s="473"/>
      <c r="F2707" s="15"/>
      <c r="G2707" s="15"/>
      <c r="H2707" s="474" t="str">
        <f t="shared" si="88"/>
        <v/>
      </c>
      <c r="J2707" s="282" t="str">
        <f t="shared" si="89"/>
        <v/>
      </c>
    </row>
    <row r="2708" spans="2:10" ht="15" hidden="1" customHeight="1">
      <c r="B2708" s="150"/>
      <c r="C2708" s="13"/>
      <c r="D2708" s="14"/>
      <c r="E2708" s="473"/>
      <c r="F2708" s="15"/>
      <c r="G2708" s="15"/>
      <c r="H2708" s="474" t="str">
        <f t="shared" si="88"/>
        <v/>
      </c>
      <c r="J2708" s="282" t="str">
        <f t="shared" si="89"/>
        <v/>
      </c>
    </row>
    <row r="2709" spans="2:10" ht="15" hidden="1" customHeight="1">
      <c r="B2709" s="150"/>
      <c r="C2709" s="13"/>
      <c r="D2709" s="14"/>
      <c r="E2709" s="473"/>
      <c r="F2709" s="15"/>
      <c r="G2709" s="15"/>
      <c r="H2709" s="474" t="str">
        <f t="shared" si="88"/>
        <v/>
      </c>
      <c r="J2709" s="282" t="str">
        <f t="shared" si="89"/>
        <v/>
      </c>
    </row>
    <row r="2710" spans="2:10" ht="15" hidden="1" customHeight="1">
      <c r="B2710" s="150"/>
      <c r="C2710" s="13"/>
      <c r="D2710" s="14"/>
      <c r="E2710" s="473"/>
      <c r="F2710" s="15"/>
      <c r="G2710" s="15"/>
      <c r="H2710" s="474" t="str">
        <f t="shared" si="88"/>
        <v/>
      </c>
      <c r="J2710" s="282" t="str">
        <f t="shared" si="89"/>
        <v/>
      </c>
    </row>
    <row r="2711" spans="2:10" ht="15" hidden="1" customHeight="1">
      <c r="B2711" s="150"/>
      <c r="C2711" s="13"/>
      <c r="D2711" s="14"/>
      <c r="E2711" s="473"/>
      <c r="F2711" s="15"/>
      <c r="G2711" s="15"/>
      <c r="H2711" s="474" t="str">
        <f t="shared" si="88"/>
        <v/>
      </c>
      <c r="J2711" s="282" t="str">
        <f t="shared" si="89"/>
        <v/>
      </c>
    </row>
    <row r="2712" spans="2:10" ht="15" hidden="1" customHeight="1">
      <c r="B2712" s="150"/>
      <c r="C2712" s="13"/>
      <c r="D2712" s="14"/>
      <c r="E2712" s="473"/>
      <c r="F2712" s="15"/>
      <c r="G2712" s="15"/>
      <c r="H2712" s="474" t="str">
        <f t="shared" si="88"/>
        <v/>
      </c>
      <c r="J2712" s="282" t="str">
        <f t="shared" si="89"/>
        <v/>
      </c>
    </row>
    <row r="2713" spans="2:10" ht="15" hidden="1" customHeight="1">
      <c r="B2713" s="150"/>
      <c r="C2713" s="13"/>
      <c r="D2713" s="14"/>
      <c r="E2713" s="473"/>
      <c r="F2713" s="15"/>
      <c r="G2713" s="15"/>
      <c r="H2713" s="474" t="str">
        <f t="shared" si="88"/>
        <v/>
      </c>
      <c r="J2713" s="282" t="str">
        <f t="shared" si="89"/>
        <v/>
      </c>
    </row>
    <row r="2714" spans="2:10" ht="15" hidden="1" customHeight="1">
      <c r="B2714" s="150"/>
      <c r="C2714" s="13"/>
      <c r="D2714" s="14"/>
      <c r="E2714" s="473"/>
      <c r="F2714" s="15"/>
      <c r="G2714" s="15"/>
      <c r="H2714" s="474" t="str">
        <f t="shared" si="88"/>
        <v/>
      </c>
      <c r="J2714" s="282" t="str">
        <f t="shared" si="89"/>
        <v/>
      </c>
    </row>
    <row r="2715" spans="2:10" ht="15" hidden="1" customHeight="1">
      <c r="B2715" s="150"/>
      <c r="C2715" s="13"/>
      <c r="D2715" s="14"/>
      <c r="E2715" s="473"/>
      <c r="F2715" s="15"/>
      <c r="G2715" s="15"/>
      <c r="H2715" s="474" t="str">
        <f t="shared" si="88"/>
        <v/>
      </c>
      <c r="J2715" s="282" t="str">
        <f t="shared" si="89"/>
        <v/>
      </c>
    </row>
    <row r="2716" spans="2:10" ht="15" hidden="1" customHeight="1">
      <c r="B2716" s="150"/>
      <c r="C2716" s="13"/>
      <c r="D2716" s="14"/>
      <c r="E2716" s="473"/>
      <c r="F2716" s="15"/>
      <c r="G2716" s="15"/>
      <c r="H2716" s="474" t="str">
        <f t="shared" si="88"/>
        <v/>
      </c>
      <c r="J2716" s="282" t="str">
        <f t="shared" si="89"/>
        <v/>
      </c>
    </row>
    <row r="2717" spans="2:10" ht="15" hidden="1" customHeight="1">
      <c r="B2717" s="150"/>
      <c r="C2717" s="13"/>
      <c r="D2717" s="14"/>
      <c r="E2717" s="473"/>
      <c r="F2717" s="15"/>
      <c r="G2717" s="15"/>
      <c r="H2717" s="474" t="str">
        <f t="shared" si="88"/>
        <v/>
      </c>
      <c r="J2717" s="282" t="str">
        <f t="shared" si="89"/>
        <v/>
      </c>
    </row>
    <row r="2718" spans="2:10" ht="15" hidden="1" customHeight="1">
      <c r="B2718" s="150"/>
      <c r="C2718" s="13"/>
      <c r="D2718" s="14"/>
      <c r="E2718" s="473"/>
      <c r="F2718" s="15"/>
      <c r="G2718" s="15"/>
      <c r="H2718" s="474" t="str">
        <f t="shared" si="88"/>
        <v/>
      </c>
      <c r="J2718" s="282" t="str">
        <f t="shared" si="89"/>
        <v/>
      </c>
    </row>
    <row r="2719" spans="2:10" ht="15" hidden="1" customHeight="1">
      <c r="B2719" s="150"/>
      <c r="C2719" s="13"/>
      <c r="D2719" s="14"/>
      <c r="E2719" s="473"/>
      <c r="F2719" s="15"/>
      <c r="G2719" s="15"/>
      <c r="H2719" s="474" t="str">
        <f t="shared" si="88"/>
        <v/>
      </c>
      <c r="J2719" s="282" t="str">
        <f t="shared" si="89"/>
        <v/>
      </c>
    </row>
    <row r="2720" spans="2:10" ht="15" hidden="1" customHeight="1">
      <c r="B2720" s="150"/>
      <c r="C2720" s="13"/>
      <c r="D2720" s="14"/>
      <c r="E2720" s="473"/>
      <c r="F2720" s="15"/>
      <c r="G2720" s="15"/>
      <c r="H2720" s="474" t="str">
        <f t="shared" si="88"/>
        <v/>
      </c>
      <c r="J2720" s="282" t="str">
        <f t="shared" si="89"/>
        <v/>
      </c>
    </row>
    <row r="2721" spans="2:10" ht="15" hidden="1" customHeight="1">
      <c r="B2721" s="150"/>
      <c r="C2721" s="13"/>
      <c r="D2721" s="14"/>
      <c r="E2721" s="473"/>
      <c r="F2721" s="15"/>
      <c r="G2721" s="15"/>
      <c r="H2721" s="474" t="str">
        <f t="shared" si="88"/>
        <v/>
      </c>
      <c r="J2721" s="282" t="str">
        <f t="shared" si="89"/>
        <v/>
      </c>
    </row>
    <row r="2722" spans="2:10" ht="15" hidden="1" customHeight="1">
      <c r="B2722" s="150"/>
      <c r="C2722" s="13"/>
      <c r="D2722" s="14"/>
      <c r="E2722" s="473"/>
      <c r="F2722" s="15"/>
      <c r="G2722" s="15"/>
      <c r="H2722" s="474" t="str">
        <f t="shared" si="88"/>
        <v/>
      </c>
      <c r="J2722" s="282" t="str">
        <f t="shared" si="89"/>
        <v/>
      </c>
    </row>
    <row r="2723" spans="2:10" ht="15" hidden="1" customHeight="1">
      <c r="B2723" s="150"/>
      <c r="C2723" s="13"/>
      <c r="D2723" s="14"/>
      <c r="E2723" s="473"/>
      <c r="F2723" s="15"/>
      <c r="G2723" s="15"/>
      <c r="H2723" s="474" t="str">
        <f t="shared" si="88"/>
        <v/>
      </c>
      <c r="J2723" s="282" t="str">
        <f t="shared" si="89"/>
        <v/>
      </c>
    </row>
    <row r="2724" spans="2:10" ht="15" hidden="1" customHeight="1">
      <c r="B2724" s="150"/>
      <c r="C2724" s="13"/>
      <c r="D2724" s="14"/>
      <c r="E2724" s="473"/>
      <c r="F2724" s="15"/>
      <c r="G2724" s="15"/>
      <c r="H2724" s="474" t="str">
        <f t="shared" si="88"/>
        <v/>
      </c>
      <c r="J2724" s="282" t="str">
        <f t="shared" si="89"/>
        <v/>
      </c>
    </row>
    <row r="2725" spans="2:10" ht="15" hidden="1" customHeight="1">
      <c r="B2725" s="150"/>
      <c r="C2725" s="13"/>
      <c r="D2725" s="14"/>
      <c r="E2725" s="473"/>
      <c r="F2725" s="15"/>
      <c r="G2725" s="15"/>
      <c r="H2725" s="474" t="str">
        <f t="shared" si="88"/>
        <v/>
      </c>
      <c r="J2725" s="282" t="str">
        <f t="shared" si="89"/>
        <v/>
      </c>
    </row>
    <row r="2726" spans="2:10" ht="15" hidden="1" customHeight="1">
      <c r="B2726" s="150"/>
      <c r="C2726" s="13"/>
      <c r="D2726" s="14"/>
      <c r="E2726" s="473"/>
      <c r="F2726" s="15"/>
      <c r="G2726" s="15"/>
      <c r="H2726" s="474" t="str">
        <f t="shared" si="88"/>
        <v/>
      </c>
      <c r="J2726" s="282" t="str">
        <f t="shared" si="89"/>
        <v/>
      </c>
    </row>
    <row r="2727" spans="2:10" ht="15" hidden="1" customHeight="1">
      <c r="B2727" s="150"/>
      <c r="C2727" s="13"/>
      <c r="D2727" s="14"/>
      <c r="E2727" s="473"/>
      <c r="F2727" s="15"/>
      <c r="G2727" s="15"/>
      <c r="H2727" s="474" t="str">
        <f t="shared" si="88"/>
        <v/>
      </c>
      <c r="J2727" s="282" t="str">
        <f t="shared" si="89"/>
        <v/>
      </c>
    </row>
    <row r="2728" spans="2:10" ht="15" hidden="1" customHeight="1">
      <c r="B2728" s="150"/>
      <c r="C2728" s="13"/>
      <c r="D2728" s="14"/>
      <c r="E2728" s="473"/>
      <c r="F2728" s="15"/>
      <c r="G2728" s="15"/>
      <c r="H2728" s="474" t="str">
        <f t="shared" si="88"/>
        <v/>
      </c>
      <c r="J2728" s="282" t="str">
        <f t="shared" si="89"/>
        <v/>
      </c>
    </row>
    <row r="2729" spans="2:10" ht="15" hidden="1" customHeight="1">
      <c r="B2729" s="150"/>
      <c r="C2729" s="13"/>
      <c r="D2729" s="14"/>
      <c r="E2729" s="473"/>
      <c r="F2729" s="15"/>
      <c r="G2729" s="15"/>
      <c r="H2729" s="474" t="str">
        <f t="shared" si="88"/>
        <v/>
      </c>
      <c r="J2729" s="282" t="str">
        <f t="shared" si="89"/>
        <v/>
      </c>
    </row>
    <row r="2730" spans="2:10" ht="15" hidden="1" customHeight="1">
      <c r="B2730" s="150"/>
      <c r="C2730" s="13"/>
      <c r="D2730" s="14"/>
      <c r="E2730" s="473"/>
      <c r="F2730" s="15"/>
      <c r="G2730" s="15"/>
      <c r="H2730" s="474" t="str">
        <f t="shared" si="88"/>
        <v/>
      </c>
      <c r="J2730" s="282" t="str">
        <f t="shared" si="89"/>
        <v/>
      </c>
    </row>
    <row r="2731" spans="2:10" ht="15" hidden="1" customHeight="1">
      <c r="B2731" s="150"/>
      <c r="C2731" s="13"/>
      <c r="D2731" s="14"/>
      <c r="E2731" s="473"/>
      <c r="F2731" s="15"/>
      <c r="G2731" s="15"/>
      <c r="H2731" s="474" t="str">
        <f t="shared" si="88"/>
        <v/>
      </c>
      <c r="J2731" s="282" t="str">
        <f t="shared" si="89"/>
        <v/>
      </c>
    </row>
    <row r="2732" spans="2:10" ht="15" hidden="1" customHeight="1">
      <c r="B2732" s="150"/>
      <c r="C2732" s="13"/>
      <c r="D2732" s="14"/>
      <c r="E2732" s="473"/>
      <c r="F2732" s="15"/>
      <c r="G2732" s="15"/>
      <c r="H2732" s="474" t="str">
        <f t="shared" si="88"/>
        <v/>
      </c>
      <c r="J2732" s="282" t="str">
        <f t="shared" si="89"/>
        <v/>
      </c>
    </row>
    <row r="2733" spans="2:10" ht="15" hidden="1" customHeight="1">
      <c r="B2733" s="150"/>
      <c r="C2733" s="13"/>
      <c r="D2733" s="14"/>
      <c r="E2733" s="473"/>
      <c r="F2733" s="15"/>
      <c r="G2733" s="15"/>
      <c r="H2733" s="474" t="str">
        <f t="shared" si="88"/>
        <v/>
      </c>
      <c r="J2733" s="282" t="str">
        <f t="shared" si="89"/>
        <v/>
      </c>
    </row>
    <row r="2734" spans="2:10" ht="15" hidden="1" customHeight="1">
      <c r="B2734" s="150"/>
      <c r="C2734" s="13"/>
      <c r="D2734" s="14"/>
      <c r="E2734" s="473"/>
      <c r="F2734" s="15"/>
      <c r="G2734" s="15"/>
      <c r="H2734" s="474" t="str">
        <f t="shared" si="88"/>
        <v/>
      </c>
      <c r="J2734" s="282" t="str">
        <f t="shared" si="89"/>
        <v/>
      </c>
    </row>
    <row r="2735" spans="2:10" ht="15" hidden="1" customHeight="1">
      <c r="B2735" s="150"/>
      <c r="C2735" s="13"/>
      <c r="D2735" s="14"/>
      <c r="E2735" s="473"/>
      <c r="F2735" s="15"/>
      <c r="G2735" s="15"/>
      <c r="H2735" s="474" t="str">
        <f t="shared" si="88"/>
        <v/>
      </c>
      <c r="J2735" s="282" t="str">
        <f t="shared" si="89"/>
        <v/>
      </c>
    </row>
    <row r="2736" spans="2:10" ht="15" hidden="1" customHeight="1">
      <c r="B2736" s="150"/>
      <c r="C2736" s="13"/>
      <c r="D2736" s="14"/>
      <c r="E2736" s="473"/>
      <c r="F2736" s="15"/>
      <c r="G2736" s="15"/>
      <c r="H2736" s="474" t="str">
        <f t="shared" si="88"/>
        <v/>
      </c>
      <c r="J2736" s="282" t="str">
        <f t="shared" si="89"/>
        <v/>
      </c>
    </row>
    <row r="2737" spans="2:10" ht="15" hidden="1" customHeight="1">
      <c r="B2737" s="150"/>
      <c r="C2737" s="13"/>
      <c r="D2737" s="14"/>
      <c r="E2737" s="473"/>
      <c r="F2737" s="15"/>
      <c r="G2737" s="15"/>
      <c r="H2737" s="474" t="str">
        <f t="shared" si="88"/>
        <v/>
      </c>
      <c r="J2737" s="282" t="str">
        <f t="shared" si="89"/>
        <v/>
      </c>
    </row>
    <row r="2738" spans="2:10" ht="15" hidden="1" customHeight="1">
      <c r="B2738" s="150"/>
      <c r="C2738" s="13"/>
      <c r="D2738" s="14"/>
      <c r="E2738" s="473"/>
      <c r="F2738" s="15"/>
      <c r="G2738" s="15"/>
      <c r="H2738" s="474" t="str">
        <f t="shared" si="88"/>
        <v/>
      </c>
      <c r="J2738" s="282" t="str">
        <f t="shared" si="89"/>
        <v/>
      </c>
    </row>
    <row r="2739" spans="2:10" ht="15" hidden="1" customHeight="1">
      <c r="B2739" s="150"/>
      <c r="C2739" s="13"/>
      <c r="D2739" s="14"/>
      <c r="E2739" s="473"/>
      <c r="F2739" s="15"/>
      <c r="G2739" s="15"/>
      <c r="H2739" s="474" t="str">
        <f t="shared" si="88"/>
        <v/>
      </c>
      <c r="J2739" s="282" t="str">
        <f t="shared" si="89"/>
        <v/>
      </c>
    </row>
    <row r="2740" spans="2:10" ht="15" hidden="1" customHeight="1">
      <c r="B2740" s="150"/>
      <c r="C2740" s="13"/>
      <c r="D2740" s="14"/>
      <c r="E2740" s="473"/>
      <c r="F2740" s="15"/>
      <c r="G2740" s="15"/>
      <c r="H2740" s="474" t="str">
        <f t="shared" si="88"/>
        <v/>
      </c>
      <c r="J2740" s="282" t="str">
        <f t="shared" si="89"/>
        <v/>
      </c>
    </row>
    <row r="2741" spans="2:10" ht="15" hidden="1" customHeight="1">
      <c r="B2741" s="150"/>
      <c r="C2741" s="13"/>
      <c r="D2741" s="14"/>
      <c r="E2741" s="473"/>
      <c r="F2741" s="15"/>
      <c r="G2741" s="15"/>
      <c r="H2741" s="474" t="str">
        <f t="shared" si="88"/>
        <v/>
      </c>
      <c r="J2741" s="282" t="str">
        <f t="shared" si="89"/>
        <v/>
      </c>
    </row>
    <row r="2742" spans="2:10" ht="15" hidden="1" customHeight="1">
      <c r="B2742" s="150"/>
      <c r="C2742" s="13"/>
      <c r="D2742" s="14"/>
      <c r="E2742" s="473"/>
      <c r="F2742" s="15"/>
      <c r="G2742" s="15"/>
      <c r="H2742" s="474" t="str">
        <f t="shared" si="88"/>
        <v/>
      </c>
      <c r="J2742" s="282" t="str">
        <f t="shared" si="89"/>
        <v/>
      </c>
    </row>
    <row r="2743" spans="2:10" ht="15" hidden="1" customHeight="1">
      <c r="B2743" s="150"/>
      <c r="C2743" s="13"/>
      <c r="D2743" s="14"/>
      <c r="E2743" s="473"/>
      <c r="F2743" s="15"/>
      <c r="G2743" s="15"/>
      <c r="H2743" s="474" t="str">
        <f t="shared" si="88"/>
        <v/>
      </c>
      <c r="J2743" s="282" t="str">
        <f t="shared" si="89"/>
        <v/>
      </c>
    </row>
    <row r="2744" spans="2:10" ht="15" hidden="1" customHeight="1">
      <c r="B2744" s="150"/>
      <c r="C2744" s="13"/>
      <c r="D2744" s="14"/>
      <c r="E2744" s="473"/>
      <c r="F2744" s="15"/>
      <c r="G2744" s="15"/>
      <c r="H2744" s="474" t="str">
        <f t="shared" si="88"/>
        <v/>
      </c>
      <c r="J2744" s="282" t="str">
        <f t="shared" si="89"/>
        <v/>
      </c>
    </row>
    <row r="2745" spans="2:10" ht="15" hidden="1" customHeight="1">
      <c r="B2745" s="150"/>
      <c r="C2745" s="13"/>
      <c r="D2745" s="14"/>
      <c r="E2745" s="473"/>
      <c r="F2745" s="15"/>
      <c r="G2745" s="15"/>
      <c r="H2745" s="474" t="str">
        <f t="shared" si="88"/>
        <v/>
      </c>
      <c r="J2745" s="282" t="str">
        <f t="shared" si="89"/>
        <v/>
      </c>
    </row>
    <row r="2746" spans="2:10" ht="15" hidden="1" customHeight="1">
      <c r="B2746" s="150"/>
      <c r="C2746" s="13"/>
      <c r="D2746" s="14"/>
      <c r="E2746" s="473"/>
      <c r="F2746" s="15"/>
      <c r="G2746" s="15"/>
      <c r="H2746" s="474" t="str">
        <f t="shared" si="88"/>
        <v/>
      </c>
      <c r="J2746" s="282" t="str">
        <f t="shared" si="89"/>
        <v/>
      </c>
    </row>
    <row r="2747" spans="2:10" ht="15" hidden="1" customHeight="1">
      <c r="B2747" s="150"/>
      <c r="C2747" s="13"/>
      <c r="D2747" s="14"/>
      <c r="E2747" s="473"/>
      <c r="F2747" s="15"/>
      <c r="G2747" s="15"/>
      <c r="H2747" s="474" t="str">
        <f t="shared" si="88"/>
        <v/>
      </c>
      <c r="J2747" s="282" t="str">
        <f t="shared" si="89"/>
        <v/>
      </c>
    </row>
    <row r="2748" spans="2:10" ht="15" hidden="1" customHeight="1">
      <c r="B2748" s="150"/>
      <c r="C2748" s="13"/>
      <c r="D2748" s="14"/>
      <c r="E2748" s="473"/>
      <c r="F2748" s="15"/>
      <c r="G2748" s="15"/>
      <c r="H2748" s="474" t="str">
        <f t="shared" si="88"/>
        <v/>
      </c>
      <c r="J2748" s="282" t="str">
        <f t="shared" si="89"/>
        <v/>
      </c>
    </row>
    <row r="2749" spans="2:10" ht="15" hidden="1" customHeight="1">
      <c r="B2749" s="150"/>
      <c r="C2749" s="13"/>
      <c r="D2749" s="14"/>
      <c r="E2749" s="473"/>
      <c r="F2749" s="15"/>
      <c r="G2749" s="15"/>
      <c r="H2749" s="474" t="str">
        <f t="shared" si="88"/>
        <v/>
      </c>
      <c r="J2749" s="282" t="str">
        <f t="shared" si="89"/>
        <v/>
      </c>
    </row>
    <row r="2750" spans="2:10" ht="15" hidden="1" customHeight="1">
      <c r="B2750" s="150"/>
      <c r="C2750" s="13"/>
      <c r="D2750" s="14"/>
      <c r="E2750" s="473"/>
      <c r="F2750" s="15"/>
      <c r="G2750" s="15"/>
      <c r="H2750" s="474" t="str">
        <f t="shared" si="88"/>
        <v/>
      </c>
      <c r="J2750" s="282" t="str">
        <f t="shared" si="89"/>
        <v/>
      </c>
    </row>
    <row r="2751" spans="2:10" ht="15" hidden="1" customHeight="1">
      <c r="B2751" s="150"/>
      <c r="C2751" s="13"/>
      <c r="D2751" s="14"/>
      <c r="E2751" s="473"/>
      <c r="F2751" s="15"/>
      <c r="G2751" s="15"/>
      <c r="H2751" s="474" t="str">
        <f t="shared" si="88"/>
        <v/>
      </c>
      <c r="J2751" s="282" t="str">
        <f t="shared" si="89"/>
        <v/>
      </c>
    </row>
    <row r="2752" spans="2:10" ht="15" hidden="1" customHeight="1">
      <c r="B2752" s="150"/>
      <c r="C2752" s="13"/>
      <c r="D2752" s="14"/>
      <c r="E2752" s="473"/>
      <c r="F2752" s="15"/>
      <c r="G2752" s="15"/>
      <c r="H2752" s="474" t="str">
        <f t="shared" si="88"/>
        <v/>
      </c>
      <c r="J2752" s="282" t="str">
        <f t="shared" si="89"/>
        <v/>
      </c>
    </row>
    <row r="2753" spans="2:10" ht="15" hidden="1" customHeight="1">
      <c r="B2753" s="150"/>
      <c r="C2753" s="13"/>
      <c r="D2753" s="14"/>
      <c r="E2753" s="473"/>
      <c r="F2753" s="15"/>
      <c r="G2753" s="15"/>
      <c r="H2753" s="474" t="str">
        <f t="shared" si="88"/>
        <v/>
      </c>
      <c r="J2753" s="282" t="str">
        <f t="shared" si="89"/>
        <v/>
      </c>
    </row>
    <row r="2754" spans="2:10" ht="15" hidden="1" customHeight="1">
      <c r="B2754" s="150"/>
      <c r="C2754" s="13"/>
      <c r="D2754" s="14"/>
      <c r="E2754" s="473"/>
      <c r="F2754" s="15"/>
      <c r="G2754" s="15"/>
      <c r="H2754" s="474" t="str">
        <f t="shared" si="88"/>
        <v/>
      </c>
      <c r="J2754" s="282" t="str">
        <f t="shared" si="89"/>
        <v/>
      </c>
    </row>
    <row r="2755" spans="2:10" ht="15" hidden="1" customHeight="1">
      <c r="B2755" s="150"/>
      <c r="C2755" s="13"/>
      <c r="D2755" s="14"/>
      <c r="E2755" s="473"/>
      <c r="F2755" s="15"/>
      <c r="G2755" s="15"/>
      <c r="H2755" s="474" t="str">
        <f t="shared" si="88"/>
        <v/>
      </c>
      <c r="J2755" s="282" t="str">
        <f t="shared" si="89"/>
        <v/>
      </c>
    </row>
    <row r="2756" spans="2:10" ht="15" hidden="1" customHeight="1">
      <c r="B2756" s="150"/>
      <c r="C2756" s="13"/>
      <c r="D2756" s="14"/>
      <c r="E2756" s="473"/>
      <c r="F2756" s="15"/>
      <c r="G2756" s="15"/>
      <c r="H2756" s="474" t="str">
        <f t="shared" si="88"/>
        <v/>
      </c>
      <c r="J2756" s="282" t="str">
        <f t="shared" si="89"/>
        <v/>
      </c>
    </row>
    <row r="2757" spans="2:10" ht="15" hidden="1" customHeight="1">
      <c r="B2757" s="150"/>
      <c r="C2757" s="13"/>
      <c r="D2757" s="14"/>
      <c r="E2757" s="473"/>
      <c r="F2757" s="15"/>
      <c r="G2757" s="15"/>
      <c r="H2757" s="474" t="str">
        <f t="shared" si="88"/>
        <v/>
      </c>
      <c r="J2757" s="282" t="str">
        <f t="shared" si="89"/>
        <v/>
      </c>
    </row>
    <row r="2758" spans="2:10" ht="15" hidden="1" customHeight="1">
      <c r="B2758" s="150"/>
      <c r="C2758" s="13"/>
      <c r="D2758" s="14"/>
      <c r="E2758" s="473"/>
      <c r="F2758" s="15"/>
      <c r="G2758" s="15"/>
      <c r="H2758" s="474" t="str">
        <f t="shared" si="88"/>
        <v/>
      </c>
      <c r="J2758" s="282" t="str">
        <f t="shared" si="89"/>
        <v/>
      </c>
    </row>
    <row r="2759" spans="2:10" ht="15" hidden="1" customHeight="1">
      <c r="B2759" s="150"/>
      <c r="C2759" s="13"/>
      <c r="D2759" s="14"/>
      <c r="E2759" s="473"/>
      <c r="F2759" s="15"/>
      <c r="G2759" s="15"/>
      <c r="H2759" s="474" t="str">
        <f t="shared" si="88"/>
        <v/>
      </c>
      <c r="J2759" s="282" t="str">
        <f t="shared" si="89"/>
        <v/>
      </c>
    </row>
    <row r="2760" spans="2:10" ht="15" hidden="1" customHeight="1">
      <c r="B2760" s="150"/>
      <c r="C2760" s="13"/>
      <c r="D2760" s="14"/>
      <c r="E2760" s="473"/>
      <c r="F2760" s="15"/>
      <c r="G2760" s="15"/>
      <c r="H2760" s="474" t="str">
        <f t="shared" si="88"/>
        <v/>
      </c>
      <c r="J2760" s="282" t="str">
        <f t="shared" si="89"/>
        <v/>
      </c>
    </row>
    <row r="2761" spans="2:10" ht="15" hidden="1" customHeight="1">
      <c r="B2761" s="150"/>
      <c r="C2761" s="13"/>
      <c r="D2761" s="14"/>
      <c r="E2761" s="473"/>
      <c r="F2761" s="15"/>
      <c r="G2761" s="15"/>
      <c r="H2761" s="474" t="str">
        <f t="shared" si="88"/>
        <v/>
      </c>
      <c r="J2761" s="282" t="str">
        <f t="shared" si="89"/>
        <v/>
      </c>
    </row>
    <row r="2762" spans="2:10" ht="15" hidden="1" customHeight="1">
      <c r="B2762" s="150"/>
      <c r="C2762" s="13"/>
      <c r="D2762" s="14"/>
      <c r="E2762" s="473"/>
      <c r="F2762" s="15"/>
      <c r="G2762" s="15"/>
      <c r="H2762" s="474" t="str">
        <f t="shared" si="88"/>
        <v/>
      </c>
      <c r="J2762" s="282" t="str">
        <f t="shared" si="89"/>
        <v/>
      </c>
    </row>
    <row r="2763" spans="2:10" ht="15" hidden="1" customHeight="1">
      <c r="B2763" s="150"/>
      <c r="C2763" s="13"/>
      <c r="D2763" s="14"/>
      <c r="E2763" s="473"/>
      <c r="F2763" s="15"/>
      <c r="G2763" s="15"/>
      <c r="H2763" s="474" t="str">
        <f t="shared" si="88"/>
        <v/>
      </c>
      <c r="J2763" s="282" t="str">
        <f t="shared" si="89"/>
        <v/>
      </c>
    </row>
    <row r="2764" spans="2:10" ht="15" hidden="1" customHeight="1">
      <c r="B2764" s="150"/>
      <c r="C2764" s="13"/>
      <c r="D2764" s="14"/>
      <c r="E2764" s="473"/>
      <c r="F2764" s="15"/>
      <c r="G2764" s="15"/>
      <c r="H2764" s="474" t="str">
        <f t="shared" si="88"/>
        <v/>
      </c>
      <c r="J2764" s="282" t="str">
        <f t="shared" si="89"/>
        <v/>
      </c>
    </row>
    <row r="2765" spans="2:10" ht="15" hidden="1" customHeight="1">
      <c r="B2765" s="150"/>
      <c r="C2765" s="13"/>
      <c r="D2765" s="14"/>
      <c r="E2765" s="473"/>
      <c r="F2765" s="15"/>
      <c r="G2765" s="15"/>
      <c r="H2765" s="474" t="str">
        <f t="shared" si="88"/>
        <v/>
      </c>
      <c r="J2765" s="282" t="str">
        <f t="shared" si="89"/>
        <v/>
      </c>
    </row>
    <row r="2766" spans="2:10" ht="15" hidden="1" customHeight="1">
      <c r="B2766" s="150"/>
      <c r="C2766" s="13"/>
      <c r="D2766" s="14"/>
      <c r="E2766" s="473"/>
      <c r="F2766" s="15"/>
      <c r="G2766" s="15"/>
      <c r="H2766" s="474" t="str">
        <f t="shared" si="88"/>
        <v/>
      </c>
      <c r="J2766" s="282" t="str">
        <f t="shared" si="89"/>
        <v/>
      </c>
    </row>
    <row r="2767" spans="2:10" ht="15" hidden="1" customHeight="1">
      <c r="B2767" s="150"/>
      <c r="C2767" s="13"/>
      <c r="D2767" s="14"/>
      <c r="E2767" s="473"/>
      <c r="F2767" s="15"/>
      <c r="G2767" s="15"/>
      <c r="H2767" s="474" t="str">
        <f t="shared" si="88"/>
        <v/>
      </c>
      <c r="J2767" s="282" t="str">
        <f t="shared" si="89"/>
        <v/>
      </c>
    </row>
    <row r="2768" spans="2:10" ht="15" hidden="1" customHeight="1">
      <c r="B2768" s="150"/>
      <c r="C2768" s="13"/>
      <c r="D2768" s="14"/>
      <c r="E2768" s="473"/>
      <c r="F2768" s="15"/>
      <c r="G2768" s="15"/>
      <c r="H2768" s="474" t="str">
        <f t="shared" si="88"/>
        <v/>
      </c>
      <c r="J2768" s="282" t="str">
        <f t="shared" si="89"/>
        <v/>
      </c>
    </row>
    <row r="2769" spans="2:10" ht="15" hidden="1" customHeight="1">
      <c r="B2769" s="150"/>
      <c r="C2769" s="13"/>
      <c r="D2769" s="14"/>
      <c r="E2769" s="473"/>
      <c r="F2769" s="15"/>
      <c r="G2769" s="15"/>
      <c r="H2769" s="474" t="str">
        <f t="shared" si="88"/>
        <v/>
      </c>
      <c r="J2769" s="282" t="str">
        <f t="shared" si="89"/>
        <v/>
      </c>
    </row>
    <row r="2770" spans="2:10" ht="15" hidden="1" customHeight="1">
      <c r="B2770" s="150"/>
      <c r="C2770" s="13"/>
      <c r="D2770" s="14"/>
      <c r="E2770" s="473"/>
      <c r="F2770" s="15"/>
      <c r="G2770" s="15"/>
      <c r="H2770" s="474" t="str">
        <f t="shared" ref="H2770:H2833" si="90">IF(B2770&lt;&gt;"",(D2770*E2770)/(1-F2770-G2770),"")</f>
        <v/>
      </c>
      <c r="J2770" s="282" t="str">
        <f t="shared" ref="J2770:J2833" si="91">IF(B2770="","",IF(H2770&lt;&gt;0,"x",IF(H2770="","",IF(H2770=0,""))))</f>
        <v/>
      </c>
    </row>
    <row r="2771" spans="2:10" ht="15" hidden="1" customHeight="1">
      <c r="B2771" s="150"/>
      <c r="C2771" s="13"/>
      <c r="D2771" s="14"/>
      <c r="E2771" s="473"/>
      <c r="F2771" s="15"/>
      <c r="G2771" s="15"/>
      <c r="H2771" s="474" t="str">
        <f t="shared" si="90"/>
        <v/>
      </c>
      <c r="J2771" s="282" t="str">
        <f t="shared" si="91"/>
        <v/>
      </c>
    </row>
    <row r="2772" spans="2:10" ht="15" hidden="1" customHeight="1">
      <c r="B2772" s="150"/>
      <c r="C2772" s="13"/>
      <c r="D2772" s="14"/>
      <c r="E2772" s="473"/>
      <c r="F2772" s="15"/>
      <c r="G2772" s="15"/>
      <c r="H2772" s="474" t="str">
        <f t="shared" si="90"/>
        <v/>
      </c>
      <c r="J2772" s="282" t="str">
        <f t="shared" si="91"/>
        <v/>
      </c>
    </row>
    <row r="2773" spans="2:10" ht="15" hidden="1" customHeight="1">
      <c r="B2773" s="150"/>
      <c r="C2773" s="13"/>
      <c r="D2773" s="14"/>
      <c r="E2773" s="473"/>
      <c r="F2773" s="15"/>
      <c r="G2773" s="15"/>
      <c r="H2773" s="474" t="str">
        <f t="shared" si="90"/>
        <v/>
      </c>
      <c r="J2773" s="282" t="str">
        <f t="shared" si="91"/>
        <v/>
      </c>
    </row>
    <row r="2774" spans="2:10" ht="15" hidden="1" customHeight="1">
      <c r="B2774" s="150"/>
      <c r="C2774" s="13"/>
      <c r="D2774" s="14"/>
      <c r="E2774" s="473"/>
      <c r="F2774" s="15"/>
      <c r="G2774" s="15"/>
      <c r="H2774" s="474" t="str">
        <f t="shared" si="90"/>
        <v/>
      </c>
      <c r="J2774" s="282" t="str">
        <f t="shared" si="91"/>
        <v/>
      </c>
    </row>
    <row r="2775" spans="2:10" ht="15" hidden="1" customHeight="1">
      <c r="B2775" s="150"/>
      <c r="C2775" s="13"/>
      <c r="D2775" s="14"/>
      <c r="E2775" s="473"/>
      <c r="F2775" s="15"/>
      <c r="G2775" s="15"/>
      <c r="H2775" s="474" t="str">
        <f t="shared" si="90"/>
        <v/>
      </c>
      <c r="J2775" s="282" t="str">
        <f t="shared" si="91"/>
        <v/>
      </c>
    </row>
    <row r="2776" spans="2:10" ht="15" hidden="1" customHeight="1">
      <c r="B2776" s="150"/>
      <c r="C2776" s="13"/>
      <c r="D2776" s="14"/>
      <c r="E2776" s="473"/>
      <c r="F2776" s="15"/>
      <c r="G2776" s="15"/>
      <c r="H2776" s="474" t="str">
        <f t="shared" si="90"/>
        <v/>
      </c>
      <c r="J2776" s="282" t="str">
        <f t="shared" si="91"/>
        <v/>
      </c>
    </row>
    <row r="2777" spans="2:10" ht="15" hidden="1" customHeight="1">
      <c r="B2777" s="150"/>
      <c r="C2777" s="13"/>
      <c r="D2777" s="14"/>
      <c r="E2777" s="473"/>
      <c r="F2777" s="15"/>
      <c r="G2777" s="15"/>
      <c r="H2777" s="474" t="str">
        <f t="shared" si="90"/>
        <v/>
      </c>
      <c r="J2777" s="282" t="str">
        <f t="shared" si="91"/>
        <v/>
      </c>
    </row>
    <row r="2778" spans="2:10" ht="15" hidden="1" customHeight="1">
      <c r="B2778" s="150"/>
      <c r="C2778" s="13"/>
      <c r="D2778" s="14"/>
      <c r="E2778" s="473"/>
      <c r="F2778" s="15"/>
      <c r="G2778" s="15"/>
      <c r="H2778" s="474" t="str">
        <f t="shared" si="90"/>
        <v/>
      </c>
      <c r="J2778" s="282" t="str">
        <f t="shared" si="91"/>
        <v/>
      </c>
    </row>
    <row r="2779" spans="2:10" ht="15" hidden="1" customHeight="1">
      <c r="B2779" s="150"/>
      <c r="C2779" s="13"/>
      <c r="D2779" s="14"/>
      <c r="E2779" s="473"/>
      <c r="F2779" s="15"/>
      <c r="G2779" s="15"/>
      <c r="H2779" s="474" t="str">
        <f t="shared" si="90"/>
        <v/>
      </c>
      <c r="J2779" s="282" t="str">
        <f t="shared" si="91"/>
        <v/>
      </c>
    </row>
    <row r="2780" spans="2:10" ht="15" hidden="1" customHeight="1">
      <c r="B2780" s="150"/>
      <c r="C2780" s="13"/>
      <c r="D2780" s="14"/>
      <c r="E2780" s="473"/>
      <c r="F2780" s="15"/>
      <c r="G2780" s="15"/>
      <c r="H2780" s="474" t="str">
        <f t="shared" si="90"/>
        <v/>
      </c>
      <c r="J2780" s="282" t="str">
        <f t="shared" si="91"/>
        <v/>
      </c>
    </row>
    <row r="2781" spans="2:10" ht="15" hidden="1" customHeight="1">
      <c r="B2781" s="150"/>
      <c r="C2781" s="13"/>
      <c r="D2781" s="14"/>
      <c r="E2781" s="473"/>
      <c r="F2781" s="15"/>
      <c r="G2781" s="15"/>
      <c r="H2781" s="474" t="str">
        <f t="shared" si="90"/>
        <v/>
      </c>
      <c r="J2781" s="282" t="str">
        <f t="shared" si="91"/>
        <v/>
      </c>
    </row>
    <row r="2782" spans="2:10" ht="15" hidden="1" customHeight="1">
      <c r="B2782" s="150"/>
      <c r="C2782" s="13"/>
      <c r="D2782" s="14"/>
      <c r="E2782" s="473"/>
      <c r="F2782" s="15"/>
      <c r="G2782" s="15"/>
      <c r="H2782" s="474" t="str">
        <f t="shared" si="90"/>
        <v/>
      </c>
      <c r="J2782" s="282" t="str">
        <f t="shared" si="91"/>
        <v/>
      </c>
    </row>
    <row r="2783" spans="2:10" ht="15" hidden="1" customHeight="1">
      <c r="B2783" s="150"/>
      <c r="C2783" s="13"/>
      <c r="D2783" s="14"/>
      <c r="E2783" s="473"/>
      <c r="F2783" s="15"/>
      <c r="G2783" s="15"/>
      <c r="H2783" s="474" t="str">
        <f t="shared" si="90"/>
        <v/>
      </c>
      <c r="J2783" s="282" t="str">
        <f t="shared" si="91"/>
        <v/>
      </c>
    </row>
    <row r="2784" spans="2:10" ht="15" hidden="1" customHeight="1">
      <c r="B2784" s="150"/>
      <c r="C2784" s="13"/>
      <c r="D2784" s="14"/>
      <c r="E2784" s="473"/>
      <c r="F2784" s="15"/>
      <c r="G2784" s="15"/>
      <c r="H2784" s="474" t="str">
        <f t="shared" si="90"/>
        <v/>
      </c>
      <c r="J2784" s="282" t="str">
        <f t="shared" si="91"/>
        <v/>
      </c>
    </row>
    <row r="2785" spans="2:10" ht="15" hidden="1" customHeight="1">
      <c r="B2785" s="150"/>
      <c r="C2785" s="13"/>
      <c r="D2785" s="14"/>
      <c r="E2785" s="473"/>
      <c r="F2785" s="15"/>
      <c r="G2785" s="15"/>
      <c r="H2785" s="474" t="str">
        <f t="shared" si="90"/>
        <v/>
      </c>
      <c r="J2785" s="282" t="str">
        <f t="shared" si="91"/>
        <v/>
      </c>
    </row>
    <row r="2786" spans="2:10" ht="15" hidden="1" customHeight="1">
      <c r="B2786" s="150"/>
      <c r="C2786" s="13"/>
      <c r="D2786" s="14"/>
      <c r="E2786" s="473"/>
      <c r="F2786" s="15"/>
      <c r="G2786" s="15"/>
      <c r="H2786" s="474" t="str">
        <f t="shared" si="90"/>
        <v/>
      </c>
      <c r="J2786" s="282" t="str">
        <f t="shared" si="91"/>
        <v/>
      </c>
    </row>
    <row r="2787" spans="2:10" ht="15" hidden="1" customHeight="1">
      <c r="B2787" s="150"/>
      <c r="C2787" s="13"/>
      <c r="D2787" s="14"/>
      <c r="E2787" s="473"/>
      <c r="F2787" s="15"/>
      <c r="G2787" s="15"/>
      <c r="H2787" s="474" t="str">
        <f t="shared" si="90"/>
        <v/>
      </c>
      <c r="J2787" s="282" t="str">
        <f t="shared" si="91"/>
        <v/>
      </c>
    </row>
    <row r="2788" spans="2:10" ht="15" hidden="1" customHeight="1">
      <c r="B2788" s="150"/>
      <c r="C2788" s="13"/>
      <c r="D2788" s="14"/>
      <c r="E2788" s="473"/>
      <c r="F2788" s="15"/>
      <c r="G2788" s="15"/>
      <c r="H2788" s="474" t="str">
        <f t="shared" si="90"/>
        <v/>
      </c>
      <c r="J2788" s="282" t="str">
        <f t="shared" si="91"/>
        <v/>
      </c>
    </row>
    <row r="2789" spans="2:10" ht="15" hidden="1" customHeight="1">
      <c r="B2789" s="150"/>
      <c r="C2789" s="13"/>
      <c r="D2789" s="14"/>
      <c r="E2789" s="473"/>
      <c r="F2789" s="15"/>
      <c r="G2789" s="15"/>
      <c r="H2789" s="474" t="str">
        <f t="shared" si="90"/>
        <v/>
      </c>
      <c r="J2789" s="282" t="str">
        <f t="shared" si="91"/>
        <v/>
      </c>
    </row>
    <row r="2790" spans="2:10" ht="15" hidden="1" customHeight="1">
      <c r="B2790" s="150"/>
      <c r="C2790" s="13"/>
      <c r="D2790" s="14"/>
      <c r="E2790" s="473"/>
      <c r="F2790" s="15"/>
      <c r="G2790" s="15"/>
      <c r="H2790" s="474" t="str">
        <f t="shared" si="90"/>
        <v/>
      </c>
      <c r="J2790" s="282" t="str">
        <f t="shared" si="91"/>
        <v/>
      </c>
    </row>
    <row r="2791" spans="2:10" ht="15" hidden="1" customHeight="1">
      <c r="B2791" s="150"/>
      <c r="C2791" s="13"/>
      <c r="D2791" s="14"/>
      <c r="E2791" s="473"/>
      <c r="F2791" s="15"/>
      <c r="G2791" s="15"/>
      <c r="H2791" s="474" t="str">
        <f t="shared" si="90"/>
        <v/>
      </c>
      <c r="J2791" s="282" t="str">
        <f t="shared" si="91"/>
        <v/>
      </c>
    </row>
    <row r="2792" spans="2:10" ht="15" hidden="1" customHeight="1">
      <c r="B2792" s="150"/>
      <c r="C2792" s="13"/>
      <c r="D2792" s="14"/>
      <c r="E2792" s="473"/>
      <c r="F2792" s="15"/>
      <c r="G2792" s="15"/>
      <c r="H2792" s="474" t="str">
        <f t="shared" si="90"/>
        <v/>
      </c>
      <c r="J2792" s="282" t="str">
        <f t="shared" si="91"/>
        <v/>
      </c>
    </row>
    <row r="2793" spans="2:10" ht="15" hidden="1" customHeight="1">
      <c r="B2793" s="150"/>
      <c r="C2793" s="13"/>
      <c r="D2793" s="14"/>
      <c r="E2793" s="473"/>
      <c r="F2793" s="15"/>
      <c r="G2793" s="15"/>
      <c r="H2793" s="474" t="str">
        <f t="shared" si="90"/>
        <v/>
      </c>
      <c r="J2793" s="282" t="str">
        <f t="shared" si="91"/>
        <v/>
      </c>
    </row>
    <row r="2794" spans="2:10" ht="15" hidden="1" customHeight="1">
      <c r="B2794" s="150"/>
      <c r="C2794" s="13"/>
      <c r="D2794" s="14"/>
      <c r="E2794" s="473"/>
      <c r="F2794" s="15"/>
      <c r="G2794" s="15"/>
      <c r="H2794" s="474" t="str">
        <f t="shared" si="90"/>
        <v/>
      </c>
      <c r="J2794" s="282" t="str">
        <f t="shared" si="91"/>
        <v/>
      </c>
    </row>
    <row r="2795" spans="2:10" ht="15" hidden="1" customHeight="1">
      <c r="B2795" s="150"/>
      <c r="C2795" s="13"/>
      <c r="D2795" s="14"/>
      <c r="E2795" s="473"/>
      <c r="F2795" s="15"/>
      <c r="G2795" s="15"/>
      <c r="H2795" s="474" t="str">
        <f t="shared" si="90"/>
        <v/>
      </c>
      <c r="J2795" s="282" t="str">
        <f t="shared" si="91"/>
        <v/>
      </c>
    </row>
    <row r="2796" spans="2:10" ht="15" hidden="1" customHeight="1">
      <c r="B2796" s="150"/>
      <c r="C2796" s="13"/>
      <c r="D2796" s="14"/>
      <c r="E2796" s="473"/>
      <c r="F2796" s="15"/>
      <c r="G2796" s="15"/>
      <c r="H2796" s="474" t="str">
        <f t="shared" si="90"/>
        <v/>
      </c>
      <c r="J2796" s="282" t="str">
        <f t="shared" si="91"/>
        <v/>
      </c>
    </row>
    <row r="2797" spans="2:10" ht="15" hidden="1" customHeight="1">
      <c r="B2797" s="150"/>
      <c r="C2797" s="13"/>
      <c r="D2797" s="14"/>
      <c r="E2797" s="473"/>
      <c r="F2797" s="15"/>
      <c r="G2797" s="15"/>
      <c r="H2797" s="474" t="str">
        <f t="shared" si="90"/>
        <v/>
      </c>
      <c r="J2797" s="282" t="str">
        <f t="shared" si="91"/>
        <v/>
      </c>
    </row>
    <row r="2798" spans="2:10" ht="15" hidden="1" customHeight="1">
      <c r="B2798" s="150"/>
      <c r="C2798" s="13"/>
      <c r="D2798" s="14"/>
      <c r="E2798" s="473"/>
      <c r="F2798" s="15"/>
      <c r="G2798" s="15"/>
      <c r="H2798" s="474" t="str">
        <f t="shared" si="90"/>
        <v/>
      </c>
      <c r="J2798" s="282" t="str">
        <f t="shared" si="91"/>
        <v/>
      </c>
    </row>
    <row r="2799" spans="2:10" ht="15" hidden="1" customHeight="1">
      <c r="B2799" s="150"/>
      <c r="C2799" s="13"/>
      <c r="D2799" s="14"/>
      <c r="E2799" s="473"/>
      <c r="F2799" s="15"/>
      <c r="G2799" s="15"/>
      <c r="H2799" s="474" t="str">
        <f t="shared" si="90"/>
        <v/>
      </c>
      <c r="J2799" s="282" t="str">
        <f t="shared" si="91"/>
        <v/>
      </c>
    </row>
    <row r="2800" spans="2:10" ht="15" hidden="1" customHeight="1">
      <c r="B2800" s="150"/>
      <c r="C2800" s="13"/>
      <c r="D2800" s="14"/>
      <c r="E2800" s="473"/>
      <c r="F2800" s="15"/>
      <c r="G2800" s="15"/>
      <c r="H2800" s="474" t="str">
        <f t="shared" si="90"/>
        <v/>
      </c>
      <c r="J2800" s="282" t="str">
        <f t="shared" si="91"/>
        <v/>
      </c>
    </row>
    <row r="2801" spans="2:10" ht="15" hidden="1" customHeight="1">
      <c r="B2801" s="150"/>
      <c r="C2801" s="13"/>
      <c r="D2801" s="14"/>
      <c r="E2801" s="473"/>
      <c r="F2801" s="15"/>
      <c r="G2801" s="15"/>
      <c r="H2801" s="474" t="str">
        <f t="shared" si="90"/>
        <v/>
      </c>
      <c r="J2801" s="282" t="str">
        <f t="shared" si="91"/>
        <v/>
      </c>
    </row>
    <row r="2802" spans="2:10" ht="15" hidden="1" customHeight="1">
      <c r="B2802" s="150"/>
      <c r="C2802" s="13"/>
      <c r="D2802" s="14"/>
      <c r="E2802" s="473"/>
      <c r="F2802" s="15"/>
      <c r="G2802" s="15"/>
      <c r="H2802" s="474" t="str">
        <f t="shared" si="90"/>
        <v/>
      </c>
      <c r="J2802" s="282" t="str">
        <f t="shared" si="91"/>
        <v/>
      </c>
    </row>
    <row r="2803" spans="2:10" ht="15" hidden="1" customHeight="1">
      <c r="B2803" s="150"/>
      <c r="C2803" s="13"/>
      <c r="D2803" s="14"/>
      <c r="E2803" s="473"/>
      <c r="F2803" s="15"/>
      <c r="G2803" s="15"/>
      <c r="H2803" s="474" t="str">
        <f t="shared" si="90"/>
        <v/>
      </c>
      <c r="J2803" s="282" t="str">
        <f t="shared" si="91"/>
        <v/>
      </c>
    </row>
    <row r="2804" spans="2:10" ht="15" hidden="1" customHeight="1">
      <c r="B2804" s="150"/>
      <c r="C2804" s="13"/>
      <c r="D2804" s="14"/>
      <c r="E2804" s="473"/>
      <c r="F2804" s="15"/>
      <c r="G2804" s="15"/>
      <c r="H2804" s="474" t="str">
        <f t="shared" si="90"/>
        <v/>
      </c>
      <c r="J2804" s="282" t="str">
        <f t="shared" si="91"/>
        <v/>
      </c>
    </row>
    <row r="2805" spans="2:10" ht="15" hidden="1" customHeight="1">
      <c r="B2805" s="150"/>
      <c r="C2805" s="13"/>
      <c r="D2805" s="14"/>
      <c r="E2805" s="473"/>
      <c r="F2805" s="15"/>
      <c r="G2805" s="15"/>
      <c r="H2805" s="474" t="str">
        <f t="shared" si="90"/>
        <v/>
      </c>
      <c r="J2805" s="282" t="str">
        <f t="shared" si="91"/>
        <v/>
      </c>
    </row>
    <row r="2806" spans="2:10" ht="15" hidden="1" customHeight="1">
      <c r="B2806" s="150"/>
      <c r="C2806" s="13"/>
      <c r="D2806" s="14"/>
      <c r="E2806" s="473"/>
      <c r="F2806" s="15"/>
      <c r="G2806" s="15"/>
      <c r="H2806" s="474" t="str">
        <f t="shared" si="90"/>
        <v/>
      </c>
      <c r="J2806" s="282" t="str">
        <f t="shared" si="91"/>
        <v/>
      </c>
    </row>
    <row r="2807" spans="2:10" ht="15" hidden="1" customHeight="1">
      <c r="B2807" s="150"/>
      <c r="C2807" s="13"/>
      <c r="D2807" s="14"/>
      <c r="E2807" s="473"/>
      <c r="F2807" s="15"/>
      <c r="G2807" s="15"/>
      <c r="H2807" s="474" t="str">
        <f t="shared" si="90"/>
        <v/>
      </c>
      <c r="J2807" s="282" t="str">
        <f t="shared" si="91"/>
        <v/>
      </c>
    </row>
    <row r="2808" spans="2:10" ht="15" hidden="1" customHeight="1">
      <c r="B2808" s="150"/>
      <c r="C2808" s="13"/>
      <c r="D2808" s="14"/>
      <c r="E2808" s="473"/>
      <c r="F2808" s="15"/>
      <c r="G2808" s="15"/>
      <c r="H2808" s="474" t="str">
        <f t="shared" si="90"/>
        <v/>
      </c>
      <c r="J2808" s="282" t="str">
        <f t="shared" si="91"/>
        <v/>
      </c>
    </row>
    <row r="2809" spans="2:10" ht="15" hidden="1" customHeight="1">
      <c r="B2809" s="150"/>
      <c r="C2809" s="13"/>
      <c r="D2809" s="14"/>
      <c r="E2809" s="473"/>
      <c r="F2809" s="15"/>
      <c r="G2809" s="15"/>
      <c r="H2809" s="474" t="str">
        <f t="shared" si="90"/>
        <v/>
      </c>
      <c r="J2809" s="282" t="str">
        <f t="shared" si="91"/>
        <v/>
      </c>
    </row>
    <row r="2810" spans="2:10" ht="15" hidden="1" customHeight="1">
      <c r="B2810" s="150"/>
      <c r="C2810" s="13"/>
      <c r="D2810" s="14"/>
      <c r="E2810" s="473"/>
      <c r="F2810" s="15"/>
      <c r="G2810" s="15"/>
      <c r="H2810" s="474" t="str">
        <f t="shared" si="90"/>
        <v/>
      </c>
      <c r="J2810" s="282" t="str">
        <f t="shared" si="91"/>
        <v/>
      </c>
    </row>
    <row r="2811" spans="2:10" ht="15" hidden="1" customHeight="1">
      <c r="B2811" s="150"/>
      <c r="C2811" s="13"/>
      <c r="D2811" s="14"/>
      <c r="E2811" s="473"/>
      <c r="F2811" s="15"/>
      <c r="G2811" s="15"/>
      <c r="H2811" s="474" t="str">
        <f t="shared" si="90"/>
        <v/>
      </c>
      <c r="J2811" s="282" t="str">
        <f t="shared" si="91"/>
        <v/>
      </c>
    </row>
    <row r="2812" spans="2:10" ht="15" hidden="1" customHeight="1">
      <c r="B2812" s="150"/>
      <c r="C2812" s="13"/>
      <c r="D2812" s="14"/>
      <c r="E2812" s="473"/>
      <c r="F2812" s="15"/>
      <c r="G2812" s="15"/>
      <c r="H2812" s="474" t="str">
        <f t="shared" si="90"/>
        <v/>
      </c>
      <c r="J2812" s="282" t="str">
        <f t="shared" si="91"/>
        <v/>
      </c>
    </row>
    <row r="2813" spans="2:10" ht="15" hidden="1" customHeight="1">
      <c r="B2813" s="150"/>
      <c r="C2813" s="13"/>
      <c r="D2813" s="14"/>
      <c r="E2813" s="473"/>
      <c r="F2813" s="15"/>
      <c r="G2813" s="15"/>
      <c r="H2813" s="474" t="str">
        <f t="shared" si="90"/>
        <v/>
      </c>
      <c r="J2813" s="282" t="str">
        <f t="shared" si="91"/>
        <v/>
      </c>
    </row>
    <row r="2814" spans="2:10" ht="15" hidden="1" customHeight="1">
      <c r="B2814" s="150"/>
      <c r="C2814" s="13"/>
      <c r="D2814" s="14"/>
      <c r="E2814" s="473"/>
      <c r="F2814" s="15"/>
      <c r="G2814" s="15"/>
      <c r="H2814" s="474" t="str">
        <f t="shared" si="90"/>
        <v/>
      </c>
      <c r="J2814" s="282" t="str">
        <f t="shared" si="91"/>
        <v/>
      </c>
    </row>
    <row r="2815" spans="2:10" ht="15" hidden="1" customHeight="1">
      <c r="B2815" s="150"/>
      <c r="C2815" s="13"/>
      <c r="D2815" s="14"/>
      <c r="E2815" s="473"/>
      <c r="F2815" s="15"/>
      <c r="G2815" s="15"/>
      <c r="H2815" s="474" t="str">
        <f t="shared" si="90"/>
        <v/>
      </c>
      <c r="J2815" s="282" t="str">
        <f t="shared" si="91"/>
        <v/>
      </c>
    </row>
    <row r="2816" spans="2:10" ht="15" hidden="1" customHeight="1">
      <c r="B2816" s="150"/>
      <c r="C2816" s="13"/>
      <c r="D2816" s="14"/>
      <c r="E2816" s="473"/>
      <c r="F2816" s="15"/>
      <c r="G2816" s="15"/>
      <c r="H2816" s="474" t="str">
        <f t="shared" si="90"/>
        <v/>
      </c>
      <c r="J2816" s="282" t="str">
        <f t="shared" si="91"/>
        <v/>
      </c>
    </row>
    <row r="2817" spans="2:10" ht="15" hidden="1" customHeight="1">
      <c r="B2817" s="150"/>
      <c r="C2817" s="13"/>
      <c r="D2817" s="14"/>
      <c r="E2817" s="473"/>
      <c r="F2817" s="15"/>
      <c r="G2817" s="15"/>
      <c r="H2817" s="474" t="str">
        <f t="shared" si="90"/>
        <v/>
      </c>
      <c r="J2817" s="282" t="str">
        <f t="shared" si="91"/>
        <v/>
      </c>
    </row>
    <row r="2818" spans="2:10" ht="15" hidden="1" customHeight="1">
      <c r="B2818" s="150"/>
      <c r="C2818" s="13"/>
      <c r="D2818" s="14"/>
      <c r="E2818" s="473"/>
      <c r="F2818" s="15"/>
      <c r="G2818" s="15"/>
      <c r="H2818" s="474" t="str">
        <f t="shared" si="90"/>
        <v/>
      </c>
      <c r="J2818" s="282" t="str">
        <f t="shared" si="91"/>
        <v/>
      </c>
    </row>
    <row r="2819" spans="2:10" ht="15" hidden="1" customHeight="1">
      <c r="B2819" s="150"/>
      <c r="C2819" s="13"/>
      <c r="D2819" s="14"/>
      <c r="E2819" s="473"/>
      <c r="F2819" s="15"/>
      <c r="G2819" s="15"/>
      <c r="H2819" s="474" t="str">
        <f t="shared" si="90"/>
        <v/>
      </c>
      <c r="J2819" s="282" t="str">
        <f t="shared" si="91"/>
        <v/>
      </c>
    </row>
    <row r="2820" spans="2:10" ht="15" hidden="1" customHeight="1">
      <c r="B2820" s="150"/>
      <c r="C2820" s="13"/>
      <c r="D2820" s="14"/>
      <c r="E2820" s="473"/>
      <c r="F2820" s="15"/>
      <c r="G2820" s="15"/>
      <c r="H2820" s="474" t="str">
        <f t="shared" si="90"/>
        <v/>
      </c>
      <c r="J2820" s="282" t="str">
        <f t="shared" si="91"/>
        <v/>
      </c>
    </row>
    <row r="2821" spans="2:10" ht="15" hidden="1" customHeight="1">
      <c r="B2821" s="150"/>
      <c r="C2821" s="13"/>
      <c r="D2821" s="14"/>
      <c r="E2821" s="473"/>
      <c r="F2821" s="15"/>
      <c r="G2821" s="15"/>
      <c r="H2821" s="474" t="str">
        <f t="shared" si="90"/>
        <v/>
      </c>
      <c r="J2821" s="282" t="str">
        <f t="shared" si="91"/>
        <v/>
      </c>
    </row>
    <row r="2822" spans="2:10" ht="15" hidden="1" customHeight="1">
      <c r="B2822" s="150"/>
      <c r="C2822" s="13"/>
      <c r="D2822" s="14"/>
      <c r="E2822" s="473"/>
      <c r="F2822" s="15"/>
      <c r="G2822" s="15"/>
      <c r="H2822" s="474" t="str">
        <f t="shared" si="90"/>
        <v/>
      </c>
      <c r="J2822" s="282" t="str">
        <f t="shared" si="91"/>
        <v/>
      </c>
    </row>
    <row r="2823" spans="2:10" ht="15" hidden="1" customHeight="1">
      <c r="B2823" s="150"/>
      <c r="C2823" s="13"/>
      <c r="D2823" s="14"/>
      <c r="E2823" s="473"/>
      <c r="F2823" s="15"/>
      <c r="G2823" s="15"/>
      <c r="H2823" s="474" t="str">
        <f t="shared" si="90"/>
        <v/>
      </c>
      <c r="J2823" s="282" t="str">
        <f t="shared" si="91"/>
        <v/>
      </c>
    </row>
    <row r="2824" spans="2:10" ht="15" hidden="1" customHeight="1">
      <c r="B2824" s="150"/>
      <c r="C2824" s="13"/>
      <c r="D2824" s="14"/>
      <c r="E2824" s="473"/>
      <c r="F2824" s="15"/>
      <c r="G2824" s="15"/>
      <c r="H2824" s="474" t="str">
        <f t="shared" si="90"/>
        <v/>
      </c>
      <c r="J2824" s="282" t="str">
        <f t="shared" si="91"/>
        <v/>
      </c>
    </row>
    <row r="2825" spans="2:10" ht="15" hidden="1" customHeight="1">
      <c r="B2825" s="150"/>
      <c r="C2825" s="13"/>
      <c r="D2825" s="14"/>
      <c r="E2825" s="473"/>
      <c r="F2825" s="15"/>
      <c r="G2825" s="15"/>
      <c r="H2825" s="474" t="str">
        <f t="shared" si="90"/>
        <v/>
      </c>
      <c r="J2825" s="282" t="str">
        <f t="shared" si="91"/>
        <v/>
      </c>
    </row>
    <row r="2826" spans="2:10" ht="15" hidden="1" customHeight="1">
      <c r="B2826" s="150"/>
      <c r="C2826" s="13"/>
      <c r="D2826" s="14"/>
      <c r="E2826" s="473"/>
      <c r="F2826" s="15"/>
      <c r="G2826" s="15"/>
      <c r="H2826" s="474" t="str">
        <f t="shared" si="90"/>
        <v/>
      </c>
      <c r="J2826" s="282" t="str">
        <f t="shared" si="91"/>
        <v/>
      </c>
    </row>
    <row r="2827" spans="2:10" ht="15" hidden="1" customHeight="1">
      <c r="B2827" s="150"/>
      <c r="C2827" s="13"/>
      <c r="D2827" s="14"/>
      <c r="E2827" s="473"/>
      <c r="F2827" s="15"/>
      <c r="G2827" s="15"/>
      <c r="H2827" s="474" t="str">
        <f t="shared" si="90"/>
        <v/>
      </c>
      <c r="J2827" s="282" t="str">
        <f t="shared" si="91"/>
        <v/>
      </c>
    </row>
    <row r="2828" spans="2:10" ht="15" hidden="1" customHeight="1">
      <c r="B2828" s="150"/>
      <c r="C2828" s="13"/>
      <c r="D2828" s="14"/>
      <c r="E2828" s="473"/>
      <c r="F2828" s="15"/>
      <c r="G2828" s="15"/>
      <c r="H2828" s="474" t="str">
        <f t="shared" si="90"/>
        <v/>
      </c>
      <c r="J2828" s="282" t="str">
        <f t="shared" si="91"/>
        <v/>
      </c>
    </row>
    <row r="2829" spans="2:10" ht="15" hidden="1" customHeight="1">
      <c r="B2829" s="150"/>
      <c r="C2829" s="13"/>
      <c r="D2829" s="14"/>
      <c r="E2829" s="473"/>
      <c r="F2829" s="15"/>
      <c r="G2829" s="15"/>
      <c r="H2829" s="474" t="str">
        <f t="shared" si="90"/>
        <v/>
      </c>
      <c r="J2829" s="282" t="str">
        <f t="shared" si="91"/>
        <v/>
      </c>
    </row>
    <row r="2830" spans="2:10" ht="15" hidden="1" customHeight="1">
      <c r="B2830" s="150"/>
      <c r="C2830" s="13"/>
      <c r="D2830" s="14"/>
      <c r="E2830" s="473"/>
      <c r="F2830" s="15"/>
      <c r="G2830" s="15"/>
      <c r="H2830" s="474" t="str">
        <f t="shared" si="90"/>
        <v/>
      </c>
      <c r="J2830" s="282" t="str">
        <f t="shared" si="91"/>
        <v/>
      </c>
    </row>
    <row r="2831" spans="2:10" ht="15" hidden="1" customHeight="1">
      <c r="B2831" s="150"/>
      <c r="C2831" s="13"/>
      <c r="D2831" s="14"/>
      <c r="E2831" s="473"/>
      <c r="F2831" s="15"/>
      <c r="G2831" s="15"/>
      <c r="H2831" s="474" t="str">
        <f t="shared" si="90"/>
        <v/>
      </c>
      <c r="J2831" s="282" t="str">
        <f t="shared" si="91"/>
        <v/>
      </c>
    </row>
    <row r="2832" spans="2:10" ht="15" hidden="1" customHeight="1">
      <c r="B2832" s="150"/>
      <c r="C2832" s="13"/>
      <c r="D2832" s="14"/>
      <c r="E2832" s="473"/>
      <c r="F2832" s="15"/>
      <c r="G2832" s="15"/>
      <c r="H2832" s="474" t="str">
        <f t="shared" si="90"/>
        <v/>
      </c>
      <c r="J2832" s="282" t="str">
        <f t="shared" si="91"/>
        <v/>
      </c>
    </row>
    <row r="2833" spans="2:10" ht="15" hidden="1" customHeight="1">
      <c r="B2833" s="150"/>
      <c r="C2833" s="13"/>
      <c r="D2833" s="14"/>
      <c r="E2833" s="473"/>
      <c r="F2833" s="15"/>
      <c r="G2833" s="15"/>
      <c r="H2833" s="474" t="str">
        <f t="shared" si="90"/>
        <v/>
      </c>
      <c r="J2833" s="282" t="str">
        <f t="shared" si="91"/>
        <v/>
      </c>
    </row>
    <row r="2834" spans="2:10" ht="15" hidden="1" customHeight="1">
      <c r="B2834" s="150"/>
      <c r="C2834" s="13"/>
      <c r="D2834" s="14"/>
      <c r="E2834" s="473"/>
      <c r="F2834" s="15"/>
      <c r="G2834" s="15"/>
      <c r="H2834" s="474" t="str">
        <f t="shared" ref="H2834:H2897" si="92">IF(B2834&lt;&gt;"",(D2834*E2834)/(1-F2834-G2834),"")</f>
        <v/>
      </c>
      <c r="J2834" s="282" t="str">
        <f t="shared" ref="J2834:J2897" si="93">IF(B2834="","",IF(H2834&lt;&gt;0,"x",IF(H2834="","",IF(H2834=0,""))))</f>
        <v/>
      </c>
    </row>
    <row r="2835" spans="2:10" ht="15" hidden="1" customHeight="1">
      <c r="B2835" s="150"/>
      <c r="C2835" s="13"/>
      <c r="D2835" s="14"/>
      <c r="E2835" s="473"/>
      <c r="F2835" s="15"/>
      <c r="G2835" s="15"/>
      <c r="H2835" s="474" t="str">
        <f t="shared" si="92"/>
        <v/>
      </c>
      <c r="J2835" s="282" t="str">
        <f t="shared" si="93"/>
        <v/>
      </c>
    </row>
    <row r="2836" spans="2:10" ht="15" hidden="1" customHeight="1">
      <c r="B2836" s="150"/>
      <c r="C2836" s="13"/>
      <c r="D2836" s="14"/>
      <c r="E2836" s="473"/>
      <c r="F2836" s="15"/>
      <c r="G2836" s="15"/>
      <c r="H2836" s="474" t="str">
        <f t="shared" si="92"/>
        <v/>
      </c>
      <c r="J2836" s="282" t="str">
        <f t="shared" si="93"/>
        <v/>
      </c>
    </row>
    <row r="2837" spans="2:10" ht="15" hidden="1" customHeight="1">
      <c r="B2837" s="150"/>
      <c r="C2837" s="13"/>
      <c r="D2837" s="14"/>
      <c r="E2837" s="473"/>
      <c r="F2837" s="15"/>
      <c r="G2837" s="15"/>
      <c r="H2837" s="474" t="str">
        <f t="shared" si="92"/>
        <v/>
      </c>
      <c r="J2837" s="282" t="str">
        <f t="shared" si="93"/>
        <v/>
      </c>
    </row>
    <row r="2838" spans="2:10" ht="15" hidden="1" customHeight="1">
      <c r="B2838" s="150"/>
      <c r="C2838" s="13"/>
      <c r="D2838" s="14"/>
      <c r="E2838" s="473"/>
      <c r="F2838" s="15"/>
      <c r="G2838" s="15"/>
      <c r="H2838" s="474" t="str">
        <f t="shared" si="92"/>
        <v/>
      </c>
      <c r="J2838" s="282" t="str">
        <f t="shared" si="93"/>
        <v/>
      </c>
    </row>
    <row r="2839" spans="2:10" ht="15" hidden="1" customHeight="1">
      <c r="B2839" s="150"/>
      <c r="C2839" s="13"/>
      <c r="D2839" s="14"/>
      <c r="E2839" s="473"/>
      <c r="F2839" s="15"/>
      <c r="G2839" s="15"/>
      <c r="H2839" s="474" t="str">
        <f t="shared" si="92"/>
        <v/>
      </c>
      <c r="J2839" s="282" t="str">
        <f t="shared" si="93"/>
        <v/>
      </c>
    </row>
    <row r="2840" spans="2:10" ht="15" hidden="1" customHeight="1">
      <c r="B2840" s="150"/>
      <c r="C2840" s="13"/>
      <c r="D2840" s="14"/>
      <c r="E2840" s="473"/>
      <c r="F2840" s="15"/>
      <c r="G2840" s="15"/>
      <c r="H2840" s="474" t="str">
        <f t="shared" si="92"/>
        <v/>
      </c>
      <c r="J2840" s="282" t="str">
        <f t="shared" si="93"/>
        <v/>
      </c>
    </row>
    <row r="2841" spans="2:10" ht="15" hidden="1" customHeight="1">
      <c r="B2841" s="150"/>
      <c r="C2841" s="13"/>
      <c r="D2841" s="14"/>
      <c r="E2841" s="473"/>
      <c r="F2841" s="15"/>
      <c r="G2841" s="15"/>
      <c r="H2841" s="474" t="str">
        <f t="shared" si="92"/>
        <v/>
      </c>
      <c r="J2841" s="282" t="str">
        <f t="shared" si="93"/>
        <v/>
      </c>
    </row>
    <row r="2842" spans="2:10" ht="15" hidden="1" customHeight="1">
      <c r="B2842" s="150"/>
      <c r="C2842" s="13"/>
      <c r="D2842" s="14"/>
      <c r="E2842" s="473"/>
      <c r="F2842" s="15"/>
      <c r="G2842" s="15"/>
      <c r="H2842" s="474" t="str">
        <f t="shared" si="92"/>
        <v/>
      </c>
      <c r="J2842" s="282" t="str">
        <f t="shared" si="93"/>
        <v/>
      </c>
    </row>
    <row r="2843" spans="2:10" ht="15" hidden="1" customHeight="1">
      <c r="B2843" s="150"/>
      <c r="C2843" s="13"/>
      <c r="D2843" s="14"/>
      <c r="E2843" s="473"/>
      <c r="F2843" s="15"/>
      <c r="G2843" s="15"/>
      <c r="H2843" s="474" t="str">
        <f t="shared" si="92"/>
        <v/>
      </c>
      <c r="J2843" s="282" t="str">
        <f t="shared" si="93"/>
        <v/>
      </c>
    </row>
    <row r="2844" spans="2:10" ht="15" hidden="1" customHeight="1">
      <c r="B2844" s="150"/>
      <c r="C2844" s="13"/>
      <c r="D2844" s="14"/>
      <c r="E2844" s="473"/>
      <c r="F2844" s="15"/>
      <c r="G2844" s="15"/>
      <c r="H2844" s="474" t="str">
        <f t="shared" si="92"/>
        <v/>
      </c>
      <c r="J2844" s="282" t="str">
        <f t="shared" si="93"/>
        <v/>
      </c>
    </row>
    <row r="2845" spans="2:10" ht="15" hidden="1" customHeight="1">
      <c r="B2845" s="150"/>
      <c r="C2845" s="13"/>
      <c r="D2845" s="14"/>
      <c r="E2845" s="473"/>
      <c r="F2845" s="15"/>
      <c r="G2845" s="15"/>
      <c r="H2845" s="474" t="str">
        <f t="shared" si="92"/>
        <v/>
      </c>
      <c r="J2845" s="282" t="str">
        <f t="shared" si="93"/>
        <v/>
      </c>
    </row>
    <row r="2846" spans="2:10" ht="15" hidden="1" customHeight="1">
      <c r="B2846" s="150"/>
      <c r="C2846" s="13"/>
      <c r="D2846" s="14"/>
      <c r="E2846" s="473"/>
      <c r="F2846" s="15"/>
      <c r="G2846" s="15"/>
      <c r="H2846" s="474" t="str">
        <f t="shared" si="92"/>
        <v/>
      </c>
      <c r="J2846" s="282" t="str">
        <f t="shared" si="93"/>
        <v/>
      </c>
    </row>
    <row r="2847" spans="2:10" ht="15" hidden="1" customHeight="1">
      <c r="B2847" s="150"/>
      <c r="C2847" s="13"/>
      <c r="D2847" s="14"/>
      <c r="E2847" s="473"/>
      <c r="F2847" s="15"/>
      <c r="G2847" s="15"/>
      <c r="H2847" s="474" t="str">
        <f t="shared" si="92"/>
        <v/>
      </c>
      <c r="J2847" s="282" t="str">
        <f t="shared" si="93"/>
        <v/>
      </c>
    </row>
    <row r="2848" spans="2:10" ht="15" hidden="1" customHeight="1">
      <c r="B2848" s="150"/>
      <c r="C2848" s="13"/>
      <c r="D2848" s="14"/>
      <c r="E2848" s="473"/>
      <c r="F2848" s="15"/>
      <c r="G2848" s="15"/>
      <c r="H2848" s="474" t="str">
        <f t="shared" si="92"/>
        <v/>
      </c>
      <c r="J2848" s="282" t="str">
        <f t="shared" si="93"/>
        <v/>
      </c>
    </row>
    <row r="2849" spans="2:10" ht="15" hidden="1" customHeight="1">
      <c r="B2849" s="150"/>
      <c r="C2849" s="13"/>
      <c r="D2849" s="14"/>
      <c r="E2849" s="473"/>
      <c r="F2849" s="15"/>
      <c r="G2849" s="15"/>
      <c r="H2849" s="474" t="str">
        <f t="shared" si="92"/>
        <v/>
      </c>
      <c r="J2849" s="282" t="str">
        <f t="shared" si="93"/>
        <v/>
      </c>
    </row>
    <row r="2850" spans="2:10" ht="15" hidden="1" customHeight="1">
      <c r="B2850" s="150"/>
      <c r="C2850" s="13"/>
      <c r="D2850" s="14"/>
      <c r="E2850" s="473"/>
      <c r="F2850" s="15"/>
      <c r="G2850" s="15"/>
      <c r="H2850" s="474" t="str">
        <f t="shared" si="92"/>
        <v/>
      </c>
      <c r="J2850" s="282" t="str">
        <f t="shared" si="93"/>
        <v/>
      </c>
    </row>
    <row r="2851" spans="2:10" ht="15" hidden="1" customHeight="1">
      <c r="B2851" s="150"/>
      <c r="C2851" s="13"/>
      <c r="D2851" s="14"/>
      <c r="E2851" s="473"/>
      <c r="F2851" s="15"/>
      <c r="G2851" s="15"/>
      <c r="H2851" s="474" t="str">
        <f t="shared" si="92"/>
        <v/>
      </c>
      <c r="J2851" s="282" t="str">
        <f t="shared" si="93"/>
        <v/>
      </c>
    </row>
    <row r="2852" spans="2:10" ht="15" hidden="1" customHeight="1">
      <c r="B2852" s="150"/>
      <c r="C2852" s="13"/>
      <c r="D2852" s="14"/>
      <c r="E2852" s="473"/>
      <c r="F2852" s="15"/>
      <c r="G2852" s="15"/>
      <c r="H2852" s="474" t="str">
        <f t="shared" si="92"/>
        <v/>
      </c>
      <c r="J2852" s="282" t="str">
        <f t="shared" si="93"/>
        <v/>
      </c>
    </row>
    <row r="2853" spans="2:10" ht="15" hidden="1" customHeight="1">
      <c r="B2853" s="150"/>
      <c r="C2853" s="13"/>
      <c r="D2853" s="14"/>
      <c r="E2853" s="473"/>
      <c r="F2853" s="15"/>
      <c r="G2853" s="15"/>
      <c r="H2853" s="474" t="str">
        <f t="shared" si="92"/>
        <v/>
      </c>
      <c r="J2853" s="282" t="str">
        <f t="shared" si="93"/>
        <v/>
      </c>
    </row>
    <row r="2854" spans="2:10" ht="15" hidden="1" customHeight="1">
      <c r="B2854" s="150"/>
      <c r="C2854" s="13"/>
      <c r="D2854" s="14"/>
      <c r="E2854" s="473"/>
      <c r="F2854" s="15"/>
      <c r="G2854" s="15"/>
      <c r="H2854" s="474" t="str">
        <f t="shared" si="92"/>
        <v/>
      </c>
      <c r="J2854" s="282" t="str">
        <f t="shared" si="93"/>
        <v/>
      </c>
    </row>
    <row r="2855" spans="2:10" ht="15" hidden="1" customHeight="1">
      <c r="B2855" s="150"/>
      <c r="C2855" s="13"/>
      <c r="D2855" s="14"/>
      <c r="E2855" s="473"/>
      <c r="F2855" s="15"/>
      <c r="G2855" s="15"/>
      <c r="H2855" s="474" t="str">
        <f t="shared" si="92"/>
        <v/>
      </c>
      <c r="J2855" s="282" t="str">
        <f t="shared" si="93"/>
        <v/>
      </c>
    </row>
    <row r="2856" spans="2:10" ht="15" hidden="1" customHeight="1">
      <c r="B2856" s="150"/>
      <c r="C2856" s="13"/>
      <c r="D2856" s="14"/>
      <c r="E2856" s="473"/>
      <c r="F2856" s="15"/>
      <c r="G2856" s="15"/>
      <c r="H2856" s="474" t="str">
        <f t="shared" si="92"/>
        <v/>
      </c>
      <c r="J2856" s="282" t="str">
        <f t="shared" si="93"/>
        <v/>
      </c>
    </row>
    <row r="2857" spans="2:10" ht="15" hidden="1" customHeight="1">
      <c r="B2857" s="150"/>
      <c r="C2857" s="13"/>
      <c r="D2857" s="14"/>
      <c r="E2857" s="473"/>
      <c r="F2857" s="15"/>
      <c r="G2857" s="15"/>
      <c r="H2857" s="474" t="str">
        <f t="shared" si="92"/>
        <v/>
      </c>
      <c r="J2857" s="282" t="str">
        <f t="shared" si="93"/>
        <v/>
      </c>
    </row>
    <row r="2858" spans="2:10" ht="15" hidden="1" customHeight="1">
      <c r="B2858" s="150"/>
      <c r="C2858" s="13"/>
      <c r="D2858" s="14"/>
      <c r="E2858" s="473"/>
      <c r="F2858" s="15"/>
      <c r="G2858" s="15"/>
      <c r="H2858" s="474" t="str">
        <f t="shared" si="92"/>
        <v/>
      </c>
      <c r="J2858" s="282" t="str">
        <f t="shared" si="93"/>
        <v/>
      </c>
    </row>
    <row r="2859" spans="2:10" ht="15" hidden="1" customHeight="1">
      <c r="B2859" s="150"/>
      <c r="C2859" s="13"/>
      <c r="D2859" s="14"/>
      <c r="E2859" s="473"/>
      <c r="F2859" s="15"/>
      <c r="G2859" s="15"/>
      <c r="H2859" s="474" t="str">
        <f t="shared" si="92"/>
        <v/>
      </c>
      <c r="J2859" s="282" t="str">
        <f t="shared" si="93"/>
        <v/>
      </c>
    </row>
    <row r="2860" spans="2:10" ht="15" hidden="1" customHeight="1">
      <c r="B2860" s="150"/>
      <c r="C2860" s="13"/>
      <c r="D2860" s="14"/>
      <c r="E2860" s="473"/>
      <c r="F2860" s="15"/>
      <c r="G2860" s="15"/>
      <c r="H2860" s="474" t="str">
        <f t="shared" si="92"/>
        <v/>
      </c>
      <c r="J2860" s="282" t="str">
        <f t="shared" si="93"/>
        <v/>
      </c>
    </row>
    <row r="2861" spans="2:10" ht="15" hidden="1" customHeight="1">
      <c r="B2861" s="150"/>
      <c r="C2861" s="13"/>
      <c r="D2861" s="14"/>
      <c r="E2861" s="473"/>
      <c r="F2861" s="15"/>
      <c r="G2861" s="15"/>
      <c r="H2861" s="474" t="str">
        <f t="shared" si="92"/>
        <v/>
      </c>
      <c r="J2861" s="282" t="str">
        <f t="shared" si="93"/>
        <v/>
      </c>
    </row>
    <row r="2862" spans="2:10" ht="15" hidden="1" customHeight="1">
      <c r="B2862" s="150"/>
      <c r="C2862" s="13"/>
      <c r="D2862" s="14"/>
      <c r="E2862" s="473"/>
      <c r="F2862" s="15"/>
      <c r="G2862" s="15"/>
      <c r="H2862" s="474" t="str">
        <f t="shared" si="92"/>
        <v/>
      </c>
      <c r="J2862" s="282" t="str">
        <f t="shared" si="93"/>
        <v/>
      </c>
    </row>
    <row r="2863" spans="2:10" ht="15" hidden="1" customHeight="1">
      <c r="B2863" s="150"/>
      <c r="C2863" s="13"/>
      <c r="D2863" s="14"/>
      <c r="E2863" s="473"/>
      <c r="F2863" s="15"/>
      <c r="G2863" s="15"/>
      <c r="H2863" s="474" t="str">
        <f t="shared" si="92"/>
        <v/>
      </c>
      <c r="J2863" s="282" t="str">
        <f t="shared" si="93"/>
        <v/>
      </c>
    </row>
    <row r="2864" spans="2:10" ht="15" hidden="1" customHeight="1">
      <c r="B2864" s="150"/>
      <c r="C2864" s="13"/>
      <c r="D2864" s="14"/>
      <c r="E2864" s="473"/>
      <c r="F2864" s="15"/>
      <c r="G2864" s="15"/>
      <c r="H2864" s="474" t="str">
        <f t="shared" si="92"/>
        <v/>
      </c>
      <c r="J2864" s="282" t="str">
        <f t="shared" si="93"/>
        <v/>
      </c>
    </row>
    <row r="2865" spans="2:10" ht="15" hidden="1" customHeight="1">
      <c r="B2865" s="150"/>
      <c r="C2865" s="13"/>
      <c r="D2865" s="14"/>
      <c r="E2865" s="473"/>
      <c r="F2865" s="15"/>
      <c r="G2865" s="15"/>
      <c r="H2865" s="474" t="str">
        <f t="shared" si="92"/>
        <v/>
      </c>
      <c r="J2865" s="282" t="str">
        <f t="shared" si="93"/>
        <v/>
      </c>
    </row>
    <row r="2866" spans="2:10" ht="15" hidden="1" customHeight="1">
      <c r="B2866" s="150"/>
      <c r="C2866" s="13"/>
      <c r="D2866" s="14"/>
      <c r="E2866" s="473"/>
      <c r="F2866" s="15"/>
      <c r="G2866" s="15"/>
      <c r="H2866" s="474" t="str">
        <f t="shared" si="92"/>
        <v/>
      </c>
      <c r="J2866" s="282" t="str">
        <f t="shared" si="93"/>
        <v/>
      </c>
    </row>
    <row r="2867" spans="2:10" ht="15" hidden="1" customHeight="1">
      <c r="B2867" s="150"/>
      <c r="C2867" s="13"/>
      <c r="D2867" s="14"/>
      <c r="E2867" s="473"/>
      <c r="F2867" s="15"/>
      <c r="G2867" s="15"/>
      <c r="H2867" s="474" t="str">
        <f t="shared" si="92"/>
        <v/>
      </c>
      <c r="J2867" s="282" t="str">
        <f t="shared" si="93"/>
        <v/>
      </c>
    </row>
    <row r="2868" spans="2:10" ht="15" hidden="1" customHeight="1">
      <c r="B2868" s="150"/>
      <c r="C2868" s="13"/>
      <c r="D2868" s="14"/>
      <c r="E2868" s="473"/>
      <c r="F2868" s="15"/>
      <c r="G2868" s="15"/>
      <c r="H2868" s="474" t="str">
        <f t="shared" si="92"/>
        <v/>
      </c>
      <c r="J2868" s="282" t="str">
        <f t="shared" si="93"/>
        <v/>
      </c>
    </row>
    <row r="2869" spans="2:10" ht="15" hidden="1" customHeight="1">
      <c r="B2869" s="150"/>
      <c r="C2869" s="13"/>
      <c r="D2869" s="14"/>
      <c r="E2869" s="473"/>
      <c r="F2869" s="15"/>
      <c r="G2869" s="15"/>
      <c r="H2869" s="474" t="str">
        <f t="shared" si="92"/>
        <v/>
      </c>
      <c r="J2869" s="282" t="str">
        <f t="shared" si="93"/>
        <v/>
      </c>
    </row>
    <row r="2870" spans="2:10" ht="15" hidden="1" customHeight="1">
      <c r="B2870" s="150"/>
      <c r="C2870" s="13"/>
      <c r="D2870" s="14"/>
      <c r="E2870" s="473"/>
      <c r="F2870" s="15"/>
      <c r="G2870" s="15"/>
      <c r="H2870" s="474" t="str">
        <f t="shared" si="92"/>
        <v/>
      </c>
      <c r="J2870" s="282" t="str">
        <f t="shared" si="93"/>
        <v/>
      </c>
    </row>
    <row r="2871" spans="2:10" ht="15" hidden="1" customHeight="1">
      <c r="B2871" s="150"/>
      <c r="C2871" s="13"/>
      <c r="D2871" s="14"/>
      <c r="E2871" s="473"/>
      <c r="F2871" s="15"/>
      <c r="G2871" s="15"/>
      <c r="H2871" s="474" t="str">
        <f t="shared" si="92"/>
        <v/>
      </c>
      <c r="J2871" s="282" t="str">
        <f t="shared" si="93"/>
        <v/>
      </c>
    </row>
    <row r="2872" spans="2:10" ht="15" hidden="1" customHeight="1">
      <c r="B2872" s="150"/>
      <c r="C2872" s="13"/>
      <c r="D2872" s="14"/>
      <c r="E2872" s="473"/>
      <c r="F2872" s="15"/>
      <c r="G2872" s="15"/>
      <c r="H2872" s="474" t="str">
        <f t="shared" si="92"/>
        <v/>
      </c>
      <c r="J2872" s="282" t="str">
        <f t="shared" si="93"/>
        <v/>
      </c>
    </row>
    <row r="2873" spans="2:10" ht="15" hidden="1" customHeight="1">
      <c r="B2873" s="150"/>
      <c r="C2873" s="13"/>
      <c r="D2873" s="14"/>
      <c r="E2873" s="473"/>
      <c r="F2873" s="15"/>
      <c r="G2873" s="15"/>
      <c r="H2873" s="474" t="str">
        <f t="shared" si="92"/>
        <v/>
      </c>
      <c r="J2873" s="282" t="str">
        <f t="shared" si="93"/>
        <v/>
      </c>
    </row>
    <row r="2874" spans="2:10" ht="15" hidden="1" customHeight="1">
      <c r="B2874" s="150"/>
      <c r="C2874" s="13"/>
      <c r="D2874" s="14"/>
      <c r="E2874" s="473"/>
      <c r="F2874" s="15"/>
      <c r="G2874" s="15"/>
      <c r="H2874" s="474" t="str">
        <f t="shared" si="92"/>
        <v/>
      </c>
      <c r="J2874" s="282" t="str">
        <f t="shared" si="93"/>
        <v/>
      </c>
    </row>
    <row r="2875" spans="2:10" ht="15" hidden="1" customHeight="1">
      <c r="B2875" s="150"/>
      <c r="C2875" s="13"/>
      <c r="D2875" s="14"/>
      <c r="E2875" s="473"/>
      <c r="F2875" s="15"/>
      <c r="G2875" s="15"/>
      <c r="H2875" s="474" t="str">
        <f t="shared" si="92"/>
        <v/>
      </c>
      <c r="J2875" s="282" t="str">
        <f t="shared" si="93"/>
        <v/>
      </c>
    </row>
    <row r="2876" spans="2:10" ht="15" hidden="1" customHeight="1">
      <c r="B2876" s="150"/>
      <c r="C2876" s="13"/>
      <c r="D2876" s="14"/>
      <c r="E2876" s="473"/>
      <c r="F2876" s="15"/>
      <c r="G2876" s="15"/>
      <c r="H2876" s="474" t="str">
        <f t="shared" si="92"/>
        <v/>
      </c>
      <c r="J2876" s="282" t="str">
        <f t="shared" si="93"/>
        <v/>
      </c>
    </row>
    <row r="2877" spans="2:10" ht="15" hidden="1" customHeight="1">
      <c r="B2877" s="150"/>
      <c r="C2877" s="13"/>
      <c r="D2877" s="14"/>
      <c r="E2877" s="473"/>
      <c r="F2877" s="15"/>
      <c r="G2877" s="15"/>
      <c r="H2877" s="474" t="str">
        <f t="shared" si="92"/>
        <v/>
      </c>
      <c r="J2877" s="282" t="str">
        <f t="shared" si="93"/>
        <v/>
      </c>
    </row>
    <row r="2878" spans="2:10" ht="15" hidden="1" customHeight="1">
      <c r="B2878" s="150"/>
      <c r="C2878" s="13"/>
      <c r="D2878" s="14"/>
      <c r="E2878" s="473"/>
      <c r="F2878" s="15"/>
      <c r="G2878" s="15"/>
      <c r="H2878" s="474" t="str">
        <f t="shared" si="92"/>
        <v/>
      </c>
      <c r="J2878" s="282" t="str">
        <f t="shared" si="93"/>
        <v/>
      </c>
    </row>
    <row r="2879" spans="2:10" ht="15" hidden="1" customHeight="1">
      <c r="B2879" s="150"/>
      <c r="C2879" s="13"/>
      <c r="D2879" s="14"/>
      <c r="E2879" s="473"/>
      <c r="F2879" s="15"/>
      <c r="G2879" s="15"/>
      <c r="H2879" s="474" t="str">
        <f t="shared" si="92"/>
        <v/>
      </c>
      <c r="J2879" s="282" t="str">
        <f t="shared" si="93"/>
        <v/>
      </c>
    </row>
    <row r="2880" spans="2:10" ht="15" hidden="1" customHeight="1">
      <c r="B2880" s="150"/>
      <c r="C2880" s="13"/>
      <c r="D2880" s="14"/>
      <c r="E2880" s="473"/>
      <c r="F2880" s="15"/>
      <c r="G2880" s="15"/>
      <c r="H2880" s="474" t="str">
        <f t="shared" si="92"/>
        <v/>
      </c>
      <c r="J2880" s="282" t="str">
        <f t="shared" si="93"/>
        <v/>
      </c>
    </row>
    <row r="2881" spans="2:10" ht="15" hidden="1" customHeight="1">
      <c r="B2881" s="150"/>
      <c r="C2881" s="13"/>
      <c r="D2881" s="14"/>
      <c r="E2881" s="473"/>
      <c r="F2881" s="15"/>
      <c r="G2881" s="15"/>
      <c r="H2881" s="474" t="str">
        <f t="shared" si="92"/>
        <v/>
      </c>
      <c r="J2881" s="282" t="str">
        <f t="shared" si="93"/>
        <v/>
      </c>
    </row>
    <row r="2882" spans="2:10" ht="15" hidden="1" customHeight="1">
      <c r="B2882" s="150"/>
      <c r="C2882" s="13"/>
      <c r="D2882" s="14"/>
      <c r="E2882" s="473"/>
      <c r="F2882" s="15"/>
      <c r="G2882" s="15"/>
      <c r="H2882" s="474" t="str">
        <f t="shared" si="92"/>
        <v/>
      </c>
      <c r="J2882" s="282" t="str">
        <f t="shared" si="93"/>
        <v/>
      </c>
    </row>
    <row r="2883" spans="2:10" ht="15" hidden="1" customHeight="1">
      <c r="B2883" s="150"/>
      <c r="C2883" s="13"/>
      <c r="D2883" s="14"/>
      <c r="E2883" s="473"/>
      <c r="F2883" s="15"/>
      <c r="G2883" s="15"/>
      <c r="H2883" s="474" t="str">
        <f t="shared" si="92"/>
        <v/>
      </c>
      <c r="J2883" s="282" t="str">
        <f t="shared" si="93"/>
        <v/>
      </c>
    </row>
    <row r="2884" spans="2:10" ht="15" hidden="1" customHeight="1">
      <c r="B2884" s="150"/>
      <c r="C2884" s="13"/>
      <c r="D2884" s="14"/>
      <c r="E2884" s="473"/>
      <c r="F2884" s="15"/>
      <c r="G2884" s="15"/>
      <c r="H2884" s="474" t="str">
        <f t="shared" si="92"/>
        <v/>
      </c>
      <c r="J2884" s="282" t="str">
        <f t="shared" si="93"/>
        <v/>
      </c>
    </row>
    <row r="2885" spans="2:10" ht="15" hidden="1" customHeight="1">
      <c r="B2885" s="150"/>
      <c r="C2885" s="13"/>
      <c r="D2885" s="14"/>
      <c r="E2885" s="473"/>
      <c r="F2885" s="15"/>
      <c r="G2885" s="15"/>
      <c r="H2885" s="474" t="str">
        <f t="shared" si="92"/>
        <v/>
      </c>
      <c r="J2885" s="282" t="str">
        <f t="shared" si="93"/>
        <v/>
      </c>
    </row>
    <row r="2886" spans="2:10" ht="15" hidden="1" customHeight="1">
      <c r="B2886" s="150"/>
      <c r="C2886" s="13"/>
      <c r="D2886" s="14"/>
      <c r="E2886" s="473"/>
      <c r="F2886" s="15"/>
      <c r="G2886" s="15"/>
      <c r="H2886" s="474" t="str">
        <f t="shared" si="92"/>
        <v/>
      </c>
      <c r="J2886" s="282" t="str">
        <f t="shared" si="93"/>
        <v/>
      </c>
    </row>
    <row r="2887" spans="2:10" ht="15" hidden="1" customHeight="1">
      <c r="B2887" s="150"/>
      <c r="C2887" s="13"/>
      <c r="D2887" s="14"/>
      <c r="E2887" s="473"/>
      <c r="F2887" s="15"/>
      <c r="G2887" s="15"/>
      <c r="H2887" s="474" t="str">
        <f t="shared" si="92"/>
        <v/>
      </c>
      <c r="J2887" s="282" t="str">
        <f t="shared" si="93"/>
        <v/>
      </c>
    </row>
    <row r="2888" spans="2:10" ht="15" hidden="1" customHeight="1">
      <c r="B2888" s="150"/>
      <c r="C2888" s="13"/>
      <c r="D2888" s="14"/>
      <c r="E2888" s="473"/>
      <c r="F2888" s="15"/>
      <c r="G2888" s="15"/>
      <c r="H2888" s="474" t="str">
        <f t="shared" si="92"/>
        <v/>
      </c>
      <c r="J2888" s="282" t="str">
        <f t="shared" si="93"/>
        <v/>
      </c>
    </row>
    <row r="2889" spans="2:10" ht="15" hidden="1" customHeight="1">
      <c r="B2889" s="150"/>
      <c r="C2889" s="13"/>
      <c r="D2889" s="14"/>
      <c r="E2889" s="473"/>
      <c r="F2889" s="15"/>
      <c r="G2889" s="15"/>
      <c r="H2889" s="474" t="str">
        <f t="shared" si="92"/>
        <v/>
      </c>
      <c r="J2889" s="282" t="str">
        <f t="shared" si="93"/>
        <v/>
      </c>
    </row>
    <row r="2890" spans="2:10" ht="15" hidden="1" customHeight="1">
      <c r="B2890" s="150"/>
      <c r="C2890" s="13"/>
      <c r="D2890" s="14"/>
      <c r="E2890" s="473"/>
      <c r="F2890" s="15"/>
      <c r="G2890" s="15"/>
      <c r="H2890" s="474" t="str">
        <f t="shared" si="92"/>
        <v/>
      </c>
      <c r="J2890" s="282" t="str">
        <f t="shared" si="93"/>
        <v/>
      </c>
    </row>
    <row r="2891" spans="2:10" ht="15" hidden="1" customHeight="1">
      <c r="B2891" s="150"/>
      <c r="C2891" s="13"/>
      <c r="D2891" s="14"/>
      <c r="E2891" s="473"/>
      <c r="F2891" s="15"/>
      <c r="G2891" s="15"/>
      <c r="H2891" s="474" t="str">
        <f t="shared" si="92"/>
        <v/>
      </c>
      <c r="J2891" s="282" t="str">
        <f t="shared" si="93"/>
        <v/>
      </c>
    </row>
    <row r="2892" spans="2:10" ht="15" hidden="1" customHeight="1">
      <c r="B2892" s="150"/>
      <c r="C2892" s="13"/>
      <c r="D2892" s="14"/>
      <c r="E2892" s="473"/>
      <c r="F2892" s="15"/>
      <c r="G2892" s="15"/>
      <c r="H2892" s="474" t="str">
        <f t="shared" si="92"/>
        <v/>
      </c>
      <c r="J2892" s="282" t="str">
        <f t="shared" si="93"/>
        <v/>
      </c>
    </row>
    <row r="2893" spans="2:10" ht="15" hidden="1" customHeight="1">
      <c r="B2893" s="150"/>
      <c r="C2893" s="13"/>
      <c r="D2893" s="14"/>
      <c r="E2893" s="473"/>
      <c r="F2893" s="15"/>
      <c r="G2893" s="15"/>
      <c r="H2893" s="474" t="str">
        <f t="shared" si="92"/>
        <v/>
      </c>
      <c r="J2893" s="282" t="str">
        <f t="shared" si="93"/>
        <v/>
      </c>
    </row>
    <row r="2894" spans="2:10" ht="15" hidden="1" customHeight="1">
      <c r="B2894" s="150"/>
      <c r="C2894" s="13"/>
      <c r="D2894" s="14"/>
      <c r="E2894" s="473"/>
      <c r="F2894" s="15"/>
      <c r="G2894" s="15"/>
      <c r="H2894" s="474" t="str">
        <f t="shared" si="92"/>
        <v/>
      </c>
      <c r="J2894" s="282" t="str">
        <f t="shared" si="93"/>
        <v/>
      </c>
    </row>
    <row r="2895" spans="2:10" ht="15" hidden="1" customHeight="1">
      <c r="B2895" s="150"/>
      <c r="C2895" s="13"/>
      <c r="D2895" s="14"/>
      <c r="E2895" s="473"/>
      <c r="F2895" s="15"/>
      <c r="G2895" s="15"/>
      <c r="H2895" s="474" t="str">
        <f t="shared" si="92"/>
        <v/>
      </c>
      <c r="J2895" s="282" t="str">
        <f t="shared" si="93"/>
        <v/>
      </c>
    </row>
    <row r="2896" spans="2:10" ht="15" hidden="1" customHeight="1">
      <c r="B2896" s="150"/>
      <c r="C2896" s="13"/>
      <c r="D2896" s="14"/>
      <c r="E2896" s="473"/>
      <c r="F2896" s="15"/>
      <c r="G2896" s="15"/>
      <c r="H2896" s="474" t="str">
        <f t="shared" si="92"/>
        <v/>
      </c>
      <c r="J2896" s="282" t="str">
        <f t="shared" si="93"/>
        <v/>
      </c>
    </row>
    <row r="2897" spans="2:10" ht="15" hidden="1" customHeight="1">
      <c r="B2897" s="150"/>
      <c r="C2897" s="13"/>
      <c r="D2897" s="14"/>
      <c r="E2897" s="473"/>
      <c r="F2897" s="15"/>
      <c r="G2897" s="15"/>
      <c r="H2897" s="474" t="str">
        <f t="shared" si="92"/>
        <v/>
      </c>
      <c r="J2897" s="282" t="str">
        <f t="shared" si="93"/>
        <v/>
      </c>
    </row>
    <row r="2898" spans="2:10" ht="15" hidden="1" customHeight="1">
      <c r="B2898" s="150"/>
      <c r="C2898" s="13"/>
      <c r="D2898" s="14"/>
      <c r="E2898" s="473"/>
      <c r="F2898" s="15"/>
      <c r="G2898" s="15"/>
      <c r="H2898" s="474" t="str">
        <f t="shared" ref="H2898:H2954" si="94">IF(B2898&lt;&gt;"",(D2898*E2898)/(1-F2898-G2898),"")</f>
        <v/>
      </c>
      <c r="J2898" s="282" t="str">
        <f t="shared" ref="J2898:J2954" si="95">IF(B2898="","",IF(H2898&lt;&gt;0,"x",IF(H2898="","",IF(H2898=0,""))))</f>
        <v/>
      </c>
    </row>
    <row r="2899" spans="2:10" ht="15" hidden="1" customHeight="1">
      <c r="B2899" s="150"/>
      <c r="C2899" s="13"/>
      <c r="D2899" s="14"/>
      <c r="E2899" s="473"/>
      <c r="F2899" s="15"/>
      <c r="G2899" s="15"/>
      <c r="H2899" s="474" t="str">
        <f t="shared" si="94"/>
        <v/>
      </c>
      <c r="J2899" s="282" t="str">
        <f t="shared" si="95"/>
        <v/>
      </c>
    </row>
    <row r="2900" spans="2:10" ht="15" hidden="1" customHeight="1">
      <c r="B2900" s="150"/>
      <c r="C2900" s="13"/>
      <c r="D2900" s="14"/>
      <c r="E2900" s="473"/>
      <c r="F2900" s="15"/>
      <c r="G2900" s="15"/>
      <c r="H2900" s="474" t="str">
        <f t="shared" si="94"/>
        <v/>
      </c>
      <c r="J2900" s="282" t="str">
        <f t="shared" si="95"/>
        <v/>
      </c>
    </row>
    <row r="2901" spans="2:10" ht="15" hidden="1" customHeight="1">
      <c r="B2901" s="150"/>
      <c r="C2901" s="13"/>
      <c r="D2901" s="14"/>
      <c r="E2901" s="473"/>
      <c r="F2901" s="15"/>
      <c r="G2901" s="15"/>
      <c r="H2901" s="474" t="str">
        <f t="shared" si="94"/>
        <v/>
      </c>
      <c r="J2901" s="282" t="str">
        <f t="shared" si="95"/>
        <v/>
      </c>
    </row>
    <row r="2902" spans="2:10" ht="15" hidden="1" customHeight="1">
      <c r="B2902" s="150"/>
      <c r="C2902" s="13"/>
      <c r="D2902" s="14"/>
      <c r="E2902" s="473"/>
      <c r="F2902" s="15"/>
      <c r="G2902" s="15"/>
      <c r="H2902" s="474" t="str">
        <f t="shared" si="94"/>
        <v/>
      </c>
      <c r="J2902" s="282" t="str">
        <f t="shared" si="95"/>
        <v/>
      </c>
    </row>
    <row r="2903" spans="2:10" ht="15" hidden="1" customHeight="1">
      <c r="B2903" s="150"/>
      <c r="C2903" s="13"/>
      <c r="D2903" s="14"/>
      <c r="E2903" s="473"/>
      <c r="F2903" s="15"/>
      <c r="G2903" s="15"/>
      <c r="H2903" s="474" t="str">
        <f t="shared" si="94"/>
        <v/>
      </c>
      <c r="J2903" s="282" t="str">
        <f t="shared" si="95"/>
        <v/>
      </c>
    </row>
    <row r="2904" spans="2:10" ht="15" hidden="1" customHeight="1">
      <c r="B2904" s="150"/>
      <c r="C2904" s="13"/>
      <c r="D2904" s="14"/>
      <c r="E2904" s="473"/>
      <c r="F2904" s="15"/>
      <c r="G2904" s="15"/>
      <c r="H2904" s="474" t="str">
        <f t="shared" si="94"/>
        <v/>
      </c>
      <c r="J2904" s="282" t="str">
        <f t="shared" si="95"/>
        <v/>
      </c>
    </row>
    <row r="2905" spans="2:10" ht="15" hidden="1" customHeight="1">
      <c r="B2905" s="150"/>
      <c r="C2905" s="13"/>
      <c r="D2905" s="14"/>
      <c r="E2905" s="473"/>
      <c r="F2905" s="15"/>
      <c r="G2905" s="15"/>
      <c r="H2905" s="474" t="str">
        <f t="shared" si="94"/>
        <v/>
      </c>
      <c r="J2905" s="282" t="str">
        <f t="shared" si="95"/>
        <v/>
      </c>
    </row>
    <row r="2906" spans="2:10" ht="15" hidden="1" customHeight="1">
      <c r="B2906" s="150"/>
      <c r="C2906" s="13"/>
      <c r="D2906" s="14"/>
      <c r="E2906" s="473"/>
      <c r="F2906" s="15"/>
      <c r="G2906" s="15"/>
      <c r="H2906" s="474" t="str">
        <f t="shared" si="94"/>
        <v/>
      </c>
      <c r="J2906" s="282" t="str">
        <f t="shared" si="95"/>
        <v/>
      </c>
    </row>
    <row r="2907" spans="2:10" ht="15" hidden="1" customHeight="1">
      <c r="B2907" s="150"/>
      <c r="C2907" s="13"/>
      <c r="D2907" s="14"/>
      <c r="E2907" s="473"/>
      <c r="F2907" s="15"/>
      <c r="G2907" s="15"/>
      <c r="H2907" s="474" t="str">
        <f t="shared" si="94"/>
        <v/>
      </c>
      <c r="J2907" s="282" t="str">
        <f t="shared" si="95"/>
        <v/>
      </c>
    </row>
    <row r="2908" spans="2:10" ht="15" hidden="1" customHeight="1">
      <c r="B2908" s="150"/>
      <c r="C2908" s="13"/>
      <c r="D2908" s="14"/>
      <c r="E2908" s="473"/>
      <c r="F2908" s="15"/>
      <c r="G2908" s="15"/>
      <c r="H2908" s="474" t="str">
        <f t="shared" si="94"/>
        <v/>
      </c>
      <c r="J2908" s="282" t="str">
        <f t="shared" si="95"/>
        <v/>
      </c>
    </row>
    <row r="2909" spans="2:10" ht="15" hidden="1" customHeight="1">
      <c r="B2909" s="150"/>
      <c r="C2909" s="13"/>
      <c r="D2909" s="14"/>
      <c r="E2909" s="473"/>
      <c r="F2909" s="15"/>
      <c r="G2909" s="15"/>
      <c r="H2909" s="474" t="str">
        <f t="shared" si="94"/>
        <v/>
      </c>
      <c r="J2909" s="282" t="str">
        <f t="shared" si="95"/>
        <v/>
      </c>
    </row>
    <row r="2910" spans="2:10" ht="15" hidden="1" customHeight="1">
      <c r="B2910" s="150"/>
      <c r="C2910" s="13"/>
      <c r="D2910" s="14"/>
      <c r="E2910" s="473"/>
      <c r="F2910" s="15"/>
      <c r="G2910" s="15"/>
      <c r="H2910" s="474" t="str">
        <f t="shared" si="94"/>
        <v/>
      </c>
      <c r="J2910" s="282" t="str">
        <f t="shared" si="95"/>
        <v/>
      </c>
    </row>
    <row r="2911" spans="2:10" ht="15" hidden="1" customHeight="1">
      <c r="B2911" s="150"/>
      <c r="C2911" s="13"/>
      <c r="D2911" s="14"/>
      <c r="E2911" s="473"/>
      <c r="F2911" s="15"/>
      <c r="G2911" s="15"/>
      <c r="H2911" s="474" t="str">
        <f t="shared" si="94"/>
        <v/>
      </c>
      <c r="J2911" s="282" t="str">
        <f t="shared" si="95"/>
        <v/>
      </c>
    </row>
    <row r="2912" spans="2:10" ht="15" hidden="1" customHeight="1">
      <c r="B2912" s="150"/>
      <c r="C2912" s="13"/>
      <c r="D2912" s="14"/>
      <c r="E2912" s="473"/>
      <c r="F2912" s="15"/>
      <c r="G2912" s="15"/>
      <c r="H2912" s="474" t="str">
        <f t="shared" si="94"/>
        <v/>
      </c>
      <c r="J2912" s="282" t="str">
        <f t="shared" si="95"/>
        <v/>
      </c>
    </row>
    <row r="2913" spans="2:10" ht="15" hidden="1" customHeight="1">
      <c r="B2913" s="150"/>
      <c r="C2913" s="13"/>
      <c r="D2913" s="14"/>
      <c r="E2913" s="473"/>
      <c r="F2913" s="15"/>
      <c r="G2913" s="15"/>
      <c r="H2913" s="474" t="str">
        <f t="shared" si="94"/>
        <v/>
      </c>
      <c r="J2913" s="282" t="str">
        <f t="shared" si="95"/>
        <v/>
      </c>
    </row>
    <row r="2914" spans="2:10" ht="15" hidden="1" customHeight="1">
      <c r="B2914" s="150"/>
      <c r="C2914" s="13"/>
      <c r="D2914" s="14"/>
      <c r="E2914" s="473"/>
      <c r="F2914" s="15"/>
      <c r="G2914" s="15"/>
      <c r="H2914" s="474" t="str">
        <f t="shared" si="94"/>
        <v/>
      </c>
      <c r="J2914" s="282" t="str">
        <f t="shared" si="95"/>
        <v/>
      </c>
    </row>
    <row r="2915" spans="2:10" ht="15" hidden="1" customHeight="1">
      <c r="B2915" s="150"/>
      <c r="C2915" s="13"/>
      <c r="D2915" s="14"/>
      <c r="E2915" s="473"/>
      <c r="F2915" s="15"/>
      <c r="G2915" s="15"/>
      <c r="H2915" s="474" t="str">
        <f t="shared" si="94"/>
        <v/>
      </c>
      <c r="J2915" s="282" t="str">
        <f t="shared" si="95"/>
        <v/>
      </c>
    </row>
    <row r="2916" spans="2:10" ht="15" hidden="1" customHeight="1">
      <c r="B2916" s="150"/>
      <c r="C2916" s="13"/>
      <c r="D2916" s="14"/>
      <c r="E2916" s="473"/>
      <c r="F2916" s="15"/>
      <c r="G2916" s="15"/>
      <c r="H2916" s="474" t="str">
        <f t="shared" si="94"/>
        <v/>
      </c>
      <c r="J2916" s="282" t="str">
        <f t="shared" si="95"/>
        <v/>
      </c>
    </row>
    <row r="2917" spans="2:10" ht="15" hidden="1" customHeight="1">
      <c r="B2917" s="150"/>
      <c r="C2917" s="13"/>
      <c r="D2917" s="14"/>
      <c r="E2917" s="473"/>
      <c r="F2917" s="15"/>
      <c r="G2917" s="15"/>
      <c r="H2917" s="474" t="str">
        <f t="shared" si="94"/>
        <v/>
      </c>
      <c r="J2917" s="282" t="str">
        <f t="shared" si="95"/>
        <v/>
      </c>
    </row>
    <row r="2918" spans="2:10" ht="15" hidden="1" customHeight="1">
      <c r="B2918" s="150"/>
      <c r="C2918" s="13"/>
      <c r="D2918" s="14"/>
      <c r="E2918" s="473"/>
      <c r="F2918" s="15"/>
      <c r="G2918" s="15"/>
      <c r="H2918" s="474" t="str">
        <f t="shared" si="94"/>
        <v/>
      </c>
      <c r="J2918" s="282" t="str">
        <f t="shared" si="95"/>
        <v/>
      </c>
    </row>
    <row r="2919" spans="2:10" ht="15" hidden="1" customHeight="1">
      <c r="B2919" s="150"/>
      <c r="C2919" s="13"/>
      <c r="D2919" s="14"/>
      <c r="E2919" s="473"/>
      <c r="F2919" s="15"/>
      <c r="G2919" s="15"/>
      <c r="H2919" s="474" t="str">
        <f t="shared" si="94"/>
        <v/>
      </c>
      <c r="J2919" s="282" t="str">
        <f t="shared" si="95"/>
        <v/>
      </c>
    </row>
    <row r="2920" spans="2:10" ht="15" hidden="1" customHeight="1">
      <c r="B2920" s="150"/>
      <c r="C2920" s="13"/>
      <c r="D2920" s="14"/>
      <c r="E2920" s="473"/>
      <c r="F2920" s="15"/>
      <c r="G2920" s="15"/>
      <c r="H2920" s="474" t="str">
        <f t="shared" si="94"/>
        <v/>
      </c>
      <c r="J2920" s="282" t="str">
        <f t="shared" si="95"/>
        <v/>
      </c>
    </row>
    <row r="2921" spans="2:10" ht="15" hidden="1" customHeight="1">
      <c r="B2921" s="150"/>
      <c r="C2921" s="13"/>
      <c r="D2921" s="14"/>
      <c r="E2921" s="473"/>
      <c r="F2921" s="15"/>
      <c r="G2921" s="15"/>
      <c r="H2921" s="474" t="str">
        <f t="shared" si="94"/>
        <v/>
      </c>
      <c r="J2921" s="282" t="str">
        <f t="shared" si="95"/>
        <v/>
      </c>
    </row>
    <row r="2922" spans="2:10" ht="15" hidden="1" customHeight="1">
      <c r="B2922" s="150"/>
      <c r="C2922" s="13"/>
      <c r="D2922" s="14"/>
      <c r="E2922" s="473"/>
      <c r="F2922" s="15"/>
      <c r="G2922" s="15"/>
      <c r="H2922" s="474" t="str">
        <f t="shared" si="94"/>
        <v/>
      </c>
      <c r="J2922" s="282" t="str">
        <f t="shared" si="95"/>
        <v/>
      </c>
    </row>
    <row r="2923" spans="2:10" ht="15" hidden="1" customHeight="1">
      <c r="B2923" s="150"/>
      <c r="C2923" s="13"/>
      <c r="D2923" s="14"/>
      <c r="E2923" s="473"/>
      <c r="F2923" s="15"/>
      <c r="G2923" s="15"/>
      <c r="H2923" s="474" t="str">
        <f t="shared" si="94"/>
        <v/>
      </c>
      <c r="J2923" s="282" t="str">
        <f t="shared" si="95"/>
        <v/>
      </c>
    </row>
    <row r="2924" spans="2:10" ht="15" hidden="1" customHeight="1">
      <c r="B2924" s="150"/>
      <c r="C2924" s="13"/>
      <c r="D2924" s="14"/>
      <c r="E2924" s="473"/>
      <c r="F2924" s="15"/>
      <c r="G2924" s="15"/>
      <c r="H2924" s="474" t="str">
        <f t="shared" si="94"/>
        <v/>
      </c>
      <c r="J2924" s="282" t="str">
        <f t="shared" si="95"/>
        <v/>
      </c>
    </row>
    <row r="2925" spans="2:10" ht="15" hidden="1" customHeight="1">
      <c r="B2925" s="150"/>
      <c r="C2925" s="13"/>
      <c r="D2925" s="14"/>
      <c r="E2925" s="473"/>
      <c r="F2925" s="15"/>
      <c r="G2925" s="15"/>
      <c r="H2925" s="474" t="str">
        <f t="shared" si="94"/>
        <v/>
      </c>
      <c r="J2925" s="282" t="str">
        <f t="shared" si="95"/>
        <v/>
      </c>
    </row>
    <row r="2926" spans="2:10" ht="15" hidden="1" customHeight="1">
      <c r="B2926" s="150"/>
      <c r="C2926" s="13"/>
      <c r="D2926" s="14"/>
      <c r="E2926" s="473"/>
      <c r="F2926" s="15"/>
      <c r="G2926" s="15"/>
      <c r="H2926" s="474" t="str">
        <f t="shared" si="94"/>
        <v/>
      </c>
      <c r="J2926" s="282" t="str">
        <f t="shared" si="95"/>
        <v/>
      </c>
    </row>
    <row r="2927" spans="2:10" ht="15" hidden="1" customHeight="1">
      <c r="B2927" s="150"/>
      <c r="C2927" s="13"/>
      <c r="D2927" s="14"/>
      <c r="E2927" s="473"/>
      <c r="F2927" s="15"/>
      <c r="G2927" s="15"/>
      <c r="H2927" s="474" t="str">
        <f t="shared" si="94"/>
        <v/>
      </c>
      <c r="J2927" s="282" t="str">
        <f t="shared" si="95"/>
        <v/>
      </c>
    </row>
    <row r="2928" spans="2:10" ht="15" hidden="1" customHeight="1">
      <c r="B2928" s="150"/>
      <c r="C2928" s="13"/>
      <c r="D2928" s="14"/>
      <c r="E2928" s="473"/>
      <c r="F2928" s="15"/>
      <c r="G2928" s="15"/>
      <c r="H2928" s="474" t="str">
        <f t="shared" si="94"/>
        <v/>
      </c>
      <c r="J2928" s="282" t="str">
        <f t="shared" si="95"/>
        <v/>
      </c>
    </row>
    <row r="2929" spans="2:10" ht="15" hidden="1" customHeight="1">
      <c r="B2929" s="150"/>
      <c r="C2929" s="13"/>
      <c r="D2929" s="14"/>
      <c r="E2929" s="473"/>
      <c r="F2929" s="15"/>
      <c r="G2929" s="15"/>
      <c r="H2929" s="474" t="str">
        <f t="shared" si="94"/>
        <v/>
      </c>
      <c r="J2929" s="282" t="str">
        <f t="shared" si="95"/>
        <v/>
      </c>
    </row>
    <row r="2930" spans="2:10" ht="15" hidden="1" customHeight="1">
      <c r="B2930" s="150"/>
      <c r="C2930" s="13"/>
      <c r="D2930" s="14"/>
      <c r="E2930" s="473"/>
      <c r="F2930" s="15"/>
      <c r="G2930" s="15"/>
      <c r="H2930" s="474" t="str">
        <f t="shared" si="94"/>
        <v/>
      </c>
      <c r="J2930" s="282" t="str">
        <f t="shared" si="95"/>
        <v/>
      </c>
    </row>
    <row r="2931" spans="2:10" ht="15" hidden="1" customHeight="1">
      <c r="B2931" s="150"/>
      <c r="C2931" s="13"/>
      <c r="D2931" s="14"/>
      <c r="E2931" s="473"/>
      <c r="F2931" s="15"/>
      <c r="G2931" s="15"/>
      <c r="H2931" s="474" t="str">
        <f t="shared" si="94"/>
        <v/>
      </c>
      <c r="J2931" s="282" t="str">
        <f t="shared" si="95"/>
        <v/>
      </c>
    </row>
    <row r="2932" spans="2:10" ht="15" hidden="1" customHeight="1">
      <c r="B2932" s="150"/>
      <c r="C2932" s="13"/>
      <c r="D2932" s="14"/>
      <c r="E2932" s="473"/>
      <c r="F2932" s="15"/>
      <c r="G2932" s="15"/>
      <c r="H2932" s="474" t="str">
        <f t="shared" si="94"/>
        <v/>
      </c>
      <c r="J2932" s="282" t="str">
        <f t="shared" si="95"/>
        <v/>
      </c>
    </row>
    <row r="2933" spans="2:10" ht="15" hidden="1" customHeight="1">
      <c r="B2933" s="150"/>
      <c r="C2933" s="13"/>
      <c r="D2933" s="14"/>
      <c r="E2933" s="473"/>
      <c r="F2933" s="15"/>
      <c r="G2933" s="15"/>
      <c r="H2933" s="474" t="str">
        <f t="shared" si="94"/>
        <v/>
      </c>
      <c r="J2933" s="282" t="str">
        <f t="shared" si="95"/>
        <v/>
      </c>
    </row>
    <row r="2934" spans="2:10" ht="15" hidden="1" customHeight="1">
      <c r="B2934" s="150"/>
      <c r="C2934" s="13"/>
      <c r="D2934" s="14"/>
      <c r="E2934" s="473"/>
      <c r="F2934" s="15"/>
      <c r="G2934" s="15"/>
      <c r="H2934" s="474" t="str">
        <f t="shared" si="94"/>
        <v/>
      </c>
      <c r="J2934" s="282" t="str">
        <f t="shared" si="95"/>
        <v/>
      </c>
    </row>
    <row r="2935" spans="2:10" ht="15" hidden="1" customHeight="1">
      <c r="B2935" s="150"/>
      <c r="C2935" s="13"/>
      <c r="D2935" s="14"/>
      <c r="E2935" s="473"/>
      <c r="F2935" s="15"/>
      <c r="G2935" s="15"/>
      <c r="H2935" s="474" t="str">
        <f t="shared" si="94"/>
        <v/>
      </c>
      <c r="J2935" s="282" t="str">
        <f t="shared" si="95"/>
        <v/>
      </c>
    </row>
    <row r="2936" spans="2:10" ht="15" hidden="1" customHeight="1">
      <c r="B2936" s="150"/>
      <c r="C2936" s="13"/>
      <c r="D2936" s="14"/>
      <c r="E2936" s="473"/>
      <c r="F2936" s="15"/>
      <c r="G2936" s="15"/>
      <c r="H2936" s="474" t="str">
        <f t="shared" si="94"/>
        <v/>
      </c>
      <c r="J2936" s="282" t="str">
        <f t="shared" si="95"/>
        <v/>
      </c>
    </row>
    <row r="2937" spans="2:10" ht="15" hidden="1" customHeight="1">
      <c r="B2937" s="150"/>
      <c r="C2937" s="13"/>
      <c r="D2937" s="14"/>
      <c r="E2937" s="473"/>
      <c r="F2937" s="15"/>
      <c r="G2937" s="15"/>
      <c r="H2937" s="474" t="str">
        <f t="shared" si="94"/>
        <v/>
      </c>
      <c r="J2937" s="282" t="str">
        <f t="shared" si="95"/>
        <v/>
      </c>
    </row>
    <row r="2938" spans="2:10" ht="15" hidden="1" customHeight="1">
      <c r="B2938" s="150"/>
      <c r="C2938" s="13"/>
      <c r="D2938" s="14"/>
      <c r="E2938" s="473"/>
      <c r="F2938" s="15"/>
      <c r="G2938" s="15"/>
      <c r="H2938" s="474" t="str">
        <f t="shared" si="94"/>
        <v/>
      </c>
      <c r="J2938" s="282" t="str">
        <f t="shared" si="95"/>
        <v/>
      </c>
    </row>
    <row r="2939" spans="2:10" ht="15" hidden="1" customHeight="1">
      <c r="B2939" s="150"/>
      <c r="C2939" s="13"/>
      <c r="D2939" s="14"/>
      <c r="E2939" s="473"/>
      <c r="F2939" s="15"/>
      <c r="G2939" s="15"/>
      <c r="H2939" s="474" t="str">
        <f t="shared" si="94"/>
        <v/>
      </c>
      <c r="J2939" s="282" t="str">
        <f t="shared" si="95"/>
        <v/>
      </c>
    </row>
    <row r="2940" spans="2:10" ht="15" hidden="1" customHeight="1">
      <c r="B2940" s="150"/>
      <c r="C2940" s="13"/>
      <c r="D2940" s="14"/>
      <c r="E2940" s="473"/>
      <c r="F2940" s="15"/>
      <c r="G2940" s="15"/>
      <c r="H2940" s="474" t="str">
        <f t="shared" si="94"/>
        <v/>
      </c>
      <c r="J2940" s="282" t="str">
        <f t="shared" si="95"/>
        <v/>
      </c>
    </row>
    <row r="2941" spans="2:10" ht="15" hidden="1" customHeight="1">
      <c r="B2941" s="150"/>
      <c r="C2941" s="13"/>
      <c r="D2941" s="14"/>
      <c r="E2941" s="473"/>
      <c r="F2941" s="15"/>
      <c r="G2941" s="15"/>
      <c r="H2941" s="474" t="str">
        <f t="shared" si="94"/>
        <v/>
      </c>
      <c r="J2941" s="282" t="str">
        <f t="shared" si="95"/>
        <v/>
      </c>
    </row>
    <row r="2942" spans="2:10" ht="15" hidden="1" customHeight="1">
      <c r="B2942" s="150"/>
      <c r="C2942" s="13"/>
      <c r="D2942" s="14"/>
      <c r="E2942" s="473"/>
      <c r="F2942" s="15"/>
      <c r="G2942" s="15"/>
      <c r="H2942" s="474" t="str">
        <f t="shared" si="94"/>
        <v/>
      </c>
      <c r="J2942" s="282" t="str">
        <f t="shared" si="95"/>
        <v/>
      </c>
    </row>
    <row r="2943" spans="2:10" ht="15" hidden="1" customHeight="1">
      <c r="B2943" s="150"/>
      <c r="C2943" s="13"/>
      <c r="D2943" s="14"/>
      <c r="E2943" s="473"/>
      <c r="F2943" s="15"/>
      <c r="G2943" s="15"/>
      <c r="H2943" s="474" t="str">
        <f t="shared" si="94"/>
        <v/>
      </c>
      <c r="J2943" s="282" t="str">
        <f t="shared" si="95"/>
        <v/>
      </c>
    </row>
    <row r="2944" spans="2:10" ht="15" hidden="1" customHeight="1">
      <c r="B2944" s="150"/>
      <c r="C2944" s="13"/>
      <c r="D2944" s="14"/>
      <c r="E2944" s="473"/>
      <c r="F2944" s="15"/>
      <c r="G2944" s="15"/>
      <c r="H2944" s="474" t="str">
        <f t="shared" si="94"/>
        <v/>
      </c>
      <c r="J2944" s="282" t="str">
        <f t="shared" si="95"/>
        <v/>
      </c>
    </row>
    <row r="2945" spans="2:10" ht="15" hidden="1" customHeight="1">
      <c r="B2945" s="150"/>
      <c r="C2945" s="13"/>
      <c r="D2945" s="14"/>
      <c r="E2945" s="473"/>
      <c r="F2945" s="15"/>
      <c r="G2945" s="15"/>
      <c r="H2945" s="474" t="str">
        <f t="shared" si="94"/>
        <v/>
      </c>
      <c r="J2945" s="282" t="str">
        <f t="shared" si="95"/>
        <v/>
      </c>
    </row>
    <row r="2946" spans="2:10" ht="15" hidden="1" customHeight="1">
      <c r="B2946" s="150"/>
      <c r="C2946" s="13"/>
      <c r="D2946" s="14"/>
      <c r="E2946" s="473"/>
      <c r="F2946" s="15"/>
      <c r="G2946" s="15"/>
      <c r="H2946" s="474" t="str">
        <f t="shared" si="94"/>
        <v/>
      </c>
      <c r="J2946" s="282" t="str">
        <f t="shared" si="95"/>
        <v/>
      </c>
    </row>
    <row r="2947" spans="2:10" ht="15" hidden="1" customHeight="1">
      <c r="B2947" s="150"/>
      <c r="C2947" s="13"/>
      <c r="D2947" s="14"/>
      <c r="E2947" s="473"/>
      <c r="F2947" s="15"/>
      <c r="G2947" s="15"/>
      <c r="H2947" s="474" t="str">
        <f t="shared" si="94"/>
        <v/>
      </c>
      <c r="J2947" s="282" t="str">
        <f t="shared" si="95"/>
        <v/>
      </c>
    </row>
    <row r="2948" spans="2:10" ht="15" hidden="1" customHeight="1">
      <c r="B2948" s="150"/>
      <c r="C2948" s="13"/>
      <c r="D2948" s="14"/>
      <c r="E2948" s="473"/>
      <c r="F2948" s="15"/>
      <c r="G2948" s="15"/>
      <c r="H2948" s="474" t="str">
        <f t="shared" si="94"/>
        <v/>
      </c>
      <c r="J2948" s="282" t="str">
        <f t="shared" si="95"/>
        <v/>
      </c>
    </row>
    <row r="2949" spans="2:10" ht="15" hidden="1" customHeight="1">
      <c r="B2949" s="150"/>
      <c r="C2949" s="13"/>
      <c r="D2949" s="14"/>
      <c r="E2949" s="473"/>
      <c r="F2949" s="15"/>
      <c r="G2949" s="15"/>
      <c r="H2949" s="474" t="str">
        <f t="shared" si="94"/>
        <v/>
      </c>
      <c r="J2949" s="282" t="str">
        <f t="shared" si="95"/>
        <v/>
      </c>
    </row>
    <row r="2950" spans="2:10" ht="15" hidden="1" customHeight="1">
      <c r="B2950" s="150"/>
      <c r="C2950" s="13"/>
      <c r="D2950" s="14"/>
      <c r="E2950" s="473"/>
      <c r="F2950" s="15"/>
      <c r="G2950" s="15"/>
      <c r="H2950" s="474" t="str">
        <f t="shared" si="94"/>
        <v/>
      </c>
      <c r="J2950" s="282" t="str">
        <f t="shared" si="95"/>
        <v/>
      </c>
    </row>
    <row r="2951" spans="2:10" ht="15" hidden="1" customHeight="1">
      <c r="B2951" s="150"/>
      <c r="C2951" s="13"/>
      <c r="D2951" s="14"/>
      <c r="E2951" s="473"/>
      <c r="F2951" s="15"/>
      <c r="G2951" s="15"/>
      <c r="H2951" s="474" t="str">
        <f t="shared" si="94"/>
        <v/>
      </c>
      <c r="J2951" s="282" t="str">
        <f t="shared" si="95"/>
        <v/>
      </c>
    </row>
    <row r="2952" spans="2:10" ht="15" hidden="1" customHeight="1">
      <c r="B2952" s="150"/>
      <c r="C2952" s="13"/>
      <c r="D2952" s="14"/>
      <c r="E2952" s="473"/>
      <c r="F2952" s="15"/>
      <c r="G2952" s="15"/>
      <c r="H2952" s="474" t="str">
        <f t="shared" si="94"/>
        <v/>
      </c>
      <c r="J2952" s="282" t="str">
        <f t="shared" si="95"/>
        <v/>
      </c>
    </row>
    <row r="2953" spans="2:10" ht="15" hidden="1" customHeight="1">
      <c r="B2953" s="150"/>
      <c r="C2953" s="13"/>
      <c r="D2953" s="14"/>
      <c r="E2953" s="473"/>
      <c r="F2953" s="15"/>
      <c r="G2953" s="15"/>
      <c r="H2953" s="474" t="str">
        <f t="shared" si="94"/>
        <v/>
      </c>
      <c r="J2953" s="282" t="str">
        <f t="shared" si="95"/>
        <v/>
      </c>
    </row>
    <row r="2954" spans="2:10" ht="15" hidden="1" customHeight="1">
      <c r="B2954" s="151"/>
      <c r="C2954" s="13"/>
      <c r="D2954" s="14"/>
      <c r="E2954" s="473"/>
      <c r="F2954" s="15"/>
      <c r="G2954" s="15"/>
      <c r="H2954" s="474" t="str">
        <f t="shared" si="94"/>
        <v/>
      </c>
      <c r="J2954" s="282" t="str">
        <f t="shared" si="95"/>
        <v/>
      </c>
    </row>
    <row r="2955" spans="2:10" ht="15" hidden="1" customHeight="1">
      <c r="J2955" s="282"/>
    </row>
    <row r="2956" spans="2:10" ht="24.75" hidden="1" customHeight="1">
      <c r="B2956" s="541"/>
      <c r="C2956" s="542"/>
      <c r="D2956" s="542"/>
      <c r="E2956" s="542"/>
      <c r="F2956" s="542"/>
      <c r="G2956" s="542"/>
      <c r="H2956" s="478">
        <f>SUM(H2958:H3207)</f>
        <v>0</v>
      </c>
      <c r="J2956" s="282" t="str">
        <f>IF(COUNTIF(J2958:J3207,"x")=0,"","x")</f>
        <v/>
      </c>
    </row>
    <row r="2957" spans="2:10" ht="15" hidden="1" customHeight="1">
      <c r="B2957" s="148" t="s">
        <v>2</v>
      </c>
      <c r="C2957" s="17" t="s">
        <v>6</v>
      </c>
      <c r="D2957" s="18" t="s">
        <v>5</v>
      </c>
      <c r="E2957" s="19" t="s">
        <v>1</v>
      </c>
      <c r="F2957" s="19" t="s">
        <v>212</v>
      </c>
      <c r="G2957" s="19" t="s">
        <v>211</v>
      </c>
      <c r="H2957" s="149" t="s">
        <v>4</v>
      </c>
      <c r="J2957" s="282" t="str">
        <f>IF(COUNTIF(J2958:J3207,"x")=0,"","x")</f>
        <v/>
      </c>
    </row>
    <row r="2958" spans="2:10" ht="15" hidden="1" customHeight="1">
      <c r="B2958" s="150"/>
      <c r="C2958" s="13"/>
      <c r="D2958" s="14"/>
      <c r="E2958" s="473"/>
      <c r="F2958" s="15"/>
      <c r="G2958" s="15"/>
      <c r="H2958" s="474" t="str">
        <f>IF(B2958&lt;&gt;"",(D2958*E2958)/(1-F2958-G2958),"")</f>
        <v/>
      </c>
      <c r="J2958" s="282" t="str">
        <f>IF(B2958="","",IF(H2958&lt;&gt;0,"x",IF(H2958="","",IF(H2958=0,""))))</f>
        <v/>
      </c>
    </row>
    <row r="2959" spans="2:10" ht="15" hidden="1" customHeight="1">
      <c r="B2959" s="150"/>
      <c r="C2959" s="13"/>
      <c r="D2959" s="14"/>
      <c r="E2959" s="473"/>
      <c r="F2959" s="15"/>
      <c r="G2959" s="15"/>
      <c r="H2959" s="474" t="str">
        <f t="shared" ref="H2959:H3022" si="96">IF(B2959&lt;&gt;"",(D2959*E2959)/(1-F2959-G2959),"")</f>
        <v/>
      </c>
      <c r="J2959" s="282" t="str">
        <f t="shared" ref="J2959:J3022" si="97">IF(B2959="","",IF(H2959&lt;&gt;0,"x",IF(H2959="","",IF(H2959=0,""))))</f>
        <v/>
      </c>
    </row>
    <row r="2960" spans="2:10" ht="15" hidden="1" customHeight="1">
      <c r="B2960" s="150"/>
      <c r="C2960" s="13"/>
      <c r="D2960" s="14"/>
      <c r="E2960" s="473"/>
      <c r="F2960" s="15"/>
      <c r="G2960" s="15"/>
      <c r="H2960" s="474" t="str">
        <f t="shared" si="96"/>
        <v/>
      </c>
      <c r="J2960" s="282" t="str">
        <f t="shared" si="97"/>
        <v/>
      </c>
    </row>
    <row r="2961" spans="2:10" ht="15" hidden="1" customHeight="1">
      <c r="B2961" s="150"/>
      <c r="C2961" s="13"/>
      <c r="D2961" s="14"/>
      <c r="E2961" s="473"/>
      <c r="F2961" s="15"/>
      <c r="G2961" s="15"/>
      <c r="H2961" s="474" t="str">
        <f t="shared" si="96"/>
        <v/>
      </c>
      <c r="J2961" s="282" t="str">
        <f t="shared" si="97"/>
        <v/>
      </c>
    </row>
    <row r="2962" spans="2:10" ht="15" hidden="1" customHeight="1">
      <c r="B2962" s="150"/>
      <c r="C2962" s="13"/>
      <c r="D2962" s="14"/>
      <c r="E2962" s="473"/>
      <c r="F2962" s="15"/>
      <c r="G2962" s="15"/>
      <c r="H2962" s="474" t="str">
        <f t="shared" si="96"/>
        <v/>
      </c>
      <c r="J2962" s="282" t="str">
        <f t="shared" si="97"/>
        <v/>
      </c>
    </row>
    <row r="2963" spans="2:10" ht="15" hidden="1" customHeight="1">
      <c r="B2963" s="150"/>
      <c r="C2963" s="13"/>
      <c r="D2963" s="14"/>
      <c r="E2963" s="473"/>
      <c r="F2963" s="15"/>
      <c r="G2963" s="15"/>
      <c r="H2963" s="474" t="str">
        <f t="shared" si="96"/>
        <v/>
      </c>
      <c r="J2963" s="282" t="str">
        <f t="shared" si="97"/>
        <v/>
      </c>
    </row>
    <row r="2964" spans="2:10" ht="15" hidden="1" customHeight="1">
      <c r="B2964" s="150"/>
      <c r="C2964" s="13"/>
      <c r="D2964" s="14"/>
      <c r="E2964" s="473"/>
      <c r="F2964" s="15"/>
      <c r="G2964" s="15"/>
      <c r="H2964" s="474" t="str">
        <f t="shared" si="96"/>
        <v/>
      </c>
      <c r="J2964" s="282" t="str">
        <f t="shared" si="97"/>
        <v/>
      </c>
    </row>
    <row r="2965" spans="2:10" ht="15" hidden="1" customHeight="1">
      <c r="B2965" s="150"/>
      <c r="C2965" s="13"/>
      <c r="D2965" s="14"/>
      <c r="E2965" s="473"/>
      <c r="F2965" s="15"/>
      <c r="G2965" s="15"/>
      <c r="H2965" s="474" t="str">
        <f t="shared" si="96"/>
        <v/>
      </c>
      <c r="J2965" s="282" t="str">
        <f t="shared" si="97"/>
        <v/>
      </c>
    </row>
    <row r="2966" spans="2:10" ht="15" hidden="1" customHeight="1">
      <c r="B2966" s="150"/>
      <c r="C2966" s="13"/>
      <c r="D2966" s="14"/>
      <c r="E2966" s="473"/>
      <c r="F2966" s="15"/>
      <c r="G2966" s="15"/>
      <c r="H2966" s="474" t="str">
        <f t="shared" si="96"/>
        <v/>
      </c>
      <c r="J2966" s="282" t="str">
        <f t="shared" si="97"/>
        <v/>
      </c>
    </row>
    <row r="2967" spans="2:10" ht="15" hidden="1" customHeight="1">
      <c r="B2967" s="150"/>
      <c r="C2967" s="13"/>
      <c r="D2967" s="14"/>
      <c r="E2967" s="473"/>
      <c r="F2967" s="15"/>
      <c r="G2967" s="15"/>
      <c r="H2967" s="474" t="str">
        <f t="shared" si="96"/>
        <v/>
      </c>
      <c r="J2967" s="282" t="str">
        <f t="shared" si="97"/>
        <v/>
      </c>
    </row>
    <row r="2968" spans="2:10" ht="15" hidden="1" customHeight="1">
      <c r="B2968" s="150"/>
      <c r="C2968" s="13"/>
      <c r="D2968" s="14"/>
      <c r="E2968" s="473"/>
      <c r="F2968" s="15"/>
      <c r="G2968" s="15"/>
      <c r="H2968" s="474" t="str">
        <f t="shared" si="96"/>
        <v/>
      </c>
      <c r="J2968" s="282" t="str">
        <f t="shared" si="97"/>
        <v/>
      </c>
    </row>
    <row r="2969" spans="2:10" ht="15" hidden="1" customHeight="1">
      <c r="B2969" s="150"/>
      <c r="C2969" s="13"/>
      <c r="D2969" s="14"/>
      <c r="E2969" s="473"/>
      <c r="F2969" s="15"/>
      <c r="G2969" s="15"/>
      <c r="H2969" s="474" t="str">
        <f t="shared" si="96"/>
        <v/>
      </c>
      <c r="J2969" s="282" t="str">
        <f t="shared" si="97"/>
        <v/>
      </c>
    </row>
    <row r="2970" spans="2:10" ht="15" hidden="1" customHeight="1">
      <c r="B2970" s="150"/>
      <c r="C2970" s="13"/>
      <c r="D2970" s="14"/>
      <c r="E2970" s="473"/>
      <c r="F2970" s="15"/>
      <c r="G2970" s="15"/>
      <c r="H2970" s="474" t="str">
        <f t="shared" si="96"/>
        <v/>
      </c>
      <c r="J2970" s="282" t="str">
        <f t="shared" si="97"/>
        <v/>
      </c>
    </row>
    <row r="2971" spans="2:10" ht="15" hidden="1" customHeight="1">
      <c r="B2971" s="150"/>
      <c r="C2971" s="13"/>
      <c r="D2971" s="14"/>
      <c r="E2971" s="473"/>
      <c r="F2971" s="15"/>
      <c r="G2971" s="15"/>
      <c r="H2971" s="474" t="str">
        <f t="shared" si="96"/>
        <v/>
      </c>
      <c r="J2971" s="282" t="str">
        <f t="shared" si="97"/>
        <v/>
      </c>
    </row>
    <row r="2972" spans="2:10" ht="15" hidden="1" customHeight="1">
      <c r="B2972" s="150"/>
      <c r="C2972" s="13"/>
      <c r="D2972" s="14"/>
      <c r="E2972" s="473"/>
      <c r="F2972" s="15"/>
      <c r="G2972" s="15"/>
      <c r="H2972" s="474" t="str">
        <f t="shared" si="96"/>
        <v/>
      </c>
      <c r="J2972" s="282" t="str">
        <f t="shared" si="97"/>
        <v/>
      </c>
    </row>
    <row r="2973" spans="2:10" ht="15" hidden="1" customHeight="1">
      <c r="B2973" s="150"/>
      <c r="C2973" s="13"/>
      <c r="D2973" s="14"/>
      <c r="E2973" s="473"/>
      <c r="F2973" s="15"/>
      <c r="G2973" s="15"/>
      <c r="H2973" s="474" t="str">
        <f t="shared" si="96"/>
        <v/>
      </c>
      <c r="J2973" s="282" t="str">
        <f t="shared" si="97"/>
        <v/>
      </c>
    </row>
    <row r="2974" spans="2:10" ht="15" hidden="1" customHeight="1">
      <c r="B2974" s="150"/>
      <c r="C2974" s="13"/>
      <c r="D2974" s="14"/>
      <c r="E2974" s="473"/>
      <c r="F2974" s="15"/>
      <c r="G2974" s="15"/>
      <c r="H2974" s="474" t="str">
        <f t="shared" si="96"/>
        <v/>
      </c>
      <c r="J2974" s="282" t="str">
        <f t="shared" si="97"/>
        <v/>
      </c>
    </row>
    <row r="2975" spans="2:10" ht="15" hidden="1" customHeight="1">
      <c r="B2975" s="150"/>
      <c r="C2975" s="13"/>
      <c r="D2975" s="14"/>
      <c r="E2975" s="473"/>
      <c r="F2975" s="15"/>
      <c r="G2975" s="15"/>
      <c r="H2975" s="474" t="str">
        <f t="shared" si="96"/>
        <v/>
      </c>
      <c r="J2975" s="282" t="str">
        <f t="shared" si="97"/>
        <v/>
      </c>
    </row>
    <row r="2976" spans="2:10" ht="15" hidden="1" customHeight="1">
      <c r="B2976" s="150"/>
      <c r="C2976" s="13"/>
      <c r="D2976" s="14"/>
      <c r="E2976" s="473"/>
      <c r="F2976" s="15"/>
      <c r="G2976" s="15"/>
      <c r="H2976" s="474" t="str">
        <f t="shared" si="96"/>
        <v/>
      </c>
      <c r="J2976" s="282" t="str">
        <f t="shared" si="97"/>
        <v/>
      </c>
    </row>
    <row r="2977" spans="2:10" ht="15" hidden="1" customHeight="1">
      <c r="B2977" s="150"/>
      <c r="C2977" s="13"/>
      <c r="D2977" s="14"/>
      <c r="E2977" s="473"/>
      <c r="F2977" s="15"/>
      <c r="G2977" s="15"/>
      <c r="H2977" s="474" t="str">
        <f t="shared" si="96"/>
        <v/>
      </c>
      <c r="J2977" s="282" t="str">
        <f t="shared" si="97"/>
        <v/>
      </c>
    </row>
    <row r="2978" spans="2:10" ht="15" hidden="1" customHeight="1">
      <c r="B2978" s="150"/>
      <c r="C2978" s="13"/>
      <c r="D2978" s="14"/>
      <c r="E2978" s="473"/>
      <c r="F2978" s="15"/>
      <c r="G2978" s="15"/>
      <c r="H2978" s="474" t="str">
        <f t="shared" si="96"/>
        <v/>
      </c>
      <c r="J2978" s="282" t="str">
        <f t="shared" si="97"/>
        <v/>
      </c>
    </row>
    <row r="2979" spans="2:10" ht="15" hidden="1" customHeight="1">
      <c r="B2979" s="150"/>
      <c r="C2979" s="13"/>
      <c r="D2979" s="14"/>
      <c r="E2979" s="473"/>
      <c r="F2979" s="15"/>
      <c r="G2979" s="15"/>
      <c r="H2979" s="474" t="str">
        <f t="shared" si="96"/>
        <v/>
      </c>
      <c r="J2979" s="282" t="str">
        <f t="shared" si="97"/>
        <v/>
      </c>
    </row>
    <row r="2980" spans="2:10" ht="15" hidden="1" customHeight="1">
      <c r="B2980" s="150"/>
      <c r="C2980" s="13"/>
      <c r="D2980" s="14"/>
      <c r="E2980" s="473"/>
      <c r="F2980" s="15"/>
      <c r="G2980" s="15"/>
      <c r="H2980" s="474" t="str">
        <f t="shared" si="96"/>
        <v/>
      </c>
      <c r="J2980" s="282" t="str">
        <f t="shared" si="97"/>
        <v/>
      </c>
    </row>
    <row r="2981" spans="2:10" ht="15" hidden="1" customHeight="1">
      <c r="B2981" s="150"/>
      <c r="C2981" s="13"/>
      <c r="D2981" s="14"/>
      <c r="E2981" s="473"/>
      <c r="F2981" s="15"/>
      <c r="G2981" s="15"/>
      <c r="H2981" s="474" t="str">
        <f t="shared" si="96"/>
        <v/>
      </c>
      <c r="J2981" s="282" t="str">
        <f t="shared" si="97"/>
        <v/>
      </c>
    </row>
    <row r="2982" spans="2:10" ht="15" hidden="1" customHeight="1">
      <c r="B2982" s="150"/>
      <c r="C2982" s="13"/>
      <c r="D2982" s="14"/>
      <c r="E2982" s="473"/>
      <c r="F2982" s="15"/>
      <c r="G2982" s="15"/>
      <c r="H2982" s="474" t="str">
        <f t="shared" si="96"/>
        <v/>
      </c>
      <c r="J2982" s="282" t="str">
        <f t="shared" si="97"/>
        <v/>
      </c>
    </row>
    <row r="2983" spans="2:10" ht="15" hidden="1" customHeight="1">
      <c r="B2983" s="150"/>
      <c r="C2983" s="13"/>
      <c r="D2983" s="14"/>
      <c r="E2983" s="473"/>
      <c r="F2983" s="15"/>
      <c r="G2983" s="15"/>
      <c r="H2983" s="474" t="str">
        <f t="shared" si="96"/>
        <v/>
      </c>
      <c r="J2983" s="282" t="str">
        <f t="shared" si="97"/>
        <v/>
      </c>
    </row>
    <row r="2984" spans="2:10" ht="15" hidden="1" customHeight="1">
      <c r="B2984" s="150"/>
      <c r="C2984" s="13"/>
      <c r="D2984" s="14"/>
      <c r="E2984" s="473"/>
      <c r="F2984" s="15"/>
      <c r="G2984" s="15"/>
      <c r="H2984" s="474" t="str">
        <f t="shared" si="96"/>
        <v/>
      </c>
      <c r="J2984" s="282" t="str">
        <f t="shared" si="97"/>
        <v/>
      </c>
    </row>
    <row r="2985" spans="2:10" ht="15" hidden="1" customHeight="1">
      <c r="B2985" s="150"/>
      <c r="C2985" s="13"/>
      <c r="D2985" s="14"/>
      <c r="E2985" s="473"/>
      <c r="F2985" s="15"/>
      <c r="G2985" s="15"/>
      <c r="H2985" s="474" t="str">
        <f t="shared" si="96"/>
        <v/>
      </c>
      <c r="J2985" s="282" t="str">
        <f t="shared" si="97"/>
        <v/>
      </c>
    </row>
    <row r="2986" spans="2:10" ht="15" hidden="1" customHeight="1">
      <c r="B2986" s="150"/>
      <c r="C2986" s="13"/>
      <c r="D2986" s="14"/>
      <c r="E2986" s="473"/>
      <c r="F2986" s="15"/>
      <c r="G2986" s="15"/>
      <c r="H2986" s="474" t="str">
        <f t="shared" si="96"/>
        <v/>
      </c>
      <c r="J2986" s="282" t="str">
        <f t="shared" si="97"/>
        <v/>
      </c>
    </row>
    <row r="2987" spans="2:10" ht="15" hidden="1" customHeight="1">
      <c r="B2987" s="150"/>
      <c r="C2987" s="13"/>
      <c r="D2987" s="14"/>
      <c r="E2987" s="473"/>
      <c r="F2987" s="15"/>
      <c r="G2987" s="15"/>
      <c r="H2987" s="474" t="str">
        <f t="shared" si="96"/>
        <v/>
      </c>
      <c r="J2987" s="282" t="str">
        <f t="shared" si="97"/>
        <v/>
      </c>
    </row>
    <row r="2988" spans="2:10" ht="15" hidden="1" customHeight="1">
      <c r="B2988" s="150"/>
      <c r="C2988" s="13"/>
      <c r="D2988" s="14"/>
      <c r="E2988" s="473"/>
      <c r="F2988" s="15"/>
      <c r="G2988" s="15"/>
      <c r="H2988" s="474" t="str">
        <f t="shared" si="96"/>
        <v/>
      </c>
      <c r="J2988" s="282" t="str">
        <f t="shared" si="97"/>
        <v/>
      </c>
    </row>
    <row r="2989" spans="2:10" ht="15" hidden="1" customHeight="1">
      <c r="B2989" s="150"/>
      <c r="C2989" s="13"/>
      <c r="D2989" s="14"/>
      <c r="E2989" s="473"/>
      <c r="F2989" s="15"/>
      <c r="G2989" s="15"/>
      <c r="H2989" s="474" t="str">
        <f t="shared" si="96"/>
        <v/>
      </c>
      <c r="J2989" s="282" t="str">
        <f t="shared" si="97"/>
        <v/>
      </c>
    </row>
    <row r="2990" spans="2:10" ht="15" hidden="1" customHeight="1">
      <c r="B2990" s="150"/>
      <c r="C2990" s="13"/>
      <c r="D2990" s="14"/>
      <c r="E2990" s="473"/>
      <c r="F2990" s="15"/>
      <c r="G2990" s="15"/>
      <c r="H2990" s="474" t="str">
        <f t="shared" si="96"/>
        <v/>
      </c>
      <c r="J2990" s="282" t="str">
        <f t="shared" si="97"/>
        <v/>
      </c>
    </row>
    <row r="2991" spans="2:10" ht="15" hidden="1" customHeight="1">
      <c r="B2991" s="150"/>
      <c r="C2991" s="13"/>
      <c r="D2991" s="14"/>
      <c r="E2991" s="473"/>
      <c r="F2991" s="15"/>
      <c r="G2991" s="15"/>
      <c r="H2991" s="474" t="str">
        <f t="shared" si="96"/>
        <v/>
      </c>
      <c r="J2991" s="282" t="str">
        <f t="shared" si="97"/>
        <v/>
      </c>
    </row>
    <row r="2992" spans="2:10" ht="15" hidden="1" customHeight="1">
      <c r="B2992" s="150"/>
      <c r="C2992" s="13"/>
      <c r="D2992" s="14"/>
      <c r="E2992" s="473"/>
      <c r="F2992" s="15"/>
      <c r="G2992" s="15"/>
      <c r="H2992" s="474" t="str">
        <f t="shared" si="96"/>
        <v/>
      </c>
      <c r="J2992" s="282" t="str">
        <f t="shared" si="97"/>
        <v/>
      </c>
    </row>
    <row r="2993" spans="2:10" ht="15" hidden="1" customHeight="1">
      <c r="B2993" s="150"/>
      <c r="C2993" s="13"/>
      <c r="D2993" s="14"/>
      <c r="E2993" s="473"/>
      <c r="F2993" s="15"/>
      <c r="G2993" s="15"/>
      <c r="H2993" s="474" t="str">
        <f t="shared" si="96"/>
        <v/>
      </c>
      <c r="J2993" s="282" t="str">
        <f t="shared" si="97"/>
        <v/>
      </c>
    </row>
    <row r="2994" spans="2:10" ht="15" hidden="1" customHeight="1">
      <c r="B2994" s="150"/>
      <c r="C2994" s="13"/>
      <c r="D2994" s="14"/>
      <c r="E2994" s="473"/>
      <c r="F2994" s="15"/>
      <c r="G2994" s="15"/>
      <c r="H2994" s="474" t="str">
        <f t="shared" si="96"/>
        <v/>
      </c>
      <c r="J2994" s="282" t="str">
        <f t="shared" si="97"/>
        <v/>
      </c>
    </row>
    <row r="2995" spans="2:10" ht="15" hidden="1" customHeight="1">
      <c r="B2995" s="150"/>
      <c r="C2995" s="13"/>
      <c r="D2995" s="14"/>
      <c r="E2995" s="473"/>
      <c r="F2995" s="15"/>
      <c r="G2995" s="15"/>
      <c r="H2995" s="474" t="str">
        <f t="shared" si="96"/>
        <v/>
      </c>
      <c r="J2995" s="282" t="str">
        <f t="shared" si="97"/>
        <v/>
      </c>
    </row>
    <row r="2996" spans="2:10" ht="15" hidden="1" customHeight="1">
      <c r="B2996" s="150"/>
      <c r="C2996" s="13"/>
      <c r="D2996" s="14"/>
      <c r="E2996" s="473"/>
      <c r="F2996" s="15"/>
      <c r="G2996" s="15"/>
      <c r="H2996" s="474" t="str">
        <f t="shared" si="96"/>
        <v/>
      </c>
      <c r="J2996" s="282" t="str">
        <f t="shared" si="97"/>
        <v/>
      </c>
    </row>
    <row r="2997" spans="2:10" ht="15" hidden="1" customHeight="1">
      <c r="B2997" s="150"/>
      <c r="C2997" s="13"/>
      <c r="D2997" s="14"/>
      <c r="E2997" s="473"/>
      <c r="F2997" s="15"/>
      <c r="G2997" s="15"/>
      <c r="H2997" s="474" t="str">
        <f t="shared" si="96"/>
        <v/>
      </c>
      <c r="J2997" s="282" t="str">
        <f t="shared" si="97"/>
        <v/>
      </c>
    </row>
    <row r="2998" spans="2:10" ht="15" hidden="1" customHeight="1">
      <c r="B2998" s="150"/>
      <c r="C2998" s="13"/>
      <c r="D2998" s="14"/>
      <c r="E2998" s="473"/>
      <c r="F2998" s="15"/>
      <c r="G2998" s="15"/>
      <c r="H2998" s="474" t="str">
        <f t="shared" si="96"/>
        <v/>
      </c>
      <c r="J2998" s="282" t="str">
        <f t="shared" si="97"/>
        <v/>
      </c>
    </row>
    <row r="2999" spans="2:10" ht="15" hidden="1" customHeight="1">
      <c r="B2999" s="150"/>
      <c r="C2999" s="13"/>
      <c r="D2999" s="14"/>
      <c r="E2999" s="473"/>
      <c r="F2999" s="15"/>
      <c r="G2999" s="15"/>
      <c r="H2999" s="474" t="str">
        <f t="shared" si="96"/>
        <v/>
      </c>
      <c r="J2999" s="282" t="str">
        <f t="shared" si="97"/>
        <v/>
      </c>
    </row>
    <row r="3000" spans="2:10" ht="15" hidden="1" customHeight="1">
      <c r="B3000" s="150"/>
      <c r="C3000" s="13"/>
      <c r="D3000" s="14"/>
      <c r="E3000" s="473"/>
      <c r="F3000" s="15"/>
      <c r="G3000" s="15"/>
      <c r="H3000" s="474" t="str">
        <f t="shared" si="96"/>
        <v/>
      </c>
      <c r="J3000" s="282" t="str">
        <f t="shared" si="97"/>
        <v/>
      </c>
    </row>
    <row r="3001" spans="2:10" ht="15" hidden="1" customHeight="1">
      <c r="B3001" s="150"/>
      <c r="C3001" s="13"/>
      <c r="D3001" s="14"/>
      <c r="E3001" s="473"/>
      <c r="F3001" s="15"/>
      <c r="G3001" s="15"/>
      <c r="H3001" s="474" t="str">
        <f t="shared" si="96"/>
        <v/>
      </c>
      <c r="J3001" s="282" t="str">
        <f t="shared" si="97"/>
        <v/>
      </c>
    </row>
    <row r="3002" spans="2:10" ht="15" hidden="1" customHeight="1">
      <c r="B3002" s="150"/>
      <c r="C3002" s="13"/>
      <c r="D3002" s="14"/>
      <c r="E3002" s="473"/>
      <c r="F3002" s="15"/>
      <c r="G3002" s="15"/>
      <c r="H3002" s="474" t="str">
        <f t="shared" si="96"/>
        <v/>
      </c>
      <c r="J3002" s="282" t="str">
        <f t="shared" si="97"/>
        <v/>
      </c>
    </row>
    <row r="3003" spans="2:10" ht="15" hidden="1" customHeight="1">
      <c r="B3003" s="150"/>
      <c r="C3003" s="13"/>
      <c r="D3003" s="14"/>
      <c r="E3003" s="473"/>
      <c r="F3003" s="15"/>
      <c r="G3003" s="15"/>
      <c r="H3003" s="474" t="str">
        <f t="shared" si="96"/>
        <v/>
      </c>
      <c r="J3003" s="282" t="str">
        <f t="shared" si="97"/>
        <v/>
      </c>
    </row>
    <row r="3004" spans="2:10" ht="15" hidden="1" customHeight="1">
      <c r="B3004" s="150"/>
      <c r="C3004" s="13"/>
      <c r="D3004" s="14"/>
      <c r="E3004" s="473"/>
      <c r="F3004" s="15"/>
      <c r="G3004" s="15"/>
      <c r="H3004" s="474" t="str">
        <f t="shared" si="96"/>
        <v/>
      </c>
      <c r="J3004" s="282" t="str">
        <f t="shared" si="97"/>
        <v/>
      </c>
    </row>
    <row r="3005" spans="2:10" ht="15" hidden="1" customHeight="1">
      <c r="B3005" s="150"/>
      <c r="C3005" s="13"/>
      <c r="D3005" s="14"/>
      <c r="E3005" s="473"/>
      <c r="F3005" s="15"/>
      <c r="G3005" s="15"/>
      <c r="H3005" s="474" t="str">
        <f t="shared" si="96"/>
        <v/>
      </c>
      <c r="J3005" s="282" t="str">
        <f t="shared" si="97"/>
        <v/>
      </c>
    </row>
    <row r="3006" spans="2:10" ht="15" hidden="1" customHeight="1">
      <c r="B3006" s="150"/>
      <c r="C3006" s="13"/>
      <c r="D3006" s="14"/>
      <c r="E3006" s="473"/>
      <c r="F3006" s="15"/>
      <c r="G3006" s="15"/>
      <c r="H3006" s="474" t="str">
        <f t="shared" si="96"/>
        <v/>
      </c>
      <c r="J3006" s="282" t="str">
        <f t="shared" si="97"/>
        <v/>
      </c>
    </row>
    <row r="3007" spans="2:10" ht="15" hidden="1" customHeight="1">
      <c r="B3007" s="150"/>
      <c r="C3007" s="13"/>
      <c r="D3007" s="14"/>
      <c r="E3007" s="473"/>
      <c r="F3007" s="15"/>
      <c r="G3007" s="15"/>
      <c r="H3007" s="474" t="str">
        <f t="shared" si="96"/>
        <v/>
      </c>
      <c r="J3007" s="282" t="str">
        <f t="shared" si="97"/>
        <v/>
      </c>
    </row>
    <row r="3008" spans="2:10" ht="15" hidden="1" customHeight="1">
      <c r="B3008" s="150"/>
      <c r="C3008" s="13"/>
      <c r="D3008" s="14"/>
      <c r="E3008" s="473"/>
      <c r="F3008" s="15"/>
      <c r="G3008" s="15"/>
      <c r="H3008" s="474" t="str">
        <f t="shared" si="96"/>
        <v/>
      </c>
      <c r="J3008" s="282" t="str">
        <f t="shared" si="97"/>
        <v/>
      </c>
    </row>
    <row r="3009" spans="2:10" ht="15" hidden="1" customHeight="1">
      <c r="B3009" s="150"/>
      <c r="C3009" s="13"/>
      <c r="D3009" s="14"/>
      <c r="E3009" s="473"/>
      <c r="F3009" s="15"/>
      <c r="G3009" s="15"/>
      <c r="H3009" s="474" t="str">
        <f t="shared" si="96"/>
        <v/>
      </c>
      <c r="J3009" s="282" t="str">
        <f t="shared" si="97"/>
        <v/>
      </c>
    </row>
    <row r="3010" spans="2:10" ht="15" hidden="1" customHeight="1">
      <c r="B3010" s="150"/>
      <c r="C3010" s="13"/>
      <c r="D3010" s="14"/>
      <c r="E3010" s="473"/>
      <c r="F3010" s="15"/>
      <c r="G3010" s="15"/>
      <c r="H3010" s="474" t="str">
        <f t="shared" si="96"/>
        <v/>
      </c>
      <c r="J3010" s="282" t="str">
        <f t="shared" si="97"/>
        <v/>
      </c>
    </row>
    <row r="3011" spans="2:10" ht="15" hidden="1" customHeight="1">
      <c r="B3011" s="150"/>
      <c r="C3011" s="13"/>
      <c r="D3011" s="14"/>
      <c r="E3011" s="473"/>
      <c r="F3011" s="15"/>
      <c r="G3011" s="15"/>
      <c r="H3011" s="474" t="str">
        <f t="shared" si="96"/>
        <v/>
      </c>
      <c r="J3011" s="282" t="str">
        <f t="shared" si="97"/>
        <v/>
      </c>
    </row>
    <row r="3012" spans="2:10" ht="15" hidden="1" customHeight="1">
      <c r="B3012" s="150"/>
      <c r="C3012" s="13"/>
      <c r="D3012" s="14"/>
      <c r="E3012" s="473"/>
      <c r="F3012" s="15"/>
      <c r="G3012" s="15"/>
      <c r="H3012" s="474" t="str">
        <f t="shared" si="96"/>
        <v/>
      </c>
      <c r="J3012" s="282" t="str">
        <f t="shared" si="97"/>
        <v/>
      </c>
    </row>
    <row r="3013" spans="2:10" ht="15" hidden="1" customHeight="1">
      <c r="B3013" s="150"/>
      <c r="C3013" s="13"/>
      <c r="D3013" s="14"/>
      <c r="E3013" s="473"/>
      <c r="F3013" s="15"/>
      <c r="G3013" s="15"/>
      <c r="H3013" s="474" t="str">
        <f t="shared" si="96"/>
        <v/>
      </c>
      <c r="J3013" s="282" t="str">
        <f t="shared" si="97"/>
        <v/>
      </c>
    </row>
    <row r="3014" spans="2:10" ht="15" hidden="1" customHeight="1">
      <c r="B3014" s="150"/>
      <c r="C3014" s="13"/>
      <c r="D3014" s="14"/>
      <c r="E3014" s="473"/>
      <c r="F3014" s="15"/>
      <c r="G3014" s="15"/>
      <c r="H3014" s="474" t="str">
        <f t="shared" si="96"/>
        <v/>
      </c>
      <c r="J3014" s="282" t="str">
        <f t="shared" si="97"/>
        <v/>
      </c>
    </row>
    <row r="3015" spans="2:10" ht="15" hidden="1" customHeight="1">
      <c r="B3015" s="150"/>
      <c r="C3015" s="13"/>
      <c r="D3015" s="14"/>
      <c r="E3015" s="473"/>
      <c r="F3015" s="15"/>
      <c r="G3015" s="15"/>
      <c r="H3015" s="474" t="str">
        <f t="shared" si="96"/>
        <v/>
      </c>
      <c r="J3015" s="282" t="str">
        <f t="shared" si="97"/>
        <v/>
      </c>
    </row>
    <row r="3016" spans="2:10" ht="15" hidden="1" customHeight="1">
      <c r="B3016" s="150"/>
      <c r="C3016" s="13"/>
      <c r="D3016" s="14"/>
      <c r="E3016" s="473"/>
      <c r="F3016" s="15"/>
      <c r="G3016" s="15"/>
      <c r="H3016" s="474" t="str">
        <f t="shared" si="96"/>
        <v/>
      </c>
      <c r="J3016" s="282" t="str">
        <f t="shared" si="97"/>
        <v/>
      </c>
    </row>
    <row r="3017" spans="2:10" ht="15" hidden="1" customHeight="1">
      <c r="B3017" s="150"/>
      <c r="C3017" s="13"/>
      <c r="D3017" s="14"/>
      <c r="E3017" s="473"/>
      <c r="F3017" s="15"/>
      <c r="G3017" s="15"/>
      <c r="H3017" s="474" t="str">
        <f t="shared" si="96"/>
        <v/>
      </c>
      <c r="J3017" s="282" t="str">
        <f t="shared" si="97"/>
        <v/>
      </c>
    </row>
    <row r="3018" spans="2:10" ht="15" hidden="1" customHeight="1">
      <c r="B3018" s="150"/>
      <c r="C3018" s="13"/>
      <c r="D3018" s="14"/>
      <c r="E3018" s="473"/>
      <c r="F3018" s="15"/>
      <c r="G3018" s="15"/>
      <c r="H3018" s="474" t="str">
        <f t="shared" si="96"/>
        <v/>
      </c>
      <c r="J3018" s="282" t="str">
        <f t="shared" si="97"/>
        <v/>
      </c>
    </row>
    <row r="3019" spans="2:10" ht="15" hidden="1" customHeight="1">
      <c r="B3019" s="150"/>
      <c r="C3019" s="13"/>
      <c r="D3019" s="14"/>
      <c r="E3019" s="473"/>
      <c r="F3019" s="15"/>
      <c r="G3019" s="15"/>
      <c r="H3019" s="474" t="str">
        <f t="shared" si="96"/>
        <v/>
      </c>
      <c r="J3019" s="282" t="str">
        <f t="shared" si="97"/>
        <v/>
      </c>
    </row>
    <row r="3020" spans="2:10" ht="15" hidden="1" customHeight="1">
      <c r="B3020" s="150"/>
      <c r="C3020" s="13"/>
      <c r="D3020" s="14"/>
      <c r="E3020" s="473"/>
      <c r="F3020" s="15"/>
      <c r="G3020" s="15"/>
      <c r="H3020" s="474" t="str">
        <f t="shared" si="96"/>
        <v/>
      </c>
      <c r="J3020" s="282" t="str">
        <f t="shared" si="97"/>
        <v/>
      </c>
    </row>
    <row r="3021" spans="2:10" ht="15" hidden="1" customHeight="1">
      <c r="B3021" s="150"/>
      <c r="C3021" s="13"/>
      <c r="D3021" s="14"/>
      <c r="E3021" s="473"/>
      <c r="F3021" s="15"/>
      <c r="G3021" s="15"/>
      <c r="H3021" s="474" t="str">
        <f t="shared" si="96"/>
        <v/>
      </c>
      <c r="J3021" s="282" t="str">
        <f t="shared" si="97"/>
        <v/>
      </c>
    </row>
    <row r="3022" spans="2:10" ht="15" hidden="1" customHeight="1">
      <c r="B3022" s="150"/>
      <c r="C3022" s="13"/>
      <c r="D3022" s="14"/>
      <c r="E3022" s="473"/>
      <c r="F3022" s="15"/>
      <c r="G3022" s="15"/>
      <c r="H3022" s="474" t="str">
        <f t="shared" si="96"/>
        <v/>
      </c>
      <c r="J3022" s="282" t="str">
        <f t="shared" si="97"/>
        <v/>
      </c>
    </row>
    <row r="3023" spans="2:10" ht="15" hidden="1" customHeight="1">
      <c r="B3023" s="150"/>
      <c r="C3023" s="13"/>
      <c r="D3023" s="14"/>
      <c r="E3023" s="473"/>
      <c r="F3023" s="15"/>
      <c r="G3023" s="15"/>
      <c r="H3023" s="474" t="str">
        <f t="shared" ref="H3023:H3086" si="98">IF(B3023&lt;&gt;"",(D3023*E3023)/(1-F3023-G3023),"")</f>
        <v/>
      </c>
      <c r="J3023" s="282" t="str">
        <f t="shared" ref="J3023:J3086" si="99">IF(B3023="","",IF(H3023&lt;&gt;0,"x",IF(H3023="","",IF(H3023=0,""))))</f>
        <v/>
      </c>
    </row>
    <row r="3024" spans="2:10" ht="15" hidden="1" customHeight="1">
      <c r="B3024" s="150"/>
      <c r="C3024" s="13"/>
      <c r="D3024" s="14"/>
      <c r="E3024" s="473"/>
      <c r="F3024" s="15"/>
      <c r="G3024" s="15"/>
      <c r="H3024" s="474" t="str">
        <f t="shared" si="98"/>
        <v/>
      </c>
      <c r="J3024" s="282" t="str">
        <f t="shared" si="99"/>
        <v/>
      </c>
    </row>
    <row r="3025" spans="2:10" ht="15" hidden="1" customHeight="1">
      <c r="B3025" s="150"/>
      <c r="C3025" s="13"/>
      <c r="D3025" s="14"/>
      <c r="E3025" s="473"/>
      <c r="F3025" s="15"/>
      <c r="G3025" s="15"/>
      <c r="H3025" s="474" t="str">
        <f t="shared" si="98"/>
        <v/>
      </c>
      <c r="J3025" s="282" t="str">
        <f t="shared" si="99"/>
        <v/>
      </c>
    </row>
    <row r="3026" spans="2:10" ht="15" hidden="1" customHeight="1">
      <c r="B3026" s="150"/>
      <c r="C3026" s="13"/>
      <c r="D3026" s="14"/>
      <c r="E3026" s="473"/>
      <c r="F3026" s="15"/>
      <c r="G3026" s="15"/>
      <c r="H3026" s="474" t="str">
        <f t="shared" si="98"/>
        <v/>
      </c>
      <c r="J3026" s="282" t="str">
        <f t="shared" si="99"/>
        <v/>
      </c>
    </row>
    <row r="3027" spans="2:10" ht="15" hidden="1" customHeight="1">
      <c r="B3027" s="150"/>
      <c r="C3027" s="13"/>
      <c r="D3027" s="14"/>
      <c r="E3027" s="473"/>
      <c r="F3027" s="15"/>
      <c r="G3027" s="15"/>
      <c r="H3027" s="474" t="str">
        <f t="shared" si="98"/>
        <v/>
      </c>
      <c r="J3027" s="282" t="str">
        <f t="shared" si="99"/>
        <v/>
      </c>
    </row>
    <row r="3028" spans="2:10" ht="15" hidden="1" customHeight="1">
      <c r="B3028" s="150"/>
      <c r="C3028" s="13"/>
      <c r="D3028" s="14"/>
      <c r="E3028" s="473"/>
      <c r="F3028" s="15"/>
      <c r="G3028" s="15"/>
      <c r="H3028" s="474" t="str">
        <f t="shared" si="98"/>
        <v/>
      </c>
      <c r="J3028" s="282" t="str">
        <f t="shared" si="99"/>
        <v/>
      </c>
    </row>
    <row r="3029" spans="2:10" ht="15" hidden="1" customHeight="1">
      <c r="B3029" s="150"/>
      <c r="C3029" s="13"/>
      <c r="D3029" s="14"/>
      <c r="E3029" s="473"/>
      <c r="F3029" s="15"/>
      <c r="G3029" s="15"/>
      <c r="H3029" s="474" t="str">
        <f t="shared" si="98"/>
        <v/>
      </c>
      <c r="J3029" s="282" t="str">
        <f t="shared" si="99"/>
        <v/>
      </c>
    </row>
    <row r="3030" spans="2:10" ht="15" hidden="1" customHeight="1">
      <c r="B3030" s="150"/>
      <c r="C3030" s="13"/>
      <c r="D3030" s="14"/>
      <c r="E3030" s="473"/>
      <c r="F3030" s="15"/>
      <c r="G3030" s="15"/>
      <c r="H3030" s="474" t="str">
        <f t="shared" si="98"/>
        <v/>
      </c>
      <c r="J3030" s="282" t="str">
        <f t="shared" si="99"/>
        <v/>
      </c>
    </row>
    <row r="3031" spans="2:10" ht="15" hidden="1" customHeight="1">
      <c r="B3031" s="150"/>
      <c r="C3031" s="13"/>
      <c r="D3031" s="14"/>
      <c r="E3031" s="473"/>
      <c r="F3031" s="15"/>
      <c r="G3031" s="15"/>
      <c r="H3031" s="474" t="str">
        <f t="shared" si="98"/>
        <v/>
      </c>
      <c r="J3031" s="282" t="str">
        <f t="shared" si="99"/>
        <v/>
      </c>
    </row>
    <row r="3032" spans="2:10" ht="15" hidden="1" customHeight="1">
      <c r="B3032" s="150"/>
      <c r="C3032" s="13"/>
      <c r="D3032" s="14"/>
      <c r="E3032" s="473"/>
      <c r="F3032" s="15"/>
      <c r="G3032" s="15"/>
      <c r="H3032" s="474" t="str">
        <f t="shared" si="98"/>
        <v/>
      </c>
      <c r="J3032" s="282" t="str">
        <f t="shared" si="99"/>
        <v/>
      </c>
    </row>
    <row r="3033" spans="2:10" ht="15" hidden="1" customHeight="1">
      <c r="B3033" s="150"/>
      <c r="C3033" s="13"/>
      <c r="D3033" s="14"/>
      <c r="E3033" s="473"/>
      <c r="F3033" s="15"/>
      <c r="G3033" s="15"/>
      <c r="H3033" s="474" t="str">
        <f t="shared" si="98"/>
        <v/>
      </c>
      <c r="J3033" s="282" t="str">
        <f t="shared" si="99"/>
        <v/>
      </c>
    </row>
    <row r="3034" spans="2:10" ht="15" hidden="1" customHeight="1">
      <c r="B3034" s="150"/>
      <c r="C3034" s="13"/>
      <c r="D3034" s="14"/>
      <c r="E3034" s="473"/>
      <c r="F3034" s="15"/>
      <c r="G3034" s="15"/>
      <c r="H3034" s="474" t="str">
        <f t="shared" si="98"/>
        <v/>
      </c>
      <c r="J3034" s="282" t="str">
        <f t="shared" si="99"/>
        <v/>
      </c>
    </row>
    <row r="3035" spans="2:10" ht="15" hidden="1" customHeight="1">
      <c r="B3035" s="150"/>
      <c r="C3035" s="13"/>
      <c r="D3035" s="14"/>
      <c r="E3035" s="473"/>
      <c r="F3035" s="15"/>
      <c r="G3035" s="15"/>
      <c r="H3035" s="474" t="str">
        <f t="shared" si="98"/>
        <v/>
      </c>
      <c r="J3035" s="282" t="str">
        <f t="shared" si="99"/>
        <v/>
      </c>
    </row>
    <row r="3036" spans="2:10" ht="15" hidden="1" customHeight="1">
      <c r="B3036" s="150"/>
      <c r="C3036" s="13"/>
      <c r="D3036" s="14"/>
      <c r="E3036" s="473"/>
      <c r="F3036" s="15"/>
      <c r="G3036" s="15"/>
      <c r="H3036" s="474" t="str">
        <f t="shared" si="98"/>
        <v/>
      </c>
      <c r="J3036" s="282" t="str">
        <f t="shared" si="99"/>
        <v/>
      </c>
    </row>
    <row r="3037" spans="2:10" ht="15" hidden="1" customHeight="1">
      <c r="B3037" s="150"/>
      <c r="C3037" s="13"/>
      <c r="D3037" s="14"/>
      <c r="E3037" s="473"/>
      <c r="F3037" s="15"/>
      <c r="G3037" s="15"/>
      <c r="H3037" s="474" t="str">
        <f t="shared" si="98"/>
        <v/>
      </c>
      <c r="J3037" s="282" t="str">
        <f t="shared" si="99"/>
        <v/>
      </c>
    </row>
    <row r="3038" spans="2:10" ht="15" hidden="1" customHeight="1">
      <c r="B3038" s="150"/>
      <c r="C3038" s="13"/>
      <c r="D3038" s="14"/>
      <c r="E3038" s="473"/>
      <c r="F3038" s="15"/>
      <c r="G3038" s="15"/>
      <c r="H3038" s="474" t="str">
        <f t="shared" si="98"/>
        <v/>
      </c>
      <c r="J3038" s="282" t="str">
        <f t="shared" si="99"/>
        <v/>
      </c>
    </row>
    <row r="3039" spans="2:10" ht="15" hidden="1" customHeight="1">
      <c r="B3039" s="150"/>
      <c r="C3039" s="13"/>
      <c r="D3039" s="14"/>
      <c r="E3039" s="473"/>
      <c r="F3039" s="15"/>
      <c r="G3039" s="15"/>
      <c r="H3039" s="474" t="str">
        <f t="shared" si="98"/>
        <v/>
      </c>
      <c r="J3039" s="282" t="str">
        <f t="shared" si="99"/>
        <v/>
      </c>
    </row>
    <row r="3040" spans="2:10" ht="15" hidden="1" customHeight="1">
      <c r="B3040" s="150"/>
      <c r="C3040" s="13"/>
      <c r="D3040" s="14"/>
      <c r="E3040" s="473"/>
      <c r="F3040" s="15"/>
      <c r="G3040" s="15"/>
      <c r="H3040" s="474" t="str">
        <f t="shared" si="98"/>
        <v/>
      </c>
      <c r="J3040" s="282" t="str">
        <f t="shared" si="99"/>
        <v/>
      </c>
    </row>
    <row r="3041" spans="2:10" ht="15" hidden="1" customHeight="1">
      <c r="B3041" s="150"/>
      <c r="C3041" s="13"/>
      <c r="D3041" s="14"/>
      <c r="E3041" s="473"/>
      <c r="F3041" s="15"/>
      <c r="G3041" s="15"/>
      <c r="H3041" s="474" t="str">
        <f t="shared" si="98"/>
        <v/>
      </c>
      <c r="J3041" s="282" t="str">
        <f t="shared" si="99"/>
        <v/>
      </c>
    </row>
    <row r="3042" spans="2:10" ht="15" hidden="1" customHeight="1">
      <c r="B3042" s="150"/>
      <c r="C3042" s="13"/>
      <c r="D3042" s="14"/>
      <c r="E3042" s="473"/>
      <c r="F3042" s="15"/>
      <c r="G3042" s="15"/>
      <c r="H3042" s="474" t="str">
        <f t="shared" si="98"/>
        <v/>
      </c>
      <c r="J3042" s="282" t="str">
        <f t="shared" si="99"/>
        <v/>
      </c>
    </row>
    <row r="3043" spans="2:10" ht="15" hidden="1" customHeight="1">
      <c r="B3043" s="150"/>
      <c r="C3043" s="13"/>
      <c r="D3043" s="14"/>
      <c r="E3043" s="473"/>
      <c r="F3043" s="15"/>
      <c r="G3043" s="15"/>
      <c r="H3043" s="474" t="str">
        <f t="shared" si="98"/>
        <v/>
      </c>
      <c r="J3043" s="282" t="str">
        <f t="shared" si="99"/>
        <v/>
      </c>
    </row>
    <row r="3044" spans="2:10" ht="15" hidden="1" customHeight="1">
      <c r="B3044" s="150"/>
      <c r="C3044" s="13"/>
      <c r="D3044" s="14"/>
      <c r="E3044" s="473"/>
      <c r="F3044" s="15"/>
      <c r="G3044" s="15"/>
      <c r="H3044" s="474" t="str">
        <f t="shared" si="98"/>
        <v/>
      </c>
      <c r="J3044" s="282" t="str">
        <f t="shared" si="99"/>
        <v/>
      </c>
    </row>
    <row r="3045" spans="2:10" ht="15" hidden="1" customHeight="1">
      <c r="B3045" s="150"/>
      <c r="C3045" s="13"/>
      <c r="D3045" s="14"/>
      <c r="E3045" s="473"/>
      <c r="F3045" s="15"/>
      <c r="G3045" s="15"/>
      <c r="H3045" s="474" t="str">
        <f t="shared" si="98"/>
        <v/>
      </c>
      <c r="J3045" s="282" t="str">
        <f t="shared" si="99"/>
        <v/>
      </c>
    </row>
    <row r="3046" spans="2:10" ht="15" hidden="1" customHeight="1">
      <c r="B3046" s="150"/>
      <c r="C3046" s="13"/>
      <c r="D3046" s="14"/>
      <c r="E3046" s="473"/>
      <c r="F3046" s="15"/>
      <c r="G3046" s="15"/>
      <c r="H3046" s="474" t="str">
        <f t="shared" si="98"/>
        <v/>
      </c>
      <c r="J3046" s="282" t="str">
        <f t="shared" si="99"/>
        <v/>
      </c>
    </row>
    <row r="3047" spans="2:10" ht="15" hidden="1" customHeight="1">
      <c r="B3047" s="150"/>
      <c r="C3047" s="13"/>
      <c r="D3047" s="14"/>
      <c r="E3047" s="473"/>
      <c r="F3047" s="15"/>
      <c r="G3047" s="15"/>
      <c r="H3047" s="474" t="str">
        <f t="shared" si="98"/>
        <v/>
      </c>
      <c r="J3047" s="282" t="str">
        <f t="shared" si="99"/>
        <v/>
      </c>
    </row>
    <row r="3048" spans="2:10" ht="15" hidden="1" customHeight="1">
      <c r="B3048" s="150"/>
      <c r="C3048" s="13"/>
      <c r="D3048" s="14"/>
      <c r="E3048" s="473"/>
      <c r="F3048" s="15"/>
      <c r="G3048" s="15"/>
      <c r="H3048" s="474" t="str">
        <f t="shared" si="98"/>
        <v/>
      </c>
      <c r="J3048" s="282" t="str">
        <f t="shared" si="99"/>
        <v/>
      </c>
    </row>
    <row r="3049" spans="2:10" ht="15" hidden="1" customHeight="1">
      <c r="B3049" s="150"/>
      <c r="C3049" s="13"/>
      <c r="D3049" s="14"/>
      <c r="E3049" s="473"/>
      <c r="F3049" s="15"/>
      <c r="G3049" s="15"/>
      <c r="H3049" s="474" t="str">
        <f t="shared" si="98"/>
        <v/>
      </c>
      <c r="J3049" s="282" t="str">
        <f t="shared" si="99"/>
        <v/>
      </c>
    </row>
    <row r="3050" spans="2:10" ht="15" hidden="1" customHeight="1">
      <c r="B3050" s="150"/>
      <c r="C3050" s="13"/>
      <c r="D3050" s="14"/>
      <c r="E3050" s="473"/>
      <c r="F3050" s="15"/>
      <c r="G3050" s="15"/>
      <c r="H3050" s="474" t="str">
        <f t="shared" si="98"/>
        <v/>
      </c>
      <c r="J3050" s="282" t="str">
        <f t="shared" si="99"/>
        <v/>
      </c>
    </row>
    <row r="3051" spans="2:10" ht="15" hidden="1" customHeight="1">
      <c r="B3051" s="150"/>
      <c r="C3051" s="13"/>
      <c r="D3051" s="14"/>
      <c r="E3051" s="473"/>
      <c r="F3051" s="15"/>
      <c r="G3051" s="15"/>
      <c r="H3051" s="474" t="str">
        <f t="shared" si="98"/>
        <v/>
      </c>
      <c r="J3051" s="282" t="str">
        <f t="shared" si="99"/>
        <v/>
      </c>
    </row>
    <row r="3052" spans="2:10" ht="15" hidden="1" customHeight="1">
      <c r="B3052" s="150"/>
      <c r="C3052" s="13"/>
      <c r="D3052" s="14"/>
      <c r="E3052" s="473"/>
      <c r="F3052" s="15"/>
      <c r="G3052" s="15"/>
      <c r="H3052" s="474" t="str">
        <f t="shared" si="98"/>
        <v/>
      </c>
      <c r="J3052" s="282" t="str">
        <f t="shared" si="99"/>
        <v/>
      </c>
    </row>
    <row r="3053" spans="2:10" ht="15" hidden="1" customHeight="1">
      <c r="B3053" s="150"/>
      <c r="C3053" s="13"/>
      <c r="D3053" s="14"/>
      <c r="E3053" s="473"/>
      <c r="F3053" s="15"/>
      <c r="G3053" s="15"/>
      <c r="H3053" s="474" t="str">
        <f t="shared" si="98"/>
        <v/>
      </c>
      <c r="J3053" s="282" t="str">
        <f t="shared" si="99"/>
        <v/>
      </c>
    </row>
    <row r="3054" spans="2:10" ht="15" hidden="1" customHeight="1">
      <c r="B3054" s="150"/>
      <c r="C3054" s="13"/>
      <c r="D3054" s="14"/>
      <c r="E3054" s="473"/>
      <c r="F3054" s="15"/>
      <c r="G3054" s="15"/>
      <c r="H3054" s="474" t="str">
        <f t="shared" si="98"/>
        <v/>
      </c>
      <c r="J3054" s="282" t="str">
        <f t="shared" si="99"/>
        <v/>
      </c>
    </row>
    <row r="3055" spans="2:10" ht="15" hidden="1" customHeight="1">
      <c r="B3055" s="150"/>
      <c r="C3055" s="13"/>
      <c r="D3055" s="14"/>
      <c r="E3055" s="473"/>
      <c r="F3055" s="15"/>
      <c r="G3055" s="15"/>
      <c r="H3055" s="474" t="str">
        <f t="shared" si="98"/>
        <v/>
      </c>
      <c r="J3055" s="282" t="str">
        <f t="shared" si="99"/>
        <v/>
      </c>
    </row>
    <row r="3056" spans="2:10" ht="15" hidden="1" customHeight="1">
      <c r="B3056" s="150"/>
      <c r="C3056" s="13"/>
      <c r="D3056" s="14"/>
      <c r="E3056" s="473"/>
      <c r="F3056" s="15"/>
      <c r="G3056" s="15"/>
      <c r="H3056" s="474" t="str">
        <f t="shared" si="98"/>
        <v/>
      </c>
      <c r="J3056" s="282" t="str">
        <f t="shared" si="99"/>
        <v/>
      </c>
    </row>
    <row r="3057" spans="2:10" ht="15" hidden="1" customHeight="1">
      <c r="B3057" s="150"/>
      <c r="C3057" s="13"/>
      <c r="D3057" s="14"/>
      <c r="E3057" s="473"/>
      <c r="F3057" s="15"/>
      <c r="G3057" s="15"/>
      <c r="H3057" s="474" t="str">
        <f t="shared" si="98"/>
        <v/>
      </c>
      <c r="J3057" s="282" t="str">
        <f t="shared" si="99"/>
        <v/>
      </c>
    </row>
    <row r="3058" spans="2:10" ht="15" hidden="1" customHeight="1">
      <c r="B3058" s="150"/>
      <c r="C3058" s="13"/>
      <c r="D3058" s="14"/>
      <c r="E3058" s="473"/>
      <c r="F3058" s="15"/>
      <c r="G3058" s="15"/>
      <c r="H3058" s="474" t="str">
        <f t="shared" si="98"/>
        <v/>
      </c>
      <c r="J3058" s="282" t="str">
        <f t="shared" si="99"/>
        <v/>
      </c>
    </row>
    <row r="3059" spans="2:10" ht="15" hidden="1" customHeight="1">
      <c r="B3059" s="150"/>
      <c r="C3059" s="13"/>
      <c r="D3059" s="14"/>
      <c r="E3059" s="473"/>
      <c r="F3059" s="15"/>
      <c r="G3059" s="15"/>
      <c r="H3059" s="474" t="str">
        <f t="shared" si="98"/>
        <v/>
      </c>
      <c r="J3059" s="282" t="str">
        <f t="shared" si="99"/>
        <v/>
      </c>
    </row>
    <row r="3060" spans="2:10" ht="15" hidden="1" customHeight="1">
      <c r="B3060" s="150"/>
      <c r="C3060" s="13"/>
      <c r="D3060" s="14"/>
      <c r="E3060" s="473"/>
      <c r="F3060" s="15"/>
      <c r="G3060" s="15"/>
      <c r="H3060" s="474" t="str">
        <f t="shared" si="98"/>
        <v/>
      </c>
      <c r="J3060" s="282" t="str">
        <f t="shared" si="99"/>
        <v/>
      </c>
    </row>
    <row r="3061" spans="2:10" ht="15" hidden="1" customHeight="1">
      <c r="B3061" s="150"/>
      <c r="C3061" s="13"/>
      <c r="D3061" s="14"/>
      <c r="E3061" s="473"/>
      <c r="F3061" s="15"/>
      <c r="G3061" s="15"/>
      <c r="H3061" s="474" t="str">
        <f t="shared" si="98"/>
        <v/>
      </c>
      <c r="J3061" s="282" t="str">
        <f t="shared" si="99"/>
        <v/>
      </c>
    </row>
    <row r="3062" spans="2:10" ht="15" hidden="1" customHeight="1">
      <c r="B3062" s="150"/>
      <c r="C3062" s="13"/>
      <c r="D3062" s="14"/>
      <c r="E3062" s="473"/>
      <c r="F3062" s="15"/>
      <c r="G3062" s="15"/>
      <c r="H3062" s="474" t="str">
        <f t="shared" si="98"/>
        <v/>
      </c>
      <c r="J3062" s="282" t="str">
        <f t="shared" si="99"/>
        <v/>
      </c>
    </row>
    <row r="3063" spans="2:10" ht="15" hidden="1" customHeight="1">
      <c r="B3063" s="150"/>
      <c r="C3063" s="13"/>
      <c r="D3063" s="14"/>
      <c r="E3063" s="473"/>
      <c r="F3063" s="15"/>
      <c r="G3063" s="15"/>
      <c r="H3063" s="474" t="str">
        <f t="shared" si="98"/>
        <v/>
      </c>
      <c r="J3063" s="282" t="str">
        <f t="shared" si="99"/>
        <v/>
      </c>
    </row>
    <row r="3064" spans="2:10" ht="15" hidden="1" customHeight="1">
      <c r="B3064" s="150"/>
      <c r="C3064" s="13"/>
      <c r="D3064" s="14"/>
      <c r="E3064" s="473"/>
      <c r="F3064" s="15"/>
      <c r="G3064" s="15"/>
      <c r="H3064" s="474" t="str">
        <f t="shared" si="98"/>
        <v/>
      </c>
      <c r="J3064" s="282" t="str">
        <f t="shared" si="99"/>
        <v/>
      </c>
    </row>
    <row r="3065" spans="2:10" ht="15" hidden="1" customHeight="1">
      <c r="B3065" s="150"/>
      <c r="C3065" s="13"/>
      <c r="D3065" s="14"/>
      <c r="E3065" s="473"/>
      <c r="F3065" s="15"/>
      <c r="G3065" s="15"/>
      <c r="H3065" s="474" t="str">
        <f t="shared" si="98"/>
        <v/>
      </c>
      <c r="J3065" s="282" t="str">
        <f t="shared" si="99"/>
        <v/>
      </c>
    </row>
    <row r="3066" spans="2:10" ht="15" hidden="1" customHeight="1">
      <c r="B3066" s="150"/>
      <c r="C3066" s="13"/>
      <c r="D3066" s="14"/>
      <c r="E3066" s="473"/>
      <c r="F3066" s="15"/>
      <c r="G3066" s="15"/>
      <c r="H3066" s="474" t="str">
        <f t="shared" si="98"/>
        <v/>
      </c>
      <c r="J3066" s="282" t="str">
        <f t="shared" si="99"/>
        <v/>
      </c>
    </row>
    <row r="3067" spans="2:10" ht="15" hidden="1" customHeight="1">
      <c r="B3067" s="150"/>
      <c r="C3067" s="13"/>
      <c r="D3067" s="14"/>
      <c r="E3067" s="473"/>
      <c r="F3067" s="15"/>
      <c r="G3067" s="15"/>
      <c r="H3067" s="474" t="str">
        <f t="shared" si="98"/>
        <v/>
      </c>
      <c r="J3067" s="282" t="str">
        <f t="shared" si="99"/>
        <v/>
      </c>
    </row>
    <row r="3068" spans="2:10" ht="15" hidden="1" customHeight="1">
      <c r="B3068" s="150"/>
      <c r="C3068" s="13"/>
      <c r="D3068" s="14"/>
      <c r="E3068" s="473"/>
      <c r="F3068" s="15"/>
      <c r="G3068" s="15"/>
      <c r="H3068" s="474" t="str">
        <f t="shared" si="98"/>
        <v/>
      </c>
      <c r="J3068" s="282" t="str">
        <f t="shared" si="99"/>
        <v/>
      </c>
    </row>
    <row r="3069" spans="2:10" ht="15" hidden="1" customHeight="1">
      <c r="B3069" s="150"/>
      <c r="C3069" s="13"/>
      <c r="D3069" s="14"/>
      <c r="E3069" s="473"/>
      <c r="F3069" s="15"/>
      <c r="G3069" s="15"/>
      <c r="H3069" s="474" t="str">
        <f t="shared" si="98"/>
        <v/>
      </c>
      <c r="J3069" s="282" t="str">
        <f t="shared" si="99"/>
        <v/>
      </c>
    </row>
    <row r="3070" spans="2:10" ht="15" hidden="1" customHeight="1">
      <c r="B3070" s="150"/>
      <c r="C3070" s="13"/>
      <c r="D3070" s="14"/>
      <c r="E3070" s="473"/>
      <c r="F3070" s="15"/>
      <c r="G3070" s="15"/>
      <c r="H3070" s="474" t="str">
        <f t="shared" si="98"/>
        <v/>
      </c>
      <c r="J3070" s="282" t="str">
        <f t="shared" si="99"/>
        <v/>
      </c>
    </row>
    <row r="3071" spans="2:10" ht="15" hidden="1" customHeight="1">
      <c r="B3071" s="150"/>
      <c r="C3071" s="13"/>
      <c r="D3071" s="14"/>
      <c r="E3071" s="473"/>
      <c r="F3071" s="15"/>
      <c r="G3071" s="15"/>
      <c r="H3071" s="474" t="str">
        <f t="shared" si="98"/>
        <v/>
      </c>
      <c r="J3071" s="282" t="str">
        <f t="shared" si="99"/>
        <v/>
      </c>
    </row>
    <row r="3072" spans="2:10" ht="15" hidden="1" customHeight="1">
      <c r="B3072" s="150"/>
      <c r="C3072" s="13"/>
      <c r="D3072" s="14"/>
      <c r="E3072" s="473"/>
      <c r="F3072" s="15"/>
      <c r="G3072" s="15"/>
      <c r="H3072" s="474" t="str">
        <f t="shared" si="98"/>
        <v/>
      </c>
      <c r="J3072" s="282" t="str">
        <f t="shared" si="99"/>
        <v/>
      </c>
    </row>
    <row r="3073" spans="2:10" ht="15" hidden="1" customHeight="1">
      <c r="B3073" s="150"/>
      <c r="C3073" s="13"/>
      <c r="D3073" s="14"/>
      <c r="E3073" s="473"/>
      <c r="F3073" s="15"/>
      <c r="G3073" s="15"/>
      <c r="H3073" s="474" t="str">
        <f t="shared" si="98"/>
        <v/>
      </c>
      <c r="J3073" s="282" t="str">
        <f t="shared" si="99"/>
        <v/>
      </c>
    </row>
    <row r="3074" spans="2:10" ht="15" hidden="1" customHeight="1">
      <c r="B3074" s="150"/>
      <c r="C3074" s="13"/>
      <c r="D3074" s="14"/>
      <c r="E3074" s="473"/>
      <c r="F3074" s="15"/>
      <c r="G3074" s="15"/>
      <c r="H3074" s="474" t="str">
        <f t="shared" si="98"/>
        <v/>
      </c>
      <c r="J3074" s="282" t="str">
        <f t="shared" si="99"/>
        <v/>
      </c>
    </row>
    <row r="3075" spans="2:10" ht="15" hidden="1" customHeight="1">
      <c r="B3075" s="150"/>
      <c r="C3075" s="13"/>
      <c r="D3075" s="14"/>
      <c r="E3075" s="473"/>
      <c r="F3075" s="15"/>
      <c r="G3075" s="15"/>
      <c r="H3075" s="474" t="str">
        <f t="shared" si="98"/>
        <v/>
      </c>
      <c r="J3075" s="282" t="str">
        <f t="shared" si="99"/>
        <v/>
      </c>
    </row>
    <row r="3076" spans="2:10" ht="15" hidden="1" customHeight="1">
      <c r="B3076" s="150"/>
      <c r="C3076" s="13"/>
      <c r="D3076" s="14"/>
      <c r="E3076" s="473"/>
      <c r="F3076" s="15"/>
      <c r="G3076" s="15"/>
      <c r="H3076" s="474" t="str">
        <f t="shared" si="98"/>
        <v/>
      </c>
      <c r="J3076" s="282" t="str">
        <f t="shared" si="99"/>
        <v/>
      </c>
    </row>
    <row r="3077" spans="2:10" ht="15" hidden="1" customHeight="1">
      <c r="B3077" s="150"/>
      <c r="C3077" s="13"/>
      <c r="D3077" s="14"/>
      <c r="E3077" s="473"/>
      <c r="F3077" s="15"/>
      <c r="G3077" s="15"/>
      <c r="H3077" s="474" t="str">
        <f t="shared" si="98"/>
        <v/>
      </c>
      <c r="J3077" s="282" t="str">
        <f t="shared" si="99"/>
        <v/>
      </c>
    </row>
    <row r="3078" spans="2:10" ht="15" hidden="1" customHeight="1">
      <c r="B3078" s="150"/>
      <c r="C3078" s="13"/>
      <c r="D3078" s="14"/>
      <c r="E3078" s="473"/>
      <c r="F3078" s="15"/>
      <c r="G3078" s="15"/>
      <c r="H3078" s="474" t="str">
        <f t="shared" si="98"/>
        <v/>
      </c>
      <c r="J3078" s="282" t="str">
        <f t="shared" si="99"/>
        <v/>
      </c>
    </row>
    <row r="3079" spans="2:10" ht="15" hidden="1" customHeight="1">
      <c r="B3079" s="150"/>
      <c r="C3079" s="13"/>
      <c r="D3079" s="14"/>
      <c r="E3079" s="473"/>
      <c r="F3079" s="15"/>
      <c r="G3079" s="15"/>
      <c r="H3079" s="474" t="str">
        <f t="shared" si="98"/>
        <v/>
      </c>
      <c r="J3079" s="282" t="str">
        <f t="shared" si="99"/>
        <v/>
      </c>
    </row>
    <row r="3080" spans="2:10" ht="15" hidden="1" customHeight="1">
      <c r="B3080" s="150"/>
      <c r="C3080" s="13"/>
      <c r="D3080" s="14"/>
      <c r="E3080" s="473"/>
      <c r="F3080" s="15"/>
      <c r="G3080" s="15"/>
      <c r="H3080" s="474" t="str">
        <f t="shared" si="98"/>
        <v/>
      </c>
      <c r="J3080" s="282" t="str">
        <f t="shared" si="99"/>
        <v/>
      </c>
    </row>
    <row r="3081" spans="2:10" ht="15" hidden="1" customHeight="1">
      <c r="B3081" s="150"/>
      <c r="C3081" s="13"/>
      <c r="D3081" s="14"/>
      <c r="E3081" s="473"/>
      <c r="F3081" s="15"/>
      <c r="G3081" s="15"/>
      <c r="H3081" s="474" t="str">
        <f t="shared" si="98"/>
        <v/>
      </c>
      <c r="J3081" s="282" t="str">
        <f t="shared" si="99"/>
        <v/>
      </c>
    </row>
    <row r="3082" spans="2:10" ht="15" hidden="1" customHeight="1">
      <c r="B3082" s="150"/>
      <c r="C3082" s="13"/>
      <c r="D3082" s="14"/>
      <c r="E3082" s="473"/>
      <c r="F3082" s="15"/>
      <c r="G3082" s="15"/>
      <c r="H3082" s="474" t="str">
        <f t="shared" si="98"/>
        <v/>
      </c>
      <c r="J3082" s="282" t="str">
        <f t="shared" si="99"/>
        <v/>
      </c>
    </row>
    <row r="3083" spans="2:10" ht="15" hidden="1" customHeight="1">
      <c r="B3083" s="150"/>
      <c r="C3083" s="13"/>
      <c r="D3083" s="14"/>
      <c r="E3083" s="473"/>
      <c r="F3083" s="15"/>
      <c r="G3083" s="15"/>
      <c r="H3083" s="474" t="str">
        <f t="shared" si="98"/>
        <v/>
      </c>
      <c r="J3083" s="282" t="str">
        <f t="shared" si="99"/>
        <v/>
      </c>
    </row>
    <row r="3084" spans="2:10" ht="15" hidden="1" customHeight="1">
      <c r="B3084" s="150"/>
      <c r="C3084" s="13"/>
      <c r="D3084" s="14"/>
      <c r="E3084" s="473"/>
      <c r="F3084" s="15"/>
      <c r="G3084" s="15"/>
      <c r="H3084" s="474" t="str">
        <f t="shared" si="98"/>
        <v/>
      </c>
      <c r="J3084" s="282" t="str">
        <f t="shared" si="99"/>
        <v/>
      </c>
    </row>
    <row r="3085" spans="2:10" ht="15" hidden="1" customHeight="1">
      <c r="B3085" s="150"/>
      <c r="C3085" s="13"/>
      <c r="D3085" s="14"/>
      <c r="E3085" s="473"/>
      <c r="F3085" s="15"/>
      <c r="G3085" s="15"/>
      <c r="H3085" s="474" t="str">
        <f t="shared" si="98"/>
        <v/>
      </c>
      <c r="J3085" s="282" t="str">
        <f t="shared" si="99"/>
        <v/>
      </c>
    </row>
    <row r="3086" spans="2:10" ht="15" hidden="1" customHeight="1">
      <c r="B3086" s="150"/>
      <c r="C3086" s="13"/>
      <c r="D3086" s="14"/>
      <c r="E3086" s="473"/>
      <c r="F3086" s="15"/>
      <c r="G3086" s="15"/>
      <c r="H3086" s="474" t="str">
        <f t="shared" si="98"/>
        <v/>
      </c>
      <c r="J3086" s="282" t="str">
        <f t="shared" si="99"/>
        <v/>
      </c>
    </row>
    <row r="3087" spans="2:10" ht="15" hidden="1" customHeight="1">
      <c r="B3087" s="150"/>
      <c r="C3087" s="13"/>
      <c r="D3087" s="14"/>
      <c r="E3087" s="473"/>
      <c r="F3087" s="15"/>
      <c r="G3087" s="15"/>
      <c r="H3087" s="474" t="str">
        <f t="shared" ref="H3087:H3150" si="100">IF(B3087&lt;&gt;"",(D3087*E3087)/(1-F3087-G3087),"")</f>
        <v/>
      </c>
      <c r="J3087" s="282" t="str">
        <f t="shared" ref="J3087:J3150" si="101">IF(B3087="","",IF(H3087&lt;&gt;0,"x",IF(H3087="","",IF(H3087=0,""))))</f>
        <v/>
      </c>
    </row>
    <row r="3088" spans="2:10" ht="15" hidden="1" customHeight="1">
      <c r="B3088" s="150"/>
      <c r="C3088" s="13"/>
      <c r="D3088" s="14"/>
      <c r="E3088" s="473"/>
      <c r="F3088" s="15"/>
      <c r="G3088" s="15"/>
      <c r="H3088" s="474" t="str">
        <f t="shared" si="100"/>
        <v/>
      </c>
      <c r="J3088" s="282" t="str">
        <f t="shared" si="101"/>
        <v/>
      </c>
    </row>
    <row r="3089" spans="2:10" ht="15" hidden="1" customHeight="1">
      <c r="B3089" s="150"/>
      <c r="C3089" s="13"/>
      <c r="D3089" s="14"/>
      <c r="E3089" s="473"/>
      <c r="F3089" s="15"/>
      <c r="G3089" s="15"/>
      <c r="H3089" s="474" t="str">
        <f t="shared" si="100"/>
        <v/>
      </c>
      <c r="J3089" s="282" t="str">
        <f t="shared" si="101"/>
        <v/>
      </c>
    </row>
    <row r="3090" spans="2:10" ht="15" hidden="1" customHeight="1">
      <c r="B3090" s="150"/>
      <c r="C3090" s="13"/>
      <c r="D3090" s="14"/>
      <c r="E3090" s="473"/>
      <c r="F3090" s="15"/>
      <c r="G3090" s="15"/>
      <c r="H3090" s="474" t="str">
        <f t="shared" si="100"/>
        <v/>
      </c>
      <c r="J3090" s="282" t="str">
        <f t="shared" si="101"/>
        <v/>
      </c>
    </row>
    <row r="3091" spans="2:10" ht="15" hidden="1" customHeight="1">
      <c r="B3091" s="150"/>
      <c r="C3091" s="13"/>
      <c r="D3091" s="14"/>
      <c r="E3091" s="473"/>
      <c r="F3091" s="15"/>
      <c r="G3091" s="15"/>
      <c r="H3091" s="474" t="str">
        <f t="shared" si="100"/>
        <v/>
      </c>
      <c r="J3091" s="282" t="str">
        <f t="shared" si="101"/>
        <v/>
      </c>
    </row>
    <row r="3092" spans="2:10" ht="15" hidden="1" customHeight="1">
      <c r="B3092" s="150"/>
      <c r="C3092" s="13"/>
      <c r="D3092" s="14"/>
      <c r="E3092" s="473"/>
      <c r="F3092" s="15"/>
      <c r="G3092" s="15"/>
      <c r="H3092" s="474" t="str">
        <f t="shared" si="100"/>
        <v/>
      </c>
      <c r="J3092" s="282" t="str">
        <f t="shared" si="101"/>
        <v/>
      </c>
    </row>
    <row r="3093" spans="2:10" ht="15" hidden="1" customHeight="1">
      <c r="B3093" s="150"/>
      <c r="C3093" s="13"/>
      <c r="D3093" s="14"/>
      <c r="E3093" s="473"/>
      <c r="F3093" s="15"/>
      <c r="G3093" s="15"/>
      <c r="H3093" s="474" t="str">
        <f t="shared" si="100"/>
        <v/>
      </c>
      <c r="J3093" s="282" t="str">
        <f t="shared" si="101"/>
        <v/>
      </c>
    </row>
    <row r="3094" spans="2:10" ht="15" hidden="1" customHeight="1">
      <c r="B3094" s="150"/>
      <c r="C3094" s="13"/>
      <c r="D3094" s="14"/>
      <c r="E3094" s="473"/>
      <c r="F3094" s="15"/>
      <c r="G3094" s="15"/>
      <c r="H3094" s="474" t="str">
        <f t="shared" si="100"/>
        <v/>
      </c>
      <c r="J3094" s="282" t="str">
        <f t="shared" si="101"/>
        <v/>
      </c>
    </row>
    <row r="3095" spans="2:10" ht="15" hidden="1" customHeight="1">
      <c r="B3095" s="150"/>
      <c r="C3095" s="13"/>
      <c r="D3095" s="14"/>
      <c r="E3095" s="473"/>
      <c r="F3095" s="15"/>
      <c r="G3095" s="15"/>
      <c r="H3095" s="474" t="str">
        <f t="shared" si="100"/>
        <v/>
      </c>
      <c r="J3095" s="282" t="str">
        <f t="shared" si="101"/>
        <v/>
      </c>
    </row>
    <row r="3096" spans="2:10" ht="15" hidden="1" customHeight="1">
      <c r="B3096" s="150"/>
      <c r="C3096" s="13"/>
      <c r="D3096" s="14"/>
      <c r="E3096" s="473"/>
      <c r="F3096" s="15"/>
      <c r="G3096" s="15"/>
      <c r="H3096" s="474" t="str">
        <f t="shared" si="100"/>
        <v/>
      </c>
      <c r="J3096" s="282" t="str">
        <f t="shared" si="101"/>
        <v/>
      </c>
    </row>
    <row r="3097" spans="2:10" ht="15" hidden="1" customHeight="1">
      <c r="B3097" s="150"/>
      <c r="C3097" s="13"/>
      <c r="D3097" s="14"/>
      <c r="E3097" s="473"/>
      <c r="F3097" s="15"/>
      <c r="G3097" s="15"/>
      <c r="H3097" s="474" t="str">
        <f t="shared" si="100"/>
        <v/>
      </c>
      <c r="J3097" s="282" t="str">
        <f t="shared" si="101"/>
        <v/>
      </c>
    </row>
    <row r="3098" spans="2:10" ht="15" hidden="1" customHeight="1">
      <c r="B3098" s="150"/>
      <c r="C3098" s="13"/>
      <c r="D3098" s="14"/>
      <c r="E3098" s="473"/>
      <c r="F3098" s="15"/>
      <c r="G3098" s="15"/>
      <c r="H3098" s="474" t="str">
        <f t="shared" si="100"/>
        <v/>
      </c>
      <c r="J3098" s="282" t="str">
        <f t="shared" si="101"/>
        <v/>
      </c>
    </row>
    <row r="3099" spans="2:10" ht="15" hidden="1" customHeight="1">
      <c r="B3099" s="150"/>
      <c r="C3099" s="13"/>
      <c r="D3099" s="14"/>
      <c r="E3099" s="473"/>
      <c r="F3099" s="15"/>
      <c r="G3099" s="15"/>
      <c r="H3099" s="474" t="str">
        <f t="shared" si="100"/>
        <v/>
      </c>
      <c r="J3099" s="282" t="str">
        <f t="shared" si="101"/>
        <v/>
      </c>
    </row>
    <row r="3100" spans="2:10" ht="15" hidden="1" customHeight="1">
      <c r="B3100" s="150"/>
      <c r="C3100" s="13"/>
      <c r="D3100" s="14"/>
      <c r="E3100" s="473"/>
      <c r="F3100" s="15"/>
      <c r="G3100" s="15"/>
      <c r="H3100" s="474" t="str">
        <f t="shared" si="100"/>
        <v/>
      </c>
      <c r="J3100" s="282" t="str">
        <f t="shared" si="101"/>
        <v/>
      </c>
    </row>
    <row r="3101" spans="2:10" ht="15" hidden="1" customHeight="1">
      <c r="B3101" s="150"/>
      <c r="C3101" s="13"/>
      <c r="D3101" s="14"/>
      <c r="E3101" s="473"/>
      <c r="F3101" s="15"/>
      <c r="G3101" s="15"/>
      <c r="H3101" s="474" t="str">
        <f t="shared" si="100"/>
        <v/>
      </c>
      <c r="J3101" s="282" t="str">
        <f t="shared" si="101"/>
        <v/>
      </c>
    </row>
    <row r="3102" spans="2:10" ht="15" hidden="1" customHeight="1">
      <c r="B3102" s="150"/>
      <c r="C3102" s="13"/>
      <c r="D3102" s="14"/>
      <c r="E3102" s="473"/>
      <c r="F3102" s="15"/>
      <c r="G3102" s="15"/>
      <c r="H3102" s="474" t="str">
        <f t="shared" si="100"/>
        <v/>
      </c>
      <c r="J3102" s="282" t="str">
        <f t="shared" si="101"/>
        <v/>
      </c>
    </row>
    <row r="3103" spans="2:10" ht="15" hidden="1" customHeight="1">
      <c r="B3103" s="150"/>
      <c r="C3103" s="13"/>
      <c r="D3103" s="14"/>
      <c r="E3103" s="473"/>
      <c r="F3103" s="15"/>
      <c r="G3103" s="15"/>
      <c r="H3103" s="474" t="str">
        <f t="shared" si="100"/>
        <v/>
      </c>
      <c r="J3103" s="282" t="str">
        <f t="shared" si="101"/>
        <v/>
      </c>
    </row>
    <row r="3104" spans="2:10" ht="15" hidden="1" customHeight="1">
      <c r="B3104" s="150"/>
      <c r="C3104" s="13"/>
      <c r="D3104" s="14"/>
      <c r="E3104" s="473"/>
      <c r="F3104" s="15"/>
      <c r="G3104" s="15"/>
      <c r="H3104" s="474" t="str">
        <f t="shared" si="100"/>
        <v/>
      </c>
      <c r="J3104" s="282" t="str">
        <f t="shared" si="101"/>
        <v/>
      </c>
    </row>
    <row r="3105" spans="2:10" ht="15" hidden="1" customHeight="1">
      <c r="B3105" s="150"/>
      <c r="C3105" s="13"/>
      <c r="D3105" s="14"/>
      <c r="E3105" s="473"/>
      <c r="F3105" s="15"/>
      <c r="G3105" s="15"/>
      <c r="H3105" s="474" t="str">
        <f t="shared" si="100"/>
        <v/>
      </c>
      <c r="J3105" s="282" t="str">
        <f t="shared" si="101"/>
        <v/>
      </c>
    </row>
    <row r="3106" spans="2:10" ht="15" hidden="1" customHeight="1">
      <c r="B3106" s="150"/>
      <c r="C3106" s="13"/>
      <c r="D3106" s="14"/>
      <c r="E3106" s="473"/>
      <c r="F3106" s="15"/>
      <c r="G3106" s="15"/>
      <c r="H3106" s="474" t="str">
        <f t="shared" si="100"/>
        <v/>
      </c>
      <c r="J3106" s="282" t="str">
        <f t="shared" si="101"/>
        <v/>
      </c>
    </row>
    <row r="3107" spans="2:10" ht="15" hidden="1" customHeight="1">
      <c r="B3107" s="150"/>
      <c r="C3107" s="13"/>
      <c r="D3107" s="14"/>
      <c r="E3107" s="473"/>
      <c r="F3107" s="15"/>
      <c r="G3107" s="15"/>
      <c r="H3107" s="474" t="str">
        <f t="shared" si="100"/>
        <v/>
      </c>
      <c r="J3107" s="282" t="str">
        <f t="shared" si="101"/>
        <v/>
      </c>
    </row>
    <row r="3108" spans="2:10" ht="15" hidden="1" customHeight="1">
      <c r="B3108" s="150"/>
      <c r="C3108" s="13"/>
      <c r="D3108" s="14"/>
      <c r="E3108" s="473"/>
      <c r="F3108" s="15"/>
      <c r="G3108" s="15"/>
      <c r="H3108" s="474" t="str">
        <f t="shared" si="100"/>
        <v/>
      </c>
      <c r="J3108" s="282" t="str">
        <f t="shared" si="101"/>
        <v/>
      </c>
    </row>
    <row r="3109" spans="2:10" ht="15" hidden="1" customHeight="1">
      <c r="B3109" s="150"/>
      <c r="C3109" s="13"/>
      <c r="D3109" s="14"/>
      <c r="E3109" s="473"/>
      <c r="F3109" s="15"/>
      <c r="G3109" s="15"/>
      <c r="H3109" s="474" t="str">
        <f t="shared" si="100"/>
        <v/>
      </c>
      <c r="J3109" s="282" t="str">
        <f t="shared" si="101"/>
        <v/>
      </c>
    </row>
    <row r="3110" spans="2:10" ht="15" hidden="1" customHeight="1">
      <c r="B3110" s="150"/>
      <c r="C3110" s="13"/>
      <c r="D3110" s="14"/>
      <c r="E3110" s="473"/>
      <c r="F3110" s="15"/>
      <c r="G3110" s="15"/>
      <c r="H3110" s="474" t="str">
        <f t="shared" si="100"/>
        <v/>
      </c>
      <c r="J3110" s="282" t="str">
        <f t="shared" si="101"/>
        <v/>
      </c>
    </row>
    <row r="3111" spans="2:10" ht="15" hidden="1" customHeight="1">
      <c r="B3111" s="150"/>
      <c r="C3111" s="13"/>
      <c r="D3111" s="14"/>
      <c r="E3111" s="473"/>
      <c r="F3111" s="15"/>
      <c r="G3111" s="15"/>
      <c r="H3111" s="474" t="str">
        <f t="shared" si="100"/>
        <v/>
      </c>
      <c r="J3111" s="282" t="str">
        <f t="shared" si="101"/>
        <v/>
      </c>
    </row>
    <row r="3112" spans="2:10" ht="15" hidden="1" customHeight="1">
      <c r="B3112" s="150"/>
      <c r="C3112" s="13"/>
      <c r="D3112" s="14"/>
      <c r="E3112" s="473"/>
      <c r="F3112" s="15"/>
      <c r="G3112" s="15"/>
      <c r="H3112" s="474" t="str">
        <f t="shared" si="100"/>
        <v/>
      </c>
      <c r="J3112" s="282" t="str">
        <f t="shared" si="101"/>
        <v/>
      </c>
    </row>
    <row r="3113" spans="2:10" ht="15" hidden="1" customHeight="1">
      <c r="B3113" s="150"/>
      <c r="C3113" s="13"/>
      <c r="D3113" s="14"/>
      <c r="E3113" s="473"/>
      <c r="F3113" s="15"/>
      <c r="G3113" s="15"/>
      <c r="H3113" s="474" t="str">
        <f t="shared" si="100"/>
        <v/>
      </c>
      <c r="J3113" s="282" t="str">
        <f t="shared" si="101"/>
        <v/>
      </c>
    </row>
    <row r="3114" spans="2:10" ht="15" hidden="1" customHeight="1">
      <c r="B3114" s="150"/>
      <c r="C3114" s="13"/>
      <c r="D3114" s="14"/>
      <c r="E3114" s="473"/>
      <c r="F3114" s="15"/>
      <c r="G3114" s="15"/>
      <c r="H3114" s="474" t="str">
        <f t="shared" si="100"/>
        <v/>
      </c>
      <c r="J3114" s="282" t="str">
        <f t="shared" si="101"/>
        <v/>
      </c>
    </row>
    <row r="3115" spans="2:10" ht="15" hidden="1" customHeight="1">
      <c r="B3115" s="150"/>
      <c r="C3115" s="13"/>
      <c r="D3115" s="14"/>
      <c r="E3115" s="473"/>
      <c r="F3115" s="15"/>
      <c r="G3115" s="15"/>
      <c r="H3115" s="474" t="str">
        <f t="shared" si="100"/>
        <v/>
      </c>
      <c r="J3115" s="282" t="str">
        <f t="shared" si="101"/>
        <v/>
      </c>
    </row>
    <row r="3116" spans="2:10" ht="15" hidden="1" customHeight="1">
      <c r="B3116" s="150"/>
      <c r="C3116" s="13"/>
      <c r="D3116" s="14"/>
      <c r="E3116" s="473"/>
      <c r="F3116" s="15"/>
      <c r="G3116" s="15"/>
      <c r="H3116" s="474" t="str">
        <f t="shared" si="100"/>
        <v/>
      </c>
      <c r="J3116" s="282" t="str">
        <f t="shared" si="101"/>
        <v/>
      </c>
    </row>
    <row r="3117" spans="2:10" ht="15" hidden="1" customHeight="1">
      <c r="B3117" s="150"/>
      <c r="C3117" s="13"/>
      <c r="D3117" s="14"/>
      <c r="E3117" s="473"/>
      <c r="F3117" s="15"/>
      <c r="G3117" s="15"/>
      <c r="H3117" s="474" t="str">
        <f t="shared" si="100"/>
        <v/>
      </c>
      <c r="J3117" s="282" t="str">
        <f t="shared" si="101"/>
        <v/>
      </c>
    </row>
    <row r="3118" spans="2:10" ht="15" hidden="1" customHeight="1">
      <c r="B3118" s="150"/>
      <c r="C3118" s="13"/>
      <c r="D3118" s="14"/>
      <c r="E3118" s="473"/>
      <c r="F3118" s="15"/>
      <c r="G3118" s="15"/>
      <c r="H3118" s="474" t="str">
        <f t="shared" si="100"/>
        <v/>
      </c>
      <c r="J3118" s="282" t="str">
        <f t="shared" si="101"/>
        <v/>
      </c>
    </row>
    <row r="3119" spans="2:10" ht="15" hidden="1" customHeight="1">
      <c r="B3119" s="150"/>
      <c r="C3119" s="13"/>
      <c r="D3119" s="14"/>
      <c r="E3119" s="473"/>
      <c r="F3119" s="15"/>
      <c r="G3119" s="15"/>
      <c r="H3119" s="474" t="str">
        <f t="shared" si="100"/>
        <v/>
      </c>
      <c r="J3119" s="282" t="str">
        <f t="shared" si="101"/>
        <v/>
      </c>
    </row>
    <row r="3120" spans="2:10" ht="15" hidden="1" customHeight="1">
      <c r="B3120" s="150"/>
      <c r="C3120" s="13"/>
      <c r="D3120" s="14"/>
      <c r="E3120" s="473"/>
      <c r="F3120" s="15"/>
      <c r="G3120" s="15"/>
      <c r="H3120" s="474" t="str">
        <f t="shared" si="100"/>
        <v/>
      </c>
      <c r="J3120" s="282" t="str">
        <f t="shared" si="101"/>
        <v/>
      </c>
    </row>
    <row r="3121" spans="2:10" ht="15" hidden="1" customHeight="1">
      <c r="B3121" s="150"/>
      <c r="C3121" s="13"/>
      <c r="D3121" s="14"/>
      <c r="E3121" s="473"/>
      <c r="F3121" s="15"/>
      <c r="G3121" s="15"/>
      <c r="H3121" s="474" t="str">
        <f t="shared" si="100"/>
        <v/>
      </c>
      <c r="J3121" s="282" t="str">
        <f t="shared" si="101"/>
        <v/>
      </c>
    </row>
    <row r="3122" spans="2:10" ht="15" hidden="1" customHeight="1">
      <c r="B3122" s="150"/>
      <c r="C3122" s="13"/>
      <c r="D3122" s="14"/>
      <c r="E3122" s="473"/>
      <c r="F3122" s="15"/>
      <c r="G3122" s="15"/>
      <c r="H3122" s="474" t="str">
        <f t="shared" si="100"/>
        <v/>
      </c>
      <c r="J3122" s="282" t="str">
        <f t="shared" si="101"/>
        <v/>
      </c>
    </row>
    <row r="3123" spans="2:10" ht="15" hidden="1" customHeight="1">
      <c r="B3123" s="150"/>
      <c r="C3123" s="13"/>
      <c r="D3123" s="14"/>
      <c r="E3123" s="473"/>
      <c r="F3123" s="15"/>
      <c r="G3123" s="15"/>
      <c r="H3123" s="474" t="str">
        <f t="shared" si="100"/>
        <v/>
      </c>
      <c r="J3123" s="282" t="str">
        <f t="shared" si="101"/>
        <v/>
      </c>
    </row>
    <row r="3124" spans="2:10" ht="15" hidden="1" customHeight="1">
      <c r="B3124" s="150"/>
      <c r="C3124" s="13"/>
      <c r="D3124" s="14"/>
      <c r="E3124" s="473"/>
      <c r="F3124" s="15"/>
      <c r="G3124" s="15"/>
      <c r="H3124" s="474" t="str">
        <f t="shared" si="100"/>
        <v/>
      </c>
      <c r="J3124" s="282" t="str">
        <f t="shared" si="101"/>
        <v/>
      </c>
    </row>
    <row r="3125" spans="2:10" ht="15" hidden="1" customHeight="1">
      <c r="B3125" s="150"/>
      <c r="C3125" s="13"/>
      <c r="D3125" s="14"/>
      <c r="E3125" s="473"/>
      <c r="F3125" s="15"/>
      <c r="G3125" s="15"/>
      <c r="H3125" s="474" t="str">
        <f t="shared" si="100"/>
        <v/>
      </c>
      <c r="J3125" s="282" t="str">
        <f t="shared" si="101"/>
        <v/>
      </c>
    </row>
    <row r="3126" spans="2:10" ht="15" hidden="1" customHeight="1">
      <c r="B3126" s="150"/>
      <c r="C3126" s="13"/>
      <c r="D3126" s="14"/>
      <c r="E3126" s="473"/>
      <c r="F3126" s="15"/>
      <c r="G3126" s="15"/>
      <c r="H3126" s="474" t="str">
        <f t="shared" si="100"/>
        <v/>
      </c>
      <c r="J3126" s="282" t="str">
        <f t="shared" si="101"/>
        <v/>
      </c>
    </row>
    <row r="3127" spans="2:10" ht="15" hidden="1" customHeight="1">
      <c r="B3127" s="150"/>
      <c r="C3127" s="13"/>
      <c r="D3127" s="14"/>
      <c r="E3127" s="473"/>
      <c r="F3127" s="15"/>
      <c r="G3127" s="15"/>
      <c r="H3127" s="474" t="str">
        <f t="shared" si="100"/>
        <v/>
      </c>
      <c r="J3127" s="282" t="str">
        <f t="shared" si="101"/>
        <v/>
      </c>
    </row>
    <row r="3128" spans="2:10" ht="15" hidden="1" customHeight="1">
      <c r="B3128" s="150"/>
      <c r="C3128" s="13"/>
      <c r="D3128" s="14"/>
      <c r="E3128" s="473"/>
      <c r="F3128" s="15"/>
      <c r="G3128" s="15"/>
      <c r="H3128" s="474" t="str">
        <f t="shared" si="100"/>
        <v/>
      </c>
      <c r="J3128" s="282" t="str">
        <f t="shared" si="101"/>
        <v/>
      </c>
    </row>
    <row r="3129" spans="2:10" ht="15" hidden="1" customHeight="1">
      <c r="B3129" s="150"/>
      <c r="C3129" s="13"/>
      <c r="D3129" s="14"/>
      <c r="E3129" s="473"/>
      <c r="F3129" s="15"/>
      <c r="G3129" s="15"/>
      <c r="H3129" s="474" t="str">
        <f t="shared" si="100"/>
        <v/>
      </c>
      <c r="J3129" s="282" t="str">
        <f t="shared" si="101"/>
        <v/>
      </c>
    </row>
    <row r="3130" spans="2:10" ht="15" hidden="1" customHeight="1">
      <c r="B3130" s="150"/>
      <c r="C3130" s="13"/>
      <c r="D3130" s="14"/>
      <c r="E3130" s="473"/>
      <c r="F3130" s="15"/>
      <c r="G3130" s="15"/>
      <c r="H3130" s="474" t="str">
        <f t="shared" si="100"/>
        <v/>
      </c>
      <c r="J3130" s="282" t="str">
        <f t="shared" si="101"/>
        <v/>
      </c>
    </row>
    <row r="3131" spans="2:10" ht="15" hidden="1" customHeight="1">
      <c r="B3131" s="150"/>
      <c r="C3131" s="13"/>
      <c r="D3131" s="14"/>
      <c r="E3131" s="473"/>
      <c r="F3131" s="15"/>
      <c r="G3131" s="15"/>
      <c r="H3131" s="474" t="str">
        <f t="shared" si="100"/>
        <v/>
      </c>
      <c r="J3131" s="282" t="str">
        <f t="shared" si="101"/>
        <v/>
      </c>
    </row>
    <row r="3132" spans="2:10" ht="15" hidden="1" customHeight="1">
      <c r="B3132" s="150"/>
      <c r="C3132" s="13"/>
      <c r="D3132" s="14"/>
      <c r="E3132" s="473"/>
      <c r="F3132" s="15"/>
      <c r="G3132" s="15"/>
      <c r="H3132" s="474" t="str">
        <f t="shared" si="100"/>
        <v/>
      </c>
      <c r="J3132" s="282" t="str">
        <f t="shared" si="101"/>
        <v/>
      </c>
    </row>
    <row r="3133" spans="2:10" ht="15" hidden="1" customHeight="1">
      <c r="B3133" s="150"/>
      <c r="C3133" s="13"/>
      <c r="D3133" s="14"/>
      <c r="E3133" s="473"/>
      <c r="F3133" s="15"/>
      <c r="G3133" s="15"/>
      <c r="H3133" s="474" t="str">
        <f t="shared" si="100"/>
        <v/>
      </c>
      <c r="J3133" s="282" t="str">
        <f t="shared" si="101"/>
        <v/>
      </c>
    </row>
    <row r="3134" spans="2:10" ht="15" hidden="1" customHeight="1">
      <c r="B3134" s="150"/>
      <c r="C3134" s="13"/>
      <c r="D3134" s="14"/>
      <c r="E3134" s="473"/>
      <c r="F3134" s="15"/>
      <c r="G3134" s="15"/>
      <c r="H3134" s="474" t="str">
        <f t="shared" si="100"/>
        <v/>
      </c>
      <c r="J3134" s="282" t="str">
        <f t="shared" si="101"/>
        <v/>
      </c>
    </row>
    <row r="3135" spans="2:10" ht="15" hidden="1" customHeight="1">
      <c r="B3135" s="150"/>
      <c r="C3135" s="13"/>
      <c r="D3135" s="14"/>
      <c r="E3135" s="473"/>
      <c r="F3135" s="15"/>
      <c r="G3135" s="15"/>
      <c r="H3135" s="474" t="str">
        <f t="shared" si="100"/>
        <v/>
      </c>
      <c r="J3135" s="282" t="str">
        <f t="shared" si="101"/>
        <v/>
      </c>
    </row>
    <row r="3136" spans="2:10" ht="15" hidden="1" customHeight="1">
      <c r="B3136" s="150"/>
      <c r="C3136" s="13"/>
      <c r="D3136" s="14"/>
      <c r="E3136" s="473"/>
      <c r="F3136" s="15"/>
      <c r="G3136" s="15"/>
      <c r="H3136" s="474" t="str">
        <f t="shared" si="100"/>
        <v/>
      </c>
      <c r="J3136" s="282" t="str">
        <f t="shared" si="101"/>
        <v/>
      </c>
    </row>
    <row r="3137" spans="2:10" ht="15" hidden="1" customHeight="1">
      <c r="B3137" s="150"/>
      <c r="C3137" s="13"/>
      <c r="D3137" s="14"/>
      <c r="E3137" s="473"/>
      <c r="F3137" s="15"/>
      <c r="G3137" s="15"/>
      <c r="H3137" s="474" t="str">
        <f t="shared" si="100"/>
        <v/>
      </c>
      <c r="J3137" s="282" t="str">
        <f t="shared" si="101"/>
        <v/>
      </c>
    </row>
    <row r="3138" spans="2:10" ht="15" hidden="1" customHeight="1">
      <c r="B3138" s="150"/>
      <c r="C3138" s="13"/>
      <c r="D3138" s="14"/>
      <c r="E3138" s="473"/>
      <c r="F3138" s="15"/>
      <c r="G3138" s="15"/>
      <c r="H3138" s="474" t="str">
        <f t="shared" si="100"/>
        <v/>
      </c>
      <c r="J3138" s="282" t="str">
        <f t="shared" si="101"/>
        <v/>
      </c>
    </row>
    <row r="3139" spans="2:10" ht="15" hidden="1" customHeight="1">
      <c r="B3139" s="150"/>
      <c r="C3139" s="13"/>
      <c r="D3139" s="14"/>
      <c r="E3139" s="473"/>
      <c r="F3139" s="15"/>
      <c r="G3139" s="15"/>
      <c r="H3139" s="474" t="str">
        <f t="shared" si="100"/>
        <v/>
      </c>
      <c r="J3139" s="282" t="str">
        <f t="shared" si="101"/>
        <v/>
      </c>
    </row>
    <row r="3140" spans="2:10" ht="15" hidden="1" customHeight="1">
      <c r="B3140" s="150"/>
      <c r="C3140" s="13"/>
      <c r="D3140" s="14"/>
      <c r="E3140" s="473"/>
      <c r="F3140" s="15"/>
      <c r="G3140" s="15"/>
      <c r="H3140" s="474" t="str">
        <f t="shared" si="100"/>
        <v/>
      </c>
      <c r="J3140" s="282" t="str">
        <f t="shared" si="101"/>
        <v/>
      </c>
    </row>
    <row r="3141" spans="2:10" ht="15" hidden="1" customHeight="1">
      <c r="B3141" s="150"/>
      <c r="C3141" s="13"/>
      <c r="D3141" s="14"/>
      <c r="E3141" s="473"/>
      <c r="F3141" s="15"/>
      <c r="G3141" s="15"/>
      <c r="H3141" s="474" t="str">
        <f t="shared" si="100"/>
        <v/>
      </c>
      <c r="J3141" s="282" t="str">
        <f t="shared" si="101"/>
        <v/>
      </c>
    </row>
    <row r="3142" spans="2:10" ht="15" hidden="1" customHeight="1">
      <c r="B3142" s="150"/>
      <c r="C3142" s="13"/>
      <c r="D3142" s="14"/>
      <c r="E3142" s="473"/>
      <c r="F3142" s="15"/>
      <c r="G3142" s="15"/>
      <c r="H3142" s="474" t="str">
        <f t="shared" si="100"/>
        <v/>
      </c>
      <c r="J3142" s="282" t="str">
        <f t="shared" si="101"/>
        <v/>
      </c>
    </row>
    <row r="3143" spans="2:10" ht="15" hidden="1" customHeight="1">
      <c r="B3143" s="150"/>
      <c r="C3143" s="13"/>
      <c r="D3143" s="14"/>
      <c r="E3143" s="473"/>
      <c r="F3143" s="15"/>
      <c r="G3143" s="15"/>
      <c r="H3143" s="474" t="str">
        <f t="shared" si="100"/>
        <v/>
      </c>
      <c r="J3143" s="282" t="str">
        <f t="shared" si="101"/>
        <v/>
      </c>
    </row>
    <row r="3144" spans="2:10" ht="15" hidden="1" customHeight="1">
      <c r="B3144" s="150"/>
      <c r="C3144" s="13"/>
      <c r="D3144" s="14"/>
      <c r="E3144" s="473"/>
      <c r="F3144" s="15"/>
      <c r="G3144" s="15"/>
      <c r="H3144" s="474" t="str">
        <f t="shared" si="100"/>
        <v/>
      </c>
      <c r="J3144" s="282" t="str">
        <f t="shared" si="101"/>
        <v/>
      </c>
    </row>
    <row r="3145" spans="2:10" ht="15" hidden="1" customHeight="1">
      <c r="B3145" s="150"/>
      <c r="C3145" s="13"/>
      <c r="D3145" s="14"/>
      <c r="E3145" s="473"/>
      <c r="F3145" s="15"/>
      <c r="G3145" s="15"/>
      <c r="H3145" s="474" t="str">
        <f t="shared" si="100"/>
        <v/>
      </c>
      <c r="J3145" s="282" t="str">
        <f t="shared" si="101"/>
        <v/>
      </c>
    </row>
    <row r="3146" spans="2:10" ht="15" hidden="1" customHeight="1">
      <c r="B3146" s="150"/>
      <c r="C3146" s="13"/>
      <c r="D3146" s="14"/>
      <c r="E3146" s="473"/>
      <c r="F3146" s="15"/>
      <c r="G3146" s="15"/>
      <c r="H3146" s="474" t="str">
        <f t="shared" si="100"/>
        <v/>
      </c>
      <c r="J3146" s="282" t="str">
        <f t="shared" si="101"/>
        <v/>
      </c>
    </row>
    <row r="3147" spans="2:10" ht="15" hidden="1" customHeight="1">
      <c r="B3147" s="150"/>
      <c r="C3147" s="13"/>
      <c r="D3147" s="14"/>
      <c r="E3147" s="473"/>
      <c r="F3147" s="15"/>
      <c r="G3147" s="15"/>
      <c r="H3147" s="474" t="str">
        <f t="shared" si="100"/>
        <v/>
      </c>
      <c r="J3147" s="282" t="str">
        <f t="shared" si="101"/>
        <v/>
      </c>
    </row>
    <row r="3148" spans="2:10" ht="15" hidden="1" customHeight="1">
      <c r="B3148" s="150"/>
      <c r="C3148" s="13"/>
      <c r="D3148" s="14"/>
      <c r="E3148" s="473"/>
      <c r="F3148" s="15"/>
      <c r="G3148" s="15"/>
      <c r="H3148" s="474" t="str">
        <f t="shared" si="100"/>
        <v/>
      </c>
      <c r="J3148" s="282" t="str">
        <f t="shared" si="101"/>
        <v/>
      </c>
    </row>
    <row r="3149" spans="2:10" ht="15" hidden="1" customHeight="1">
      <c r="B3149" s="150"/>
      <c r="C3149" s="13"/>
      <c r="D3149" s="14"/>
      <c r="E3149" s="473"/>
      <c r="F3149" s="15"/>
      <c r="G3149" s="15"/>
      <c r="H3149" s="474" t="str">
        <f t="shared" si="100"/>
        <v/>
      </c>
      <c r="J3149" s="282" t="str">
        <f t="shared" si="101"/>
        <v/>
      </c>
    </row>
    <row r="3150" spans="2:10" ht="15" hidden="1" customHeight="1">
      <c r="B3150" s="150"/>
      <c r="C3150" s="13"/>
      <c r="D3150" s="14"/>
      <c r="E3150" s="473"/>
      <c r="F3150" s="15"/>
      <c r="G3150" s="15"/>
      <c r="H3150" s="474" t="str">
        <f t="shared" si="100"/>
        <v/>
      </c>
      <c r="J3150" s="282" t="str">
        <f t="shared" si="101"/>
        <v/>
      </c>
    </row>
    <row r="3151" spans="2:10" ht="15" hidden="1" customHeight="1">
      <c r="B3151" s="150"/>
      <c r="C3151" s="13"/>
      <c r="D3151" s="14"/>
      <c r="E3151" s="473"/>
      <c r="F3151" s="15"/>
      <c r="G3151" s="15"/>
      <c r="H3151" s="474" t="str">
        <f t="shared" ref="H3151:H3207" si="102">IF(B3151&lt;&gt;"",(D3151*E3151)/(1-F3151-G3151),"")</f>
        <v/>
      </c>
      <c r="J3151" s="282" t="str">
        <f t="shared" ref="J3151:J3207" si="103">IF(B3151="","",IF(H3151&lt;&gt;0,"x",IF(H3151="","",IF(H3151=0,""))))</f>
        <v/>
      </c>
    </row>
    <row r="3152" spans="2:10" ht="15" hidden="1" customHeight="1">
      <c r="B3152" s="150"/>
      <c r="C3152" s="13"/>
      <c r="D3152" s="14"/>
      <c r="E3152" s="473"/>
      <c r="F3152" s="15"/>
      <c r="G3152" s="15"/>
      <c r="H3152" s="474" t="str">
        <f t="shared" si="102"/>
        <v/>
      </c>
      <c r="J3152" s="282" t="str">
        <f t="shared" si="103"/>
        <v/>
      </c>
    </row>
    <row r="3153" spans="2:10" ht="15" hidden="1" customHeight="1">
      <c r="B3153" s="150"/>
      <c r="C3153" s="13"/>
      <c r="D3153" s="14"/>
      <c r="E3153" s="473"/>
      <c r="F3153" s="15"/>
      <c r="G3153" s="15"/>
      <c r="H3153" s="474" t="str">
        <f t="shared" si="102"/>
        <v/>
      </c>
      <c r="J3153" s="282" t="str">
        <f t="shared" si="103"/>
        <v/>
      </c>
    </row>
    <row r="3154" spans="2:10" ht="15" hidden="1" customHeight="1">
      <c r="B3154" s="150"/>
      <c r="C3154" s="13"/>
      <c r="D3154" s="14"/>
      <c r="E3154" s="473"/>
      <c r="F3154" s="15"/>
      <c r="G3154" s="15"/>
      <c r="H3154" s="474" t="str">
        <f t="shared" si="102"/>
        <v/>
      </c>
      <c r="J3154" s="282" t="str">
        <f t="shared" si="103"/>
        <v/>
      </c>
    </row>
    <row r="3155" spans="2:10" ht="15" hidden="1" customHeight="1">
      <c r="B3155" s="150"/>
      <c r="C3155" s="13"/>
      <c r="D3155" s="14"/>
      <c r="E3155" s="473"/>
      <c r="F3155" s="15"/>
      <c r="G3155" s="15"/>
      <c r="H3155" s="474" t="str">
        <f t="shared" si="102"/>
        <v/>
      </c>
      <c r="J3155" s="282" t="str">
        <f t="shared" si="103"/>
        <v/>
      </c>
    </row>
    <row r="3156" spans="2:10" ht="15" hidden="1" customHeight="1">
      <c r="B3156" s="150"/>
      <c r="C3156" s="13"/>
      <c r="D3156" s="14"/>
      <c r="E3156" s="473"/>
      <c r="F3156" s="15"/>
      <c r="G3156" s="15"/>
      <c r="H3156" s="474" t="str">
        <f t="shared" si="102"/>
        <v/>
      </c>
      <c r="J3156" s="282" t="str">
        <f t="shared" si="103"/>
        <v/>
      </c>
    </row>
    <row r="3157" spans="2:10" ht="15" hidden="1" customHeight="1">
      <c r="B3157" s="150"/>
      <c r="C3157" s="13"/>
      <c r="D3157" s="14"/>
      <c r="E3157" s="473"/>
      <c r="F3157" s="15"/>
      <c r="G3157" s="15"/>
      <c r="H3157" s="474" t="str">
        <f t="shared" si="102"/>
        <v/>
      </c>
      <c r="J3157" s="282" t="str">
        <f t="shared" si="103"/>
        <v/>
      </c>
    </row>
    <row r="3158" spans="2:10" ht="15" hidden="1" customHeight="1">
      <c r="B3158" s="150"/>
      <c r="C3158" s="13"/>
      <c r="D3158" s="14"/>
      <c r="E3158" s="473"/>
      <c r="F3158" s="15"/>
      <c r="G3158" s="15"/>
      <c r="H3158" s="474" t="str">
        <f t="shared" si="102"/>
        <v/>
      </c>
      <c r="J3158" s="282" t="str">
        <f t="shared" si="103"/>
        <v/>
      </c>
    </row>
    <row r="3159" spans="2:10" ht="15" hidden="1" customHeight="1">
      <c r="B3159" s="150"/>
      <c r="C3159" s="13"/>
      <c r="D3159" s="14"/>
      <c r="E3159" s="473"/>
      <c r="F3159" s="15"/>
      <c r="G3159" s="15"/>
      <c r="H3159" s="474" t="str">
        <f t="shared" si="102"/>
        <v/>
      </c>
      <c r="J3159" s="282" t="str">
        <f t="shared" si="103"/>
        <v/>
      </c>
    </row>
    <row r="3160" spans="2:10" ht="15" hidden="1" customHeight="1">
      <c r="B3160" s="150"/>
      <c r="C3160" s="13"/>
      <c r="D3160" s="14"/>
      <c r="E3160" s="473"/>
      <c r="F3160" s="15"/>
      <c r="G3160" s="15"/>
      <c r="H3160" s="474" t="str">
        <f t="shared" si="102"/>
        <v/>
      </c>
      <c r="J3160" s="282" t="str">
        <f t="shared" si="103"/>
        <v/>
      </c>
    </row>
    <row r="3161" spans="2:10" ht="15" hidden="1" customHeight="1">
      <c r="B3161" s="150"/>
      <c r="C3161" s="13"/>
      <c r="D3161" s="14"/>
      <c r="E3161" s="473"/>
      <c r="F3161" s="15"/>
      <c r="G3161" s="15"/>
      <c r="H3161" s="474" t="str">
        <f t="shared" si="102"/>
        <v/>
      </c>
      <c r="J3161" s="282" t="str">
        <f t="shared" si="103"/>
        <v/>
      </c>
    </row>
    <row r="3162" spans="2:10" ht="15" hidden="1" customHeight="1">
      <c r="B3162" s="150"/>
      <c r="C3162" s="13"/>
      <c r="D3162" s="14"/>
      <c r="E3162" s="473"/>
      <c r="F3162" s="15"/>
      <c r="G3162" s="15"/>
      <c r="H3162" s="474" t="str">
        <f t="shared" si="102"/>
        <v/>
      </c>
      <c r="J3162" s="282" t="str">
        <f t="shared" si="103"/>
        <v/>
      </c>
    </row>
    <row r="3163" spans="2:10" ht="15" hidden="1" customHeight="1">
      <c r="B3163" s="150"/>
      <c r="C3163" s="13"/>
      <c r="D3163" s="14"/>
      <c r="E3163" s="473"/>
      <c r="F3163" s="15"/>
      <c r="G3163" s="15"/>
      <c r="H3163" s="474" t="str">
        <f t="shared" si="102"/>
        <v/>
      </c>
      <c r="J3163" s="282" t="str">
        <f t="shared" si="103"/>
        <v/>
      </c>
    </row>
    <row r="3164" spans="2:10" ht="15" hidden="1" customHeight="1">
      <c r="B3164" s="150"/>
      <c r="C3164" s="13"/>
      <c r="D3164" s="14"/>
      <c r="E3164" s="473"/>
      <c r="F3164" s="15"/>
      <c r="G3164" s="15"/>
      <c r="H3164" s="474" t="str">
        <f t="shared" si="102"/>
        <v/>
      </c>
      <c r="J3164" s="282" t="str">
        <f t="shared" si="103"/>
        <v/>
      </c>
    </row>
    <row r="3165" spans="2:10" ht="15" hidden="1" customHeight="1">
      <c r="B3165" s="150"/>
      <c r="C3165" s="13"/>
      <c r="D3165" s="14"/>
      <c r="E3165" s="473"/>
      <c r="F3165" s="15"/>
      <c r="G3165" s="15"/>
      <c r="H3165" s="474" t="str">
        <f t="shared" si="102"/>
        <v/>
      </c>
      <c r="J3165" s="282" t="str">
        <f t="shared" si="103"/>
        <v/>
      </c>
    </row>
    <row r="3166" spans="2:10" ht="15" hidden="1" customHeight="1">
      <c r="B3166" s="150"/>
      <c r="C3166" s="13"/>
      <c r="D3166" s="14"/>
      <c r="E3166" s="473"/>
      <c r="F3166" s="15"/>
      <c r="G3166" s="15"/>
      <c r="H3166" s="474" t="str">
        <f t="shared" si="102"/>
        <v/>
      </c>
      <c r="J3166" s="282" t="str">
        <f t="shared" si="103"/>
        <v/>
      </c>
    </row>
    <row r="3167" spans="2:10" ht="15" hidden="1" customHeight="1">
      <c r="B3167" s="150"/>
      <c r="C3167" s="13"/>
      <c r="D3167" s="14"/>
      <c r="E3167" s="473"/>
      <c r="F3167" s="15"/>
      <c r="G3167" s="15"/>
      <c r="H3167" s="474" t="str">
        <f t="shared" si="102"/>
        <v/>
      </c>
      <c r="J3167" s="282" t="str">
        <f t="shared" si="103"/>
        <v/>
      </c>
    </row>
    <row r="3168" spans="2:10" ht="15" hidden="1" customHeight="1">
      <c r="B3168" s="150"/>
      <c r="C3168" s="13"/>
      <c r="D3168" s="14"/>
      <c r="E3168" s="473"/>
      <c r="F3168" s="15"/>
      <c r="G3168" s="15"/>
      <c r="H3168" s="474" t="str">
        <f t="shared" si="102"/>
        <v/>
      </c>
      <c r="J3168" s="282" t="str">
        <f t="shared" si="103"/>
        <v/>
      </c>
    </row>
    <row r="3169" spans="2:10" ht="15" hidden="1" customHeight="1">
      <c r="B3169" s="150"/>
      <c r="C3169" s="13"/>
      <c r="D3169" s="14"/>
      <c r="E3169" s="473"/>
      <c r="F3169" s="15"/>
      <c r="G3169" s="15"/>
      <c r="H3169" s="474" t="str">
        <f t="shared" si="102"/>
        <v/>
      </c>
      <c r="J3169" s="282" t="str">
        <f t="shared" si="103"/>
        <v/>
      </c>
    </row>
    <row r="3170" spans="2:10" ht="15" hidden="1" customHeight="1">
      <c r="B3170" s="150"/>
      <c r="C3170" s="13"/>
      <c r="D3170" s="14"/>
      <c r="E3170" s="473"/>
      <c r="F3170" s="15"/>
      <c r="G3170" s="15"/>
      <c r="H3170" s="474" t="str">
        <f t="shared" si="102"/>
        <v/>
      </c>
      <c r="J3170" s="282" t="str">
        <f t="shared" si="103"/>
        <v/>
      </c>
    </row>
    <row r="3171" spans="2:10" ht="15" hidden="1" customHeight="1">
      <c r="B3171" s="150"/>
      <c r="C3171" s="13"/>
      <c r="D3171" s="14"/>
      <c r="E3171" s="473"/>
      <c r="F3171" s="15"/>
      <c r="G3171" s="15"/>
      <c r="H3171" s="474" t="str">
        <f t="shared" si="102"/>
        <v/>
      </c>
      <c r="J3171" s="282" t="str">
        <f t="shared" si="103"/>
        <v/>
      </c>
    </row>
    <row r="3172" spans="2:10" ht="15" hidden="1" customHeight="1">
      <c r="B3172" s="150"/>
      <c r="C3172" s="13"/>
      <c r="D3172" s="14"/>
      <c r="E3172" s="473"/>
      <c r="F3172" s="15"/>
      <c r="G3172" s="15"/>
      <c r="H3172" s="474" t="str">
        <f t="shared" si="102"/>
        <v/>
      </c>
      <c r="J3172" s="282" t="str">
        <f t="shared" si="103"/>
        <v/>
      </c>
    </row>
    <row r="3173" spans="2:10" ht="15" hidden="1" customHeight="1">
      <c r="B3173" s="150"/>
      <c r="C3173" s="13"/>
      <c r="D3173" s="14"/>
      <c r="E3173" s="473"/>
      <c r="F3173" s="15"/>
      <c r="G3173" s="15"/>
      <c r="H3173" s="474" t="str">
        <f t="shared" si="102"/>
        <v/>
      </c>
      <c r="J3173" s="282" t="str">
        <f t="shared" si="103"/>
        <v/>
      </c>
    </row>
    <row r="3174" spans="2:10" ht="15" hidden="1" customHeight="1">
      <c r="B3174" s="150"/>
      <c r="C3174" s="13"/>
      <c r="D3174" s="14"/>
      <c r="E3174" s="473"/>
      <c r="F3174" s="15"/>
      <c r="G3174" s="15"/>
      <c r="H3174" s="474" t="str">
        <f t="shared" si="102"/>
        <v/>
      </c>
      <c r="J3174" s="282" t="str">
        <f t="shared" si="103"/>
        <v/>
      </c>
    </row>
    <row r="3175" spans="2:10" ht="15" hidden="1" customHeight="1">
      <c r="B3175" s="150"/>
      <c r="C3175" s="13"/>
      <c r="D3175" s="14"/>
      <c r="E3175" s="473"/>
      <c r="F3175" s="15"/>
      <c r="G3175" s="15"/>
      <c r="H3175" s="474" t="str">
        <f t="shared" si="102"/>
        <v/>
      </c>
      <c r="J3175" s="282" t="str">
        <f t="shared" si="103"/>
        <v/>
      </c>
    </row>
    <row r="3176" spans="2:10" ht="15" hidden="1" customHeight="1">
      <c r="B3176" s="150"/>
      <c r="C3176" s="13"/>
      <c r="D3176" s="14"/>
      <c r="E3176" s="473"/>
      <c r="F3176" s="15"/>
      <c r="G3176" s="15"/>
      <c r="H3176" s="474" t="str">
        <f t="shared" si="102"/>
        <v/>
      </c>
      <c r="J3176" s="282" t="str">
        <f t="shared" si="103"/>
        <v/>
      </c>
    </row>
    <row r="3177" spans="2:10" ht="15" hidden="1" customHeight="1">
      <c r="B3177" s="150"/>
      <c r="C3177" s="13"/>
      <c r="D3177" s="14"/>
      <c r="E3177" s="473"/>
      <c r="F3177" s="15"/>
      <c r="G3177" s="15"/>
      <c r="H3177" s="474" t="str">
        <f t="shared" si="102"/>
        <v/>
      </c>
      <c r="J3177" s="282" t="str">
        <f t="shared" si="103"/>
        <v/>
      </c>
    </row>
    <row r="3178" spans="2:10" ht="15" hidden="1" customHeight="1">
      <c r="B3178" s="150"/>
      <c r="C3178" s="13"/>
      <c r="D3178" s="14"/>
      <c r="E3178" s="473"/>
      <c r="F3178" s="15"/>
      <c r="G3178" s="15"/>
      <c r="H3178" s="474" t="str">
        <f t="shared" si="102"/>
        <v/>
      </c>
      <c r="J3178" s="282" t="str">
        <f t="shared" si="103"/>
        <v/>
      </c>
    </row>
    <row r="3179" spans="2:10" ht="15" hidden="1" customHeight="1">
      <c r="B3179" s="150"/>
      <c r="C3179" s="13"/>
      <c r="D3179" s="14"/>
      <c r="E3179" s="473"/>
      <c r="F3179" s="15"/>
      <c r="G3179" s="15"/>
      <c r="H3179" s="474" t="str">
        <f t="shared" si="102"/>
        <v/>
      </c>
      <c r="J3179" s="282" t="str">
        <f t="shared" si="103"/>
        <v/>
      </c>
    </row>
    <row r="3180" spans="2:10" ht="15" hidden="1" customHeight="1">
      <c r="B3180" s="150"/>
      <c r="C3180" s="13"/>
      <c r="D3180" s="14"/>
      <c r="E3180" s="473"/>
      <c r="F3180" s="15"/>
      <c r="G3180" s="15"/>
      <c r="H3180" s="474" t="str">
        <f t="shared" si="102"/>
        <v/>
      </c>
      <c r="J3180" s="282" t="str">
        <f t="shared" si="103"/>
        <v/>
      </c>
    </row>
    <row r="3181" spans="2:10" ht="15" hidden="1" customHeight="1">
      <c r="B3181" s="150"/>
      <c r="C3181" s="13"/>
      <c r="D3181" s="14"/>
      <c r="E3181" s="473"/>
      <c r="F3181" s="15"/>
      <c r="G3181" s="15"/>
      <c r="H3181" s="474" t="str">
        <f t="shared" si="102"/>
        <v/>
      </c>
      <c r="J3181" s="282" t="str">
        <f t="shared" si="103"/>
        <v/>
      </c>
    </row>
    <row r="3182" spans="2:10" ht="15" hidden="1" customHeight="1">
      <c r="B3182" s="150"/>
      <c r="C3182" s="13"/>
      <c r="D3182" s="14"/>
      <c r="E3182" s="473"/>
      <c r="F3182" s="15"/>
      <c r="G3182" s="15"/>
      <c r="H3182" s="474" t="str">
        <f t="shared" si="102"/>
        <v/>
      </c>
      <c r="J3182" s="282" t="str">
        <f t="shared" si="103"/>
        <v/>
      </c>
    </row>
    <row r="3183" spans="2:10" ht="15" hidden="1" customHeight="1">
      <c r="B3183" s="150"/>
      <c r="C3183" s="13"/>
      <c r="D3183" s="14"/>
      <c r="E3183" s="473"/>
      <c r="F3183" s="15"/>
      <c r="G3183" s="15"/>
      <c r="H3183" s="474" t="str">
        <f t="shared" si="102"/>
        <v/>
      </c>
      <c r="J3183" s="282" t="str">
        <f t="shared" si="103"/>
        <v/>
      </c>
    </row>
    <row r="3184" spans="2:10" ht="15" hidden="1" customHeight="1">
      <c r="B3184" s="150"/>
      <c r="C3184" s="13"/>
      <c r="D3184" s="14"/>
      <c r="E3184" s="473"/>
      <c r="F3184" s="15"/>
      <c r="G3184" s="15"/>
      <c r="H3184" s="474" t="str">
        <f t="shared" si="102"/>
        <v/>
      </c>
      <c r="J3184" s="282" t="str">
        <f t="shared" si="103"/>
        <v/>
      </c>
    </row>
    <row r="3185" spans="2:10" ht="15" hidden="1" customHeight="1">
      <c r="B3185" s="150"/>
      <c r="C3185" s="13"/>
      <c r="D3185" s="14"/>
      <c r="E3185" s="473"/>
      <c r="F3185" s="15"/>
      <c r="G3185" s="15"/>
      <c r="H3185" s="474" t="str">
        <f t="shared" si="102"/>
        <v/>
      </c>
      <c r="J3185" s="282" t="str">
        <f t="shared" si="103"/>
        <v/>
      </c>
    </row>
    <row r="3186" spans="2:10" ht="15" hidden="1" customHeight="1">
      <c r="B3186" s="150"/>
      <c r="C3186" s="13"/>
      <c r="D3186" s="14"/>
      <c r="E3186" s="473"/>
      <c r="F3186" s="15"/>
      <c r="G3186" s="15"/>
      <c r="H3186" s="474" t="str">
        <f t="shared" si="102"/>
        <v/>
      </c>
      <c r="J3186" s="282" t="str">
        <f t="shared" si="103"/>
        <v/>
      </c>
    </row>
    <row r="3187" spans="2:10" ht="15" hidden="1" customHeight="1">
      <c r="B3187" s="150"/>
      <c r="C3187" s="13"/>
      <c r="D3187" s="14"/>
      <c r="E3187" s="473"/>
      <c r="F3187" s="15"/>
      <c r="G3187" s="15"/>
      <c r="H3187" s="474" t="str">
        <f t="shared" si="102"/>
        <v/>
      </c>
      <c r="J3187" s="282" t="str">
        <f t="shared" si="103"/>
        <v/>
      </c>
    </row>
    <row r="3188" spans="2:10" ht="15" hidden="1" customHeight="1">
      <c r="B3188" s="150"/>
      <c r="C3188" s="13"/>
      <c r="D3188" s="14"/>
      <c r="E3188" s="473"/>
      <c r="F3188" s="15"/>
      <c r="G3188" s="15"/>
      <c r="H3188" s="474" t="str">
        <f t="shared" si="102"/>
        <v/>
      </c>
      <c r="J3188" s="282" t="str">
        <f t="shared" si="103"/>
        <v/>
      </c>
    </row>
    <row r="3189" spans="2:10" ht="15" hidden="1" customHeight="1">
      <c r="B3189" s="150"/>
      <c r="C3189" s="13"/>
      <c r="D3189" s="14"/>
      <c r="E3189" s="473"/>
      <c r="F3189" s="15"/>
      <c r="G3189" s="15"/>
      <c r="H3189" s="474" t="str">
        <f t="shared" si="102"/>
        <v/>
      </c>
      <c r="J3189" s="282" t="str">
        <f t="shared" si="103"/>
        <v/>
      </c>
    </row>
    <row r="3190" spans="2:10" ht="15" hidden="1" customHeight="1">
      <c r="B3190" s="150"/>
      <c r="C3190" s="13"/>
      <c r="D3190" s="14"/>
      <c r="E3190" s="473"/>
      <c r="F3190" s="15"/>
      <c r="G3190" s="15"/>
      <c r="H3190" s="474" t="str">
        <f t="shared" si="102"/>
        <v/>
      </c>
      <c r="J3190" s="282" t="str">
        <f t="shared" si="103"/>
        <v/>
      </c>
    </row>
    <row r="3191" spans="2:10" ht="15" hidden="1" customHeight="1">
      <c r="B3191" s="150"/>
      <c r="C3191" s="13"/>
      <c r="D3191" s="14"/>
      <c r="E3191" s="473"/>
      <c r="F3191" s="15"/>
      <c r="G3191" s="15"/>
      <c r="H3191" s="474" t="str">
        <f t="shared" si="102"/>
        <v/>
      </c>
      <c r="J3191" s="282" t="str">
        <f t="shared" si="103"/>
        <v/>
      </c>
    </row>
    <row r="3192" spans="2:10" ht="15" hidden="1" customHeight="1">
      <c r="B3192" s="150"/>
      <c r="C3192" s="13"/>
      <c r="D3192" s="14"/>
      <c r="E3192" s="473"/>
      <c r="F3192" s="15"/>
      <c r="G3192" s="15"/>
      <c r="H3192" s="474" t="str">
        <f t="shared" si="102"/>
        <v/>
      </c>
      <c r="J3192" s="282" t="str">
        <f t="shared" si="103"/>
        <v/>
      </c>
    </row>
    <row r="3193" spans="2:10" ht="15" hidden="1" customHeight="1">
      <c r="B3193" s="150"/>
      <c r="C3193" s="13"/>
      <c r="D3193" s="14"/>
      <c r="E3193" s="473"/>
      <c r="F3193" s="15"/>
      <c r="G3193" s="15"/>
      <c r="H3193" s="474" t="str">
        <f t="shared" si="102"/>
        <v/>
      </c>
      <c r="J3193" s="282" t="str">
        <f t="shared" si="103"/>
        <v/>
      </c>
    </row>
    <row r="3194" spans="2:10" ht="15" hidden="1" customHeight="1">
      <c r="B3194" s="150"/>
      <c r="C3194" s="13"/>
      <c r="D3194" s="14"/>
      <c r="E3194" s="473"/>
      <c r="F3194" s="15"/>
      <c r="G3194" s="15"/>
      <c r="H3194" s="474" t="str">
        <f t="shared" si="102"/>
        <v/>
      </c>
      <c r="J3194" s="282" t="str">
        <f t="shared" si="103"/>
        <v/>
      </c>
    </row>
    <row r="3195" spans="2:10" ht="15" hidden="1" customHeight="1">
      <c r="B3195" s="150"/>
      <c r="C3195" s="13"/>
      <c r="D3195" s="14"/>
      <c r="E3195" s="473"/>
      <c r="F3195" s="15"/>
      <c r="G3195" s="15"/>
      <c r="H3195" s="474" t="str">
        <f t="shared" si="102"/>
        <v/>
      </c>
      <c r="J3195" s="282" t="str">
        <f t="shared" si="103"/>
        <v/>
      </c>
    </row>
    <row r="3196" spans="2:10" ht="15" hidden="1" customHeight="1">
      <c r="B3196" s="150"/>
      <c r="C3196" s="13"/>
      <c r="D3196" s="14"/>
      <c r="E3196" s="473"/>
      <c r="F3196" s="15"/>
      <c r="G3196" s="15"/>
      <c r="H3196" s="474" t="str">
        <f t="shared" si="102"/>
        <v/>
      </c>
      <c r="J3196" s="282" t="str">
        <f t="shared" si="103"/>
        <v/>
      </c>
    </row>
    <row r="3197" spans="2:10" ht="15" hidden="1" customHeight="1">
      <c r="B3197" s="150"/>
      <c r="C3197" s="13"/>
      <c r="D3197" s="14"/>
      <c r="E3197" s="473"/>
      <c r="F3197" s="15"/>
      <c r="G3197" s="15"/>
      <c r="H3197" s="474" t="str">
        <f t="shared" si="102"/>
        <v/>
      </c>
      <c r="J3197" s="282" t="str">
        <f t="shared" si="103"/>
        <v/>
      </c>
    </row>
    <row r="3198" spans="2:10" ht="15" hidden="1" customHeight="1">
      <c r="B3198" s="150"/>
      <c r="C3198" s="13"/>
      <c r="D3198" s="14"/>
      <c r="E3198" s="473"/>
      <c r="F3198" s="15"/>
      <c r="G3198" s="15"/>
      <c r="H3198" s="474" t="str">
        <f t="shared" si="102"/>
        <v/>
      </c>
      <c r="J3198" s="282" t="str">
        <f t="shared" si="103"/>
        <v/>
      </c>
    </row>
    <row r="3199" spans="2:10" ht="15" hidden="1" customHeight="1">
      <c r="B3199" s="150"/>
      <c r="C3199" s="13"/>
      <c r="D3199" s="14"/>
      <c r="E3199" s="473"/>
      <c r="F3199" s="15"/>
      <c r="G3199" s="15"/>
      <c r="H3199" s="474" t="str">
        <f t="shared" si="102"/>
        <v/>
      </c>
      <c r="J3199" s="282" t="str">
        <f t="shared" si="103"/>
        <v/>
      </c>
    </row>
    <row r="3200" spans="2:10" ht="15" hidden="1" customHeight="1">
      <c r="B3200" s="150"/>
      <c r="C3200" s="13"/>
      <c r="D3200" s="14"/>
      <c r="E3200" s="473"/>
      <c r="F3200" s="15"/>
      <c r="G3200" s="15"/>
      <c r="H3200" s="474" t="str">
        <f t="shared" si="102"/>
        <v/>
      </c>
      <c r="J3200" s="282" t="str">
        <f t="shared" si="103"/>
        <v/>
      </c>
    </row>
    <row r="3201" spans="2:10" ht="15" hidden="1" customHeight="1">
      <c r="B3201" s="150"/>
      <c r="C3201" s="13"/>
      <c r="D3201" s="14"/>
      <c r="E3201" s="473"/>
      <c r="F3201" s="15"/>
      <c r="G3201" s="15"/>
      <c r="H3201" s="474" t="str">
        <f t="shared" si="102"/>
        <v/>
      </c>
      <c r="J3201" s="282" t="str">
        <f t="shared" si="103"/>
        <v/>
      </c>
    </row>
    <row r="3202" spans="2:10" ht="15" hidden="1" customHeight="1">
      <c r="B3202" s="150"/>
      <c r="C3202" s="13"/>
      <c r="D3202" s="14"/>
      <c r="E3202" s="473"/>
      <c r="F3202" s="15"/>
      <c r="G3202" s="15"/>
      <c r="H3202" s="474" t="str">
        <f t="shared" si="102"/>
        <v/>
      </c>
      <c r="J3202" s="282" t="str">
        <f t="shared" si="103"/>
        <v/>
      </c>
    </row>
    <row r="3203" spans="2:10" ht="15" hidden="1" customHeight="1">
      <c r="B3203" s="150"/>
      <c r="C3203" s="13"/>
      <c r="D3203" s="14"/>
      <c r="E3203" s="473"/>
      <c r="F3203" s="15"/>
      <c r="G3203" s="15"/>
      <c r="H3203" s="474" t="str">
        <f t="shared" si="102"/>
        <v/>
      </c>
      <c r="J3203" s="282" t="str">
        <f t="shared" si="103"/>
        <v/>
      </c>
    </row>
    <row r="3204" spans="2:10" ht="15" hidden="1" customHeight="1">
      <c r="B3204" s="150"/>
      <c r="C3204" s="13"/>
      <c r="D3204" s="14"/>
      <c r="E3204" s="473"/>
      <c r="F3204" s="15"/>
      <c r="G3204" s="15"/>
      <c r="H3204" s="474" t="str">
        <f t="shared" si="102"/>
        <v/>
      </c>
      <c r="J3204" s="282" t="str">
        <f t="shared" si="103"/>
        <v/>
      </c>
    </row>
    <row r="3205" spans="2:10" ht="15" hidden="1" customHeight="1">
      <c r="B3205" s="150"/>
      <c r="C3205" s="13"/>
      <c r="D3205" s="14"/>
      <c r="E3205" s="473"/>
      <c r="F3205" s="15"/>
      <c r="G3205" s="15"/>
      <c r="H3205" s="474" t="str">
        <f t="shared" si="102"/>
        <v/>
      </c>
      <c r="J3205" s="282" t="str">
        <f t="shared" si="103"/>
        <v/>
      </c>
    </row>
    <row r="3206" spans="2:10" ht="15" hidden="1" customHeight="1">
      <c r="B3206" s="150"/>
      <c r="C3206" s="13"/>
      <c r="D3206" s="14"/>
      <c r="E3206" s="473"/>
      <c r="F3206" s="15"/>
      <c r="G3206" s="15"/>
      <c r="H3206" s="474" t="str">
        <f t="shared" si="102"/>
        <v/>
      </c>
      <c r="J3206" s="282" t="str">
        <f t="shared" si="103"/>
        <v/>
      </c>
    </row>
    <row r="3207" spans="2:10" ht="15" hidden="1" customHeight="1">
      <c r="B3207" s="151"/>
      <c r="C3207" s="13"/>
      <c r="D3207" s="14"/>
      <c r="E3207" s="473"/>
      <c r="F3207" s="15"/>
      <c r="G3207" s="15"/>
      <c r="H3207" s="474" t="str">
        <f t="shared" si="102"/>
        <v/>
      </c>
      <c r="J3207" s="282" t="str">
        <f t="shared" si="103"/>
        <v/>
      </c>
    </row>
    <row r="3208" spans="2:10" ht="15" hidden="1" customHeight="1">
      <c r="J3208" s="282"/>
    </row>
    <row r="3209" spans="2:10" ht="24.75" hidden="1" customHeight="1">
      <c r="B3209" s="541"/>
      <c r="C3209" s="542"/>
      <c r="D3209" s="542"/>
      <c r="E3209" s="542"/>
      <c r="F3209" s="542"/>
      <c r="G3209" s="542"/>
      <c r="H3209" s="478">
        <f>SUM(H3211:H3460)</f>
        <v>0</v>
      </c>
      <c r="J3209" s="282" t="str">
        <f>IF(COUNTIF(J3211:J3460,"x")=0,"","x")</f>
        <v/>
      </c>
    </row>
    <row r="3210" spans="2:10" ht="15" hidden="1" customHeight="1">
      <c r="B3210" s="148" t="s">
        <v>2</v>
      </c>
      <c r="C3210" s="17" t="s">
        <v>6</v>
      </c>
      <c r="D3210" s="18" t="s">
        <v>5</v>
      </c>
      <c r="E3210" s="19" t="s">
        <v>1</v>
      </c>
      <c r="F3210" s="19" t="s">
        <v>212</v>
      </c>
      <c r="G3210" s="19" t="s">
        <v>211</v>
      </c>
      <c r="H3210" s="149" t="s">
        <v>4</v>
      </c>
      <c r="J3210" s="282" t="str">
        <f>IF(COUNTIF(J3211:J3460,"x")=0,"","x")</f>
        <v/>
      </c>
    </row>
    <row r="3211" spans="2:10" ht="15" hidden="1" customHeight="1">
      <c r="B3211" s="150"/>
      <c r="C3211" s="13"/>
      <c r="D3211" s="14"/>
      <c r="E3211" s="473"/>
      <c r="F3211" s="15"/>
      <c r="G3211" s="15"/>
      <c r="H3211" s="474" t="str">
        <f>IF(B3211&lt;&gt;"",(D3211*E3211)/(1-F3211-G3211),"")</f>
        <v/>
      </c>
      <c r="J3211" s="282" t="str">
        <f>IF(B3211="","",IF(H3211&lt;&gt;0,"x",IF(H3211="","",IF(H3211=0,""))))</f>
        <v/>
      </c>
    </row>
    <row r="3212" spans="2:10" ht="15" hidden="1" customHeight="1">
      <c r="B3212" s="150"/>
      <c r="C3212" s="13"/>
      <c r="D3212" s="14"/>
      <c r="E3212" s="473"/>
      <c r="F3212" s="15"/>
      <c r="G3212" s="15"/>
      <c r="H3212" s="474" t="str">
        <f t="shared" ref="H3212:H3275" si="104">IF(B3212&lt;&gt;"",(D3212*E3212)/(1-F3212-G3212),"")</f>
        <v/>
      </c>
      <c r="J3212" s="282" t="str">
        <f t="shared" ref="J3212:J3275" si="105">IF(B3212="","",IF(H3212&lt;&gt;0,"x",IF(H3212="","",IF(H3212=0,""))))</f>
        <v/>
      </c>
    </row>
    <row r="3213" spans="2:10" ht="15" hidden="1" customHeight="1">
      <c r="B3213" s="150"/>
      <c r="C3213" s="13"/>
      <c r="D3213" s="14"/>
      <c r="E3213" s="473"/>
      <c r="F3213" s="15"/>
      <c r="G3213" s="15"/>
      <c r="H3213" s="474" t="str">
        <f t="shared" si="104"/>
        <v/>
      </c>
      <c r="J3213" s="282" t="str">
        <f t="shared" si="105"/>
        <v/>
      </c>
    </row>
    <row r="3214" spans="2:10" ht="15" hidden="1" customHeight="1">
      <c r="B3214" s="150"/>
      <c r="C3214" s="13"/>
      <c r="D3214" s="14"/>
      <c r="E3214" s="473"/>
      <c r="F3214" s="15"/>
      <c r="G3214" s="15"/>
      <c r="H3214" s="474" t="str">
        <f t="shared" si="104"/>
        <v/>
      </c>
      <c r="J3214" s="282" t="str">
        <f t="shared" si="105"/>
        <v/>
      </c>
    </row>
    <row r="3215" spans="2:10" ht="15" hidden="1" customHeight="1">
      <c r="B3215" s="150"/>
      <c r="C3215" s="13"/>
      <c r="D3215" s="14"/>
      <c r="E3215" s="473"/>
      <c r="F3215" s="15"/>
      <c r="G3215" s="15"/>
      <c r="H3215" s="474" t="str">
        <f t="shared" si="104"/>
        <v/>
      </c>
      <c r="J3215" s="282" t="str">
        <f t="shared" si="105"/>
        <v/>
      </c>
    </row>
    <row r="3216" spans="2:10" ht="15" hidden="1" customHeight="1">
      <c r="B3216" s="150"/>
      <c r="C3216" s="13"/>
      <c r="D3216" s="14"/>
      <c r="E3216" s="473"/>
      <c r="F3216" s="15"/>
      <c r="G3216" s="15"/>
      <c r="H3216" s="474" t="str">
        <f t="shared" si="104"/>
        <v/>
      </c>
      <c r="J3216" s="282" t="str">
        <f t="shared" si="105"/>
        <v/>
      </c>
    </row>
    <row r="3217" spans="2:10" ht="15" hidden="1" customHeight="1">
      <c r="B3217" s="150"/>
      <c r="C3217" s="13"/>
      <c r="D3217" s="14"/>
      <c r="E3217" s="473"/>
      <c r="F3217" s="15"/>
      <c r="G3217" s="15"/>
      <c r="H3217" s="474" t="str">
        <f t="shared" si="104"/>
        <v/>
      </c>
      <c r="J3217" s="282" t="str">
        <f t="shared" si="105"/>
        <v/>
      </c>
    </row>
    <row r="3218" spans="2:10" ht="15" hidden="1" customHeight="1">
      <c r="B3218" s="150"/>
      <c r="C3218" s="13"/>
      <c r="D3218" s="14"/>
      <c r="E3218" s="473"/>
      <c r="F3218" s="15"/>
      <c r="G3218" s="15"/>
      <c r="H3218" s="474" t="str">
        <f t="shared" si="104"/>
        <v/>
      </c>
      <c r="J3218" s="282" t="str">
        <f t="shared" si="105"/>
        <v/>
      </c>
    </row>
    <row r="3219" spans="2:10" ht="15" hidden="1" customHeight="1">
      <c r="B3219" s="150"/>
      <c r="C3219" s="13"/>
      <c r="D3219" s="14"/>
      <c r="E3219" s="473"/>
      <c r="F3219" s="15"/>
      <c r="G3219" s="15"/>
      <c r="H3219" s="474" t="str">
        <f t="shared" si="104"/>
        <v/>
      </c>
      <c r="J3219" s="282" t="str">
        <f t="shared" si="105"/>
        <v/>
      </c>
    </row>
    <row r="3220" spans="2:10" ht="15" hidden="1" customHeight="1">
      <c r="B3220" s="150"/>
      <c r="C3220" s="13"/>
      <c r="D3220" s="14"/>
      <c r="E3220" s="473"/>
      <c r="F3220" s="15"/>
      <c r="G3220" s="15"/>
      <c r="H3220" s="474" t="str">
        <f t="shared" si="104"/>
        <v/>
      </c>
      <c r="J3220" s="282" t="str">
        <f t="shared" si="105"/>
        <v/>
      </c>
    </row>
    <row r="3221" spans="2:10" ht="15" hidden="1" customHeight="1">
      <c r="B3221" s="150"/>
      <c r="C3221" s="13"/>
      <c r="D3221" s="14"/>
      <c r="E3221" s="473"/>
      <c r="F3221" s="15"/>
      <c r="G3221" s="15"/>
      <c r="H3221" s="474" t="str">
        <f t="shared" si="104"/>
        <v/>
      </c>
      <c r="J3221" s="282" t="str">
        <f t="shared" si="105"/>
        <v/>
      </c>
    </row>
    <row r="3222" spans="2:10" ht="15" hidden="1" customHeight="1">
      <c r="B3222" s="150"/>
      <c r="C3222" s="13"/>
      <c r="D3222" s="14"/>
      <c r="E3222" s="473"/>
      <c r="F3222" s="15"/>
      <c r="G3222" s="15"/>
      <c r="H3222" s="474" t="str">
        <f t="shared" si="104"/>
        <v/>
      </c>
      <c r="J3222" s="282" t="str">
        <f t="shared" si="105"/>
        <v/>
      </c>
    </row>
    <row r="3223" spans="2:10" ht="15" hidden="1" customHeight="1">
      <c r="B3223" s="150"/>
      <c r="C3223" s="13"/>
      <c r="D3223" s="14"/>
      <c r="E3223" s="473"/>
      <c r="F3223" s="15"/>
      <c r="G3223" s="15"/>
      <c r="H3223" s="474" t="str">
        <f t="shared" si="104"/>
        <v/>
      </c>
      <c r="J3223" s="282" t="str">
        <f t="shared" si="105"/>
        <v/>
      </c>
    </row>
    <row r="3224" spans="2:10" ht="15" hidden="1" customHeight="1">
      <c r="B3224" s="150"/>
      <c r="C3224" s="13"/>
      <c r="D3224" s="14"/>
      <c r="E3224" s="473"/>
      <c r="F3224" s="15"/>
      <c r="G3224" s="15"/>
      <c r="H3224" s="474" t="str">
        <f t="shared" si="104"/>
        <v/>
      </c>
      <c r="J3224" s="282" t="str">
        <f t="shared" si="105"/>
        <v/>
      </c>
    </row>
    <row r="3225" spans="2:10" ht="15" hidden="1" customHeight="1">
      <c r="B3225" s="150"/>
      <c r="C3225" s="13"/>
      <c r="D3225" s="14"/>
      <c r="E3225" s="473"/>
      <c r="F3225" s="15"/>
      <c r="G3225" s="15"/>
      <c r="H3225" s="474" t="str">
        <f t="shared" si="104"/>
        <v/>
      </c>
      <c r="J3225" s="282" t="str">
        <f t="shared" si="105"/>
        <v/>
      </c>
    </row>
    <row r="3226" spans="2:10" ht="15" hidden="1" customHeight="1">
      <c r="B3226" s="150"/>
      <c r="C3226" s="13"/>
      <c r="D3226" s="14"/>
      <c r="E3226" s="473"/>
      <c r="F3226" s="15"/>
      <c r="G3226" s="15"/>
      <c r="H3226" s="474" t="str">
        <f t="shared" si="104"/>
        <v/>
      </c>
      <c r="J3226" s="282" t="str">
        <f t="shared" si="105"/>
        <v/>
      </c>
    </row>
    <row r="3227" spans="2:10" ht="15" hidden="1" customHeight="1">
      <c r="B3227" s="150"/>
      <c r="C3227" s="13"/>
      <c r="D3227" s="14"/>
      <c r="E3227" s="473"/>
      <c r="F3227" s="15"/>
      <c r="G3227" s="15"/>
      <c r="H3227" s="474" t="str">
        <f t="shared" si="104"/>
        <v/>
      </c>
      <c r="J3227" s="282" t="str">
        <f t="shared" si="105"/>
        <v/>
      </c>
    </row>
    <row r="3228" spans="2:10" ht="15" hidden="1" customHeight="1">
      <c r="B3228" s="150"/>
      <c r="C3228" s="13"/>
      <c r="D3228" s="14"/>
      <c r="E3228" s="473"/>
      <c r="F3228" s="15"/>
      <c r="G3228" s="15"/>
      <c r="H3228" s="474" t="str">
        <f t="shared" si="104"/>
        <v/>
      </c>
      <c r="J3228" s="282" t="str">
        <f t="shared" si="105"/>
        <v/>
      </c>
    </row>
    <row r="3229" spans="2:10" ht="15" hidden="1" customHeight="1">
      <c r="B3229" s="150"/>
      <c r="C3229" s="13"/>
      <c r="D3229" s="14"/>
      <c r="E3229" s="473"/>
      <c r="F3229" s="15"/>
      <c r="G3229" s="15"/>
      <c r="H3229" s="474" t="str">
        <f t="shared" si="104"/>
        <v/>
      </c>
      <c r="J3229" s="282" t="str">
        <f t="shared" si="105"/>
        <v/>
      </c>
    </row>
    <row r="3230" spans="2:10" ht="15" hidden="1" customHeight="1">
      <c r="B3230" s="150"/>
      <c r="C3230" s="13"/>
      <c r="D3230" s="14"/>
      <c r="E3230" s="473"/>
      <c r="F3230" s="15"/>
      <c r="G3230" s="15"/>
      <c r="H3230" s="474" t="str">
        <f t="shared" si="104"/>
        <v/>
      </c>
      <c r="J3230" s="282" t="str">
        <f t="shared" si="105"/>
        <v/>
      </c>
    </row>
    <row r="3231" spans="2:10" ht="15" hidden="1" customHeight="1">
      <c r="B3231" s="150"/>
      <c r="C3231" s="13"/>
      <c r="D3231" s="14"/>
      <c r="E3231" s="473"/>
      <c r="F3231" s="15"/>
      <c r="G3231" s="15"/>
      <c r="H3231" s="474" t="str">
        <f t="shared" si="104"/>
        <v/>
      </c>
      <c r="J3231" s="282" t="str">
        <f t="shared" si="105"/>
        <v/>
      </c>
    </row>
    <row r="3232" spans="2:10" ht="15" hidden="1" customHeight="1">
      <c r="B3232" s="150"/>
      <c r="C3232" s="13"/>
      <c r="D3232" s="14"/>
      <c r="E3232" s="473"/>
      <c r="F3232" s="15"/>
      <c r="G3232" s="15"/>
      <c r="H3232" s="474" t="str">
        <f t="shared" si="104"/>
        <v/>
      </c>
      <c r="J3232" s="282" t="str">
        <f t="shared" si="105"/>
        <v/>
      </c>
    </row>
    <row r="3233" spans="2:10" ht="15" hidden="1" customHeight="1">
      <c r="B3233" s="150"/>
      <c r="C3233" s="13"/>
      <c r="D3233" s="14"/>
      <c r="E3233" s="473"/>
      <c r="F3233" s="15"/>
      <c r="G3233" s="15"/>
      <c r="H3233" s="474" t="str">
        <f t="shared" si="104"/>
        <v/>
      </c>
      <c r="J3233" s="282" t="str">
        <f t="shared" si="105"/>
        <v/>
      </c>
    </row>
    <row r="3234" spans="2:10" ht="15" hidden="1" customHeight="1">
      <c r="B3234" s="150"/>
      <c r="C3234" s="13"/>
      <c r="D3234" s="14"/>
      <c r="E3234" s="473"/>
      <c r="F3234" s="15"/>
      <c r="G3234" s="15"/>
      <c r="H3234" s="474" t="str">
        <f t="shared" si="104"/>
        <v/>
      </c>
      <c r="J3234" s="282" t="str">
        <f t="shared" si="105"/>
        <v/>
      </c>
    </row>
    <row r="3235" spans="2:10" ht="15" hidden="1" customHeight="1">
      <c r="B3235" s="150"/>
      <c r="C3235" s="13"/>
      <c r="D3235" s="14"/>
      <c r="E3235" s="473"/>
      <c r="F3235" s="15"/>
      <c r="G3235" s="15"/>
      <c r="H3235" s="474" t="str">
        <f t="shared" si="104"/>
        <v/>
      </c>
      <c r="J3235" s="282" t="str">
        <f t="shared" si="105"/>
        <v/>
      </c>
    </row>
    <row r="3236" spans="2:10" ht="15" hidden="1" customHeight="1">
      <c r="B3236" s="150"/>
      <c r="C3236" s="13"/>
      <c r="D3236" s="14"/>
      <c r="E3236" s="473"/>
      <c r="F3236" s="15"/>
      <c r="G3236" s="15"/>
      <c r="H3236" s="474" t="str">
        <f t="shared" si="104"/>
        <v/>
      </c>
      <c r="J3236" s="282" t="str">
        <f t="shared" si="105"/>
        <v/>
      </c>
    </row>
    <row r="3237" spans="2:10" ht="15" hidden="1" customHeight="1">
      <c r="B3237" s="150"/>
      <c r="C3237" s="13"/>
      <c r="D3237" s="14"/>
      <c r="E3237" s="473"/>
      <c r="F3237" s="15"/>
      <c r="G3237" s="15"/>
      <c r="H3237" s="474" t="str">
        <f t="shared" si="104"/>
        <v/>
      </c>
      <c r="J3237" s="282" t="str">
        <f t="shared" si="105"/>
        <v/>
      </c>
    </row>
    <row r="3238" spans="2:10" ht="15" hidden="1" customHeight="1">
      <c r="B3238" s="150"/>
      <c r="C3238" s="13"/>
      <c r="D3238" s="14"/>
      <c r="E3238" s="473"/>
      <c r="F3238" s="15"/>
      <c r="G3238" s="15"/>
      <c r="H3238" s="474" t="str">
        <f t="shared" si="104"/>
        <v/>
      </c>
      <c r="J3238" s="282" t="str">
        <f t="shared" si="105"/>
        <v/>
      </c>
    </row>
    <row r="3239" spans="2:10" ht="15" hidden="1" customHeight="1">
      <c r="B3239" s="150"/>
      <c r="C3239" s="13"/>
      <c r="D3239" s="14"/>
      <c r="E3239" s="473"/>
      <c r="F3239" s="15"/>
      <c r="G3239" s="15"/>
      <c r="H3239" s="474" t="str">
        <f t="shared" si="104"/>
        <v/>
      </c>
      <c r="J3239" s="282" t="str">
        <f t="shared" si="105"/>
        <v/>
      </c>
    </row>
    <row r="3240" spans="2:10" ht="15" hidden="1" customHeight="1">
      <c r="B3240" s="150"/>
      <c r="C3240" s="13"/>
      <c r="D3240" s="14"/>
      <c r="E3240" s="473"/>
      <c r="F3240" s="15"/>
      <c r="G3240" s="15"/>
      <c r="H3240" s="474" t="str">
        <f t="shared" si="104"/>
        <v/>
      </c>
      <c r="J3240" s="282" t="str">
        <f t="shared" si="105"/>
        <v/>
      </c>
    </row>
    <row r="3241" spans="2:10" ht="15" hidden="1" customHeight="1">
      <c r="B3241" s="150"/>
      <c r="C3241" s="13"/>
      <c r="D3241" s="14"/>
      <c r="E3241" s="473"/>
      <c r="F3241" s="15"/>
      <c r="G3241" s="15"/>
      <c r="H3241" s="474" t="str">
        <f t="shared" si="104"/>
        <v/>
      </c>
      <c r="J3241" s="282" t="str">
        <f t="shared" si="105"/>
        <v/>
      </c>
    </row>
    <row r="3242" spans="2:10" ht="15" hidden="1" customHeight="1">
      <c r="B3242" s="150"/>
      <c r="C3242" s="13"/>
      <c r="D3242" s="14"/>
      <c r="E3242" s="473"/>
      <c r="F3242" s="15"/>
      <c r="G3242" s="15"/>
      <c r="H3242" s="474" t="str">
        <f t="shared" si="104"/>
        <v/>
      </c>
      <c r="J3242" s="282" t="str">
        <f t="shared" si="105"/>
        <v/>
      </c>
    </row>
    <row r="3243" spans="2:10" ht="15" hidden="1" customHeight="1">
      <c r="B3243" s="150"/>
      <c r="C3243" s="13"/>
      <c r="D3243" s="14"/>
      <c r="E3243" s="473"/>
      <c r="F3243" s="15"/>
      <c r="G3243" s="15"/>
      <c r="H3243" s="474" t="str">
        <f t="shared" si="104"/>
        <v/>
      </c>
      <c r="J3243" s="282" t="str">
        <f t="shared" si="105"/>
        <v/>
      </c>
    </row>
    <row r="3244" spans="2:10" ht="15" hidden="1" customHeight="1">
      <c r="B3244" s="150"/>
      <c r="C3244" s="13"/>
      <c r="D3244" s="14"/>
      <c r="E3244" s="473"/>
      <c r="F3244" s="15"/>
      <c r="G3244" s="15"/>
      <c r="H3244" s="474" t="str">
        <f t="shared" si="104"/>
        <v/>
      </c>
      <c r="J3244" s="282" t="str">
        <f t="shared" si="105"/>
        <v/>
      </c>
    </row>
    <row r="3245" spans="2:10" ht="15" hidden="1" customHeight="1">
      <c r="B3245" s="150"/>
      <c r="C3245" s="13"/>
      <c r="D3245" s="14"/>
      <c r="E3245" s="473"/>
      <c r="F3245" s="15"/>
      <c r="G3245" s="15"/>
      <c r="H3245" s="474" t="str">
        <f t="shared" si="104"/>
        <v/>
      </c>
      <c r="J3245" s="282" t="str">
        <f t="shared" si="105"/>
        <v/>
      </c>
    </row>
    <row r="3246" spans="2:10" ht="15" hidden="1" customHeight="1">
      <c r="B3246" s="150"/>
      <c r="C3246" s="13"/>
      <c r="D3246" s="14"/>
      <c r="E3246" s="473"/>
      <c r="F3246" s="15"/>
      <c r="G3246" s="15"/>
      <c r="H3246" s="474" t="str">
        <f t="shared" si="104"/>
        <v/>
      </c>
      <c r="J3246" s="282" t="str">
        <f t="shared" si="105"/>
        <v/>
      </c>
    </row>
    <row r="3247" spans="2:10" ht="15" hidden="1" customHeight="1">
      <c r="B3247" s="150"/>
      <c r="C3247" s="13"/>
      <c r="D3247" s="14"/>
      <c r="E3247" s="473"/>
      <c r="F3247" s="15"/>
      <c r="G3247" s="15"/>
      <c r="H3247" s="474" t="str">
        <f t="shared" si="104"/>
        <v/>
      </c>
      <c r="J3247" s="282" t="str">
        <f t="shared" si="105"/>
        <v/>
      </c>
    </row>
    <row r="3248" spans="2:10" ht="15" hidden="1" customHeight="1">
      <c r="B3248" s="150"/>
      <c r="C3248" s="13"/>
      <c r="D3248" s="14"/>
      <c r="E3248" s="473"/>
      <c r="F3248" s="15"/>
      <c r="G3248" s="15"/>
      <c r="H3248" s="474" t="str">
        <f t="shared" si="104"/>
        <v/>
      </c>
      <c r="J3248" s="282" t="str">
        <f t="shared" si="105"/>
        <v/>
      </c>
    </row>
    <row r="3249" spans="2:10" ht="15" hidden="1" customHeight="1">
      <c r="B3249" s="150"/>
      <c r="C3249" s="13"/>
      <c r="D3249" s="14"/>
      <c r="E3249" s="473"/>
      <c r="F3249" s="15"/>
      <c r="G3249" s="15"/>
      <c r="H3249" s="474" t="str">
        <f t="shared" si="104"/>
        <v/>
      </c>
      <c r="J3249" s="282" t="str">
        <f t="shared" si="105"/>
        <v/>
      </c>
    </row>
    <row r="3250" spans="2:10" ht="15" hidden="1" customHeight="1">
      <c r="B3250" s="150"/>
      <c r="C3250" s="13"/>
      <c r="D3250" s="14"/>
      <c r="E3250" s="473"/>
      <c r="F3250" s="15"/>
      <c r="G3250" s="15"/>
      <c r="H3250" s="474" t="str">
        <f t="shared" si="104"/>
        <v/>
      </c>
      <c r="J3250" s="282" t="str">
        <f t="shared" si="105"/>
        <v/>
      </c>
    </row>
    <row r="3251" spans="2:10" ht="15" hidden="1" customHeight="1">
      <c r="B3251" s="150"/>
      <c r="C3251" s="13"/>
      <c r="D3251" s="14"/>
      <c r="E3251" s="473"/>
      <c r="F3251" s="15"/>
      <c r="G3251" s="15"/>
      <c r="H3251" s="474" t="str">
        <f t="shared" si="104"/>
        <v/>
      </c>
      <c r="J3251" s="282" t="str">
        <f t="shared" si="105"/>
        <v/>
      </c>
    </row>
    <row r="3252" spans="2:10" ht="15" hidden="1" customHeight="1">
      <c r="B3252" s="150"/>
      <c r="C3252" s="13"/>
      <c r="D3252" s="14"/>
      <c r="E3252" s="473"/>
      <c r="F3252" s="15"/>
      <c r="G3252" s="15"/>
      <c r="H3252" s="474" t="str">
        <f t="shared" si="104"/>
        <v/>
      </c>
      <c r="J3252" s="282" t="str">
        <f t="shared" si="105"/>
        <v/>
      </c>
    </row>
    <row r="3253" spans="2:10" ht="15" hidden="1" customHeight="1">
      <c r="B3253" s="150"/>
      <c r="C3253" s="13"/>
      <c r="D3253" s="14"/>
      <c r="E3253" s="473"/>
      <c r="F3253" s="15"/>
      <c r="G3253" s="15"/>
      <c r="H3253" s="474" t="str">
        <f t="shared" si="104"/>
        <v/>
      </c>
      <c r="J3253" s="282" t="str">
        <f t="shared" si="105"/>
        <v/>
      </c>
    </row>
    <row r="3254" spans="2:10" ht="15" hidden="1" customHeight="1">
      <c r="B3254" s="150"/>
      <c r="C3254" s="13"/>
      <c r="D3254" s="14"/>
      <c r="E3254" s="473"/>
      <c r="F3254" s="15"/>
      <c r="G3254" s="15"/>
      <c r="H3254" s="474" t="str">
        <f t="shared" si="104"/>
        <v/>
      </c>
      <c r="J3254" s="282" t="str">
        <f t="shared" si="105"/>
        <v/>
      </c>
    </row>
    <row r="3255" spans="2:10" ht="15" hidden="1" customHeight="1">
      <c r="B3255" s="150"/>
      <c r="C3255" s="13"/>
      <c r="D3255" s="14"/>
      <c r="E3255" s="473"/>
      <c r="F3255" s="15"/>
      <c r="G3255" s="15"/>
      <c r="H3255" s="474" t="str">
        <f t="shared" si="104"/>
        <v/>
      </c>
      <c r="J3255" s="282" t="str">
        <f t="shared" si="105"/>
        <v/>
      </c>
    </row>
    <row r="3256" spans="2:10" ht="15" hidden="1" customHeight="1">
      <c r="B3256" s="150"/>
      <c r="C3256" s="13"/>
      <c r="D3256" s="14"/>
      <c r="E3256" s="473"/>
      <c r="F3256" s="15"/>
      <c r="G3256" s="15"/>
      <c r="H3256" s="474" t="str">
        <f t="shared" si="104"/>
        <v/>
      </c>
      <c r="J3256" s="282" t="str">
        <f t="shared" si="105"/>
        <v/>
      </c>
    </row>
    <row r="3257" spans="2:10" ht="15" hidden="1" customHeight="1">
      <c r="B3257" s="150"/>
      <c r="C3257" s="13"/>
      <c r="D3257" s="14"/>
      <c r="E3257" s="473"/>
      <c r="F3257" s="15"/>
      <c r="G3257" s="15"/>
      <c r="H3257" s="474" t="str">
        <f t="shared" si="104"/>
        <v/>
      </c>
      <c r="J3257" s="282" t="str">
        <f t="shared" si="105"/>
        <v/>
      </c>
    </row>
    <row r="3258" spans="2:10" ht="15" hidden="1" customHeight="1">
      <c r="B3258" s="150"/>
      <c r="C3258" s="13"/>
      <c r="D3258" s="14"/>
      <c r="E3258" s="473"/>
      <c r="F3258" s="15"/>
      <c r="G3258" s="15"/>
      <c r="H3258" s="474" t="str">
        <f t="shared" si="104"/>
        <v/>
      </c>
      <c r="J3258" s="282" t="str">
        <f t="shared" si="105"/>
        <v/>
      </c>
    </row>
    <row r="3259" spans="2:10" ht="15" hidden="1" customHeight="1">
      <c r="B3259" s="150"/>
      <c r="C3259" s="13"/>
      <c r="D3259" s="14"/>
      <c r="E3259" s="473"/>
      <c r="F3259" s="15"/>
      <c r="G3259" s="15"/>
      <c r="H3259" s="474" t="str">
        <f t="shared" si="104"/>
        <v/>
      </c>
      <c r="J3259" s="282" t="str">
        <f t="shared" si="105"/>
        <v/>
      </c>
    </row>
    <row r="3260" spans="2:10" ht="15" hidden="1" customHeight="1">
      <c r="B3260" s="150"/>
      <c r="C3260" s="13"/>
      <c r="D3260" s="14"/>
      <c r="E3260" s="473"/>
      <c r="F3260" s="15"/>
      <c r="G3260" s="15"/>
      <c r="H3260" s="474" t="str">
        <f t="shared" si="104"/>
        <v/>
      </c>
      <c r="J3260" s="282" t="str">
        <f t="shared" si="105"/>
        <v/>
      </c>
    </row>
    <row r="3261" spans="2:10" ht="15" hidden="1" customHeight="1">
      <c r="B3261" s="150"/>
      <c r="C3261" s="13"/>
      <c r="D3261" s="14"/>
      <c r="E3261" s="473"/>
      <c r="F3261" s="15"/>
      <c r="G3261" s="15"/>
      <c r="H3261" s="474" t="str">
        <f t="shared" si="104"/>
        <v/>
      </c>
      <c r="J3261" s="282" t="str">
        <f t="shared" si="105"/>
        <v/>
      </c>
    </row>
    <row r="3262" spans="2:10" ht="15" hidden="1" customHeight="1">
      <c r="B3262" s="150"/>
      <c r="C3262" s="13"/>
      <c r="D3262" s="14"/>
      <c r="E3262" s="473"/>
      <c r="F3262" s="15"/>
      <c r="G3262" s="15"/>
      <c r="H3262" s="474" t="str">
        <f t="shared" si="104"/>
        <v/>
      </c>
      <c r="J3262" s="282" t="str">
        <f t="shared" si="105"/>
        <v/>
      </c>
    </row>
    <row r="3263" spans="2:10" ht="15" hidden="1" customHeight="1">
      <c r="B3263" s="150"/>
      <c r="C3263" s="13"/>
      <c r="D3263" s="14"/>
      <c r="E3263" s="473"/>
      <c r="F3263" s="15"/>
      <c r="G3263" s="15"/>
      <c r="H3263" s="474" t="str">
        <f t="shared" si="104"/>
        <v/>
      </c>
      <c r="J3263" s="282" t="str">
        <f t="shared" si="105"/>
        <v/>
      </c>
    </row>
    <row r="3264" spans="2:10" ht="15" hidden="1" customHeight="1">
      <c r="B3264" s="150"/>
      <c r="C3264" s="13"/>
      <c r="D3264" s="14"/>
      <c r="E3264" s="473"/>
      <c r="F3264" s="15"/>
      <c r="G3264" s="15"/>
      <c r="H3264" s="474" t="str">
        <f t="shared" si="104"/>
        <v/>
      </c>
      <c r="J3264" s="282" t="str">
        <f t="shared" si="105"/>
        <v/>
      </c>
    </row>
    <row r="3265" spans="2:10" ht="15" hidden="1" customHeight="1">
      <c r="B3265" s="150"/>
      <c r="C3265" s="13"/>
      <c r="D3265" s="14"/>
      <c r="E3265" s="473"/>
      <c r="F3265" s="15"/>
      <c r="G3265" s="15"/>
      <c r="H3265" s="474" t="str">
        <f t="shared" si="104"/>
        <v/>
      </c>
      <c r="J3265" s="282" t="str">
        <f t="shared" si="105"/>
        <v/>
      </c>
    </row>
    <row r="3266" spans="2:10" ht="15" hidden="1" customHeight="1">
      <c r="B3266" s="150"/>
      <c r="C3266" s="13"/>
      <c r="D3266" s="14"/>
      <c r="E3266" s="473"/>
      <c r="F3266" s="15"/>
      <c r="G3266" s="15"/>
      <c r="H3266" s="474" t="str">
        <f t="shared" si="104"/>
        <v/>
      </c>
      <c r="J3266" s="282" t="str">
        <f t="shared" si="105"/>
        <v/>
      </c>
    </row>
    <row r="3267" spans="2:10" ht="15" hidden="1" customHeight="1">
      <c r="B3267" s="150"/>
      <c r="C3267" s="13"/>
      <c r="D3267" s="14"/>
      <c r="E3267" s="473"/>
      <c r="F3267" s="15"/>
      <c r="G3267" s="15"/>
      <c r="H3267" s="474" t="str">
        <f t="shared" si="104"/>
        <v/>
      </c>
      <c r="J3267" s="282" t="str">
        <f t="shared" si="105"/>
        <v/>
      </c>
    </row>
    <row r="3268" spans="2:10" ht="15" hidden="1" customHeight="1">
      <c r="B3268" s="150"/>
      <c r="C3268" s="13"/>
      <c r="D3268" s="14"/>
      <c r="E3268" s="473"/>
      <c r="F3268" s="15"/>
      <c r="G3268" s="15"/>
      <c r="H3268" s="474" t="str">
        <f t="shared" si="104"/>
        <v/>
      </c>
      <c r="J3268" s="282" t="str">
        <f t="shared" si="105"/>
        <v/>
      </c>
    </row>
    <row r="3269" spans="2:10" ht="15" hidden="1" customHeight="1">
      <c r="B3269" s="150"/>
      <c r="C3269" s="13"/>
      <c r="D3269" s="14"/>
      <c r="E3269" s="473"/>
      <c r="F3269" s="15"/>
      <c r="G3269" s="15"/>
      <c r="H3269" s="474" t="str">
        <f t="shared" si="104"/>
        <v/>
      </c>
      <c r="J3269" s="282" t="str">
        <f t="shared" si="105"/>
        <v/>
      </c>
    </row>
    <row r="3270" spans="2:10" ht="15" hidden="1" customHeight="1">
      <c r="B3270" s="150"/>
      <c r="C3270" s="13"/>
      <c r="D3270" s="14"/>
      <c r="E3270" s="473"/>
      <c r="F3270" s="15"/>
      <c r="G3270" s="15"/>
      <c r="H3270" s="474" t="str">
        <f t="shared" si="104"/>
        <v/>
      </c>
      <c r="J3270" s="282" t="str">
        <f t="shared" si="105"/>
        <v/>
      </c>
    </row>
    <row r="3271" spans="2:10" ht="15" hidden="1" customHeight="1">
      <c r="B3271" s="150"/>
      <c r="C3271" s="13"/>
      <c r="D3271" s="14"/>
      <c r="E3271" s="473"/>
      <c r="F3271" s="15"/>
      <c r="G3271" s="15"/>
      <c r="H3271" s="474" t="str">
        <f t="shared" si="104"/>
        <v/>
      </c>
      <c r="J3271" s="282" t="str">
        <f t="shared" si="105"/>
        <v/>
      </c>
    </row>
    <row r="3272" spans="2:10" ht="15" hidden="1" customHeight="1">
      <c r="B3272" s="150"/>
      <c r="C3272" s="13"/>
      <c r="D3272" s="14"/>
      <c r="E3272" s="473"/>
      <c r="F3272" s="15"/>
      <c r="G3272" s="15"/>
      <c r="H3272" s="474" t="str">
        <f t="shared" si="104"/>
        <v/>
      </c>
      <c r="J3272" s="282" t="str">
        <f t="shared" si="105"/>
        <v/>
      </c>
    </row>
    <row r="3273" spans="2:10" ht="15" hidden="1" customHeight="1">
      <c r="B3273" s="150"/>
      <c r="C3273" s="13"/>
      <c r="D3273" s="14"/>
      <c r="E3273" s="473"/>
      <c r="F3273" s="15"/>
      <c r="G3273" s="15"/>
      <c r="H3273" s="474" t="str">
        <f t="shared" si="104"/>
        <v/>
      </c>
      <c r="J3273" s="282" t="str">
        <f t="shared" si="105"/>
        <v/>
      </c>
    </row>
    <row r="3274" spans="2:10" ht="15" hidden="1" customHeight="1">
      <c r="B3274" s="150"/>
      <c r="C3274" s="13"/>
      <c r="D3274" s="14"/>
      <c r="E3274" s="473"/>
      <c r="F3274" s="15"/>
      <c r="G3274" s="15"/>
      <c r="H3274" s="474" t="str">
        <f t="shared" si="104"/>
        <v/>
      </c>
      <c r="J3274" s="282" t="str">
        <f t="shared" si="105"/>
        <v/>
      </c>
    </row>
    <row r="3275" spans="2:10" ht="15" hidden="1" customHeight="1">
      <c r="B3275" s="150"/>
      <c r="C3275" s="13"/>
      <c r="D3275" s="14"/>
      <c r="E3275" s="473"/>
      <c r="F3275" s="15"/>
      <c r="G3275" s="15"/>
      <c r="H3275" s="474" t="str">
        <f t="shared" si="104"/>
        <v/>
      </c>
      <c r="J3275" s="282" t="str">
        <f t="shared" si="105"/>
        <v/>
      </c>
    </row>
    <row r="3276" spans="2:10" ht="15" hidden="1" customHeight="1">
      <c r="B3276" s="150"/>
      <c r="C3276" s="13"/>
      <c r="D3276" s="14"/>
      <c r="E3276" s="473"/>
      <c r="F3276" s="15"/>
      <c r="G3276" s="15"/>
      <c r="H3276" s="474" t="str">
        <f t="shared" ref="H3276:H3339" si="106">IF(B3276&lt;&gt;"",(D3276*E3276)/(1-F3276-G3276),"")</f>
        <v/>
      </c>
      <c r="J3276" s="282" t="str">
        <f t="shared" ref="J3276:J3339" si="107">IF(B3276="","",IF(H3276&lt;&gt;0,"x",IF(H3276="","",IF(H3276=0,""))))</f>
        <v/>
      </c>
    </row>
    <row r="3277" spans="2:10" ht="15" hidden="1" customHeight="1">
      <c r="B3277" s="150"/>
      <c r="C3277" s="13"/>
      <c r="D3277" s="14"/>
      <c r="E3277" s="473"/>
      <c r="F3277" s="15"/>
      <c r="G3277" s="15"/>
      <c r="H3277" s="474" t="str">
        <f t="shared" si="106"/>
        <v/>
      </c>
      <c r="J3277" s="282" t="str">
        <f t="shared" si="107"/>
        <v/>
      </c>
    </row>
    <row r="3278" spans="2:10" ht="15" hidden="1" customHeight="1">
      <c r="B3278" s="150"/>
      <c r="C3278" s="13"/>
      <c r="D3278" s="14"/>
      <c r="E3278" s="473"/>
      <c r="F3278" s="15"/>
      <c r="G3278" s="15"/>
      <c r="H3278" s="474" t="str">
        <f t="shared" si="106"/>
        <v/>
      </c>
      <c r="J3278" s="282" t="str">
        <f t="shared" si="107"/>
        <v/>
      </c>
    </row>
    <row r="3279" spans="2:10" ht="15" hidden="1" customHeight="1">
      <c r="B3279" s="150"/>
      <c r="C3279" s="13"/>
      <c r="D3279" s="14"/>
      <c r="E3279" s="473"/>
      <c r="F3279" s="15"/>
      <c r="G3279" s="15"/>
      <c r="H3279" s="474" t="str">
        <f t="shared" si="106"/>
        <v/>
      </c>
      <c r="J3279" s="282" t="str">
        <f t="shared" si="107"/>
        <v/>
      </c>
    </row>
    <row r="3280" spans="2:10" ht="15" hidden="1" customHeight="1">
      <c r="B3280" s="150"/>
      <c r="C3280" s="13"/>
      <c r="D3280" s="14"/>
      <c r="E3280" s="473"/>
      <c r="F3280" s="15"/>
      <c r="G3280" s="15"/>
      <c r="H3280" s="474" t="str">
        <f t="shared" si="106"/>
        <v/>
      </c>
      <c r="J3280" s="282" t="str">
        <f t="shared" si="107"/>
        <v/>
      </c>
    </row>
    <row r="3281" spans="2:10" ht="15" hidden="1" customHeight="1">
      <c r="B3281" s="150"/>
      <c r="C3281" s="13"/>
      <c r="D3281" s="14"/>
      <c r="E3281" s="473"/>
      <c r="F3281" s="15"/>
      <c r="G3281" s="15"/>
      <c r="H3281" s="474" t="str">
        <f t="shared" si="106"/>
        <v/>
      </c>
      <c r="J3281" s="282" t="str">
        <f t="shared" si="107"/>
        <v/>
      </c>
    </row>
    <row r="3282" spans="2:10" ht="15" hidden="1" customHeight="1">
      <c r="B3282" s="150"/>
      <c r="C3282" s="13"/>
      <c r="D3282" s="14"/>
      <c r="E3282" s="473"/>
      <c r="F3282" s="15"/>
      <c r="G3282" s="15"/>
      <c r="H3282" s="474" t="str">
        <f t="shared" si="106"/>
        <v/>
      </c>
      <c r="J3282" s="282" t="str">
        <f t="shared" si="107"/>
        <v/>
      </c>
    </row>
    <row r="3283" spans="2:10" ht="15" hidden="1" customHeight="1">
      <c r="B3283" s="150"/>
      <c r="C3283" s="13"/>
      <c r="D3283" s="14"/>
      <c r="E3283" s="473"/>
      <c r="F3283" s="15"/>
      <c r="G3283" s="15"/>
      <c r="H3283" s="474" t="str">
        <f t="shared" si="106"/>
        <v/>
      </c>
      <c r="J3283" s="282" t="str">
        <f t="shared" si="107"/>
        <v/>
      </c>
    </row>
    <row r="3284" spans="2:10" ht="15" hidden="1" customHeight="1">
      <c r="B3284" s="150"/>
      <c r="C3284" s="13"/>
      <c r="D3284" s="14"/>
      <c r="E3284" s="473"/>
      <c r="F3284" s="15"/>
      <c r="G3284" s="15"/>
      <c r="H3284" s="474" t="str">
        <f t="shared" si="106"/>
        <v/>
      </c>
      <c r="J3284" s="282" t="str">
        <f t="shared" si="107"/>
        <v/>
      </c>
    </row>
    <row r="3285" spans="2:10" ht="15" hidden="1" customHeight="1">
      <c r="B3285" s="150"/>
      <c r="C3285" s="13"/>
      <c r="D3285" s="14"/>
      <c r="E3285" s="473"/>
      <c r="F3285" s="15"/>
      <c r="G3285" s="15"/>
      <c r="H3285" s="474" t="str">
        <f t="shared" si="106"/>
        <v/>
      </c>
      <c r="J3285" s="282" t="str">
        <f t="shared" si="107"/>
        <v/>
      </c>
    </row>
    <row r="3286" spans="2:10" ht="15" hidden="1" customHeight="1">
      <c r="B3286" s="150"/>
      <c r="C3286" s="13"/>
      <c r="D3286" s="14"/>
      <c r="E3286" s="473"/>
      <c r="F3286" s="15"/>
      <c r="G3286" s="15"/>
      <c r="H3286" s="474" t="str">
        <f t="shared" si="106"/>
        <v/>
      </c>
      <c r="J3286" s="282" t="str">
        <f t="shared" si="107"/>
        <v/>
      </c>
    </row>
    <row r="3287" spans="2:10" ht="15" hidden="1" customHeight="1">
      <c r="B3287" s="150"/>
      <c r="C3287" s="13"/>
      <c r="D3287" s="14"/>
      <c r="E3287" s="473"/>
      <c r="F3287" s="15"/>
      <c r="G3287" s="15"/>
      <c r="H3287" s="474" t="str">
        <f t="shared" si="106"/>
        <v/>
      </c>
      <c r="J3287" s="282" t="str">
        <f t="shared" si="107"/>
        <v/>
      </c>
    </row>
    <row r="3288" spans="2:10" ht="15" hidden="1" customHeight="1">
      <c r="B3288" s="150"/>
      <c r="C3288" s="13"/>
      <c r="D3288" s="14"/>
      <c r="E3288" s="473"/>
      <c r="F3288" s="15"/>
      <c r="G3288" s="15"/>
      <c r="H3288" s="474" t="str">
        <f t="shared" si="106"/>
        <v/>
      </c>
      <c r="J3288" s="282" t="str">
        <f t="shared" si="107"/>
        <v/>
      </c>
    </row>
    <row r="3289" spans="2:10" ht="15" hidden="1" customHeight="1">
      <c r="B3289" s="150"/>
      <c r="C3289" s="13"/>
      <c r="D3289" s="14"/>
      <c r="E3289" s="473"/>
      <c r="F3289" s="15"/>
      <c r="G3289" s="15"/>
      <c r="H3289" s="474" t="str">
        <f t="shared" si="106"/>
        <v/>
      </c>
      <c r="J3289" s="282" t="str">
        <f t="shared" si="107"/>
        <v/>
      </c>
    </row>
    <row r="3290" spans="2:10" ht="15" hidden="1" customHeight="1">
      <c r="B3290" s="150"/>
      <c r="C3290" s="13"/>
      <c r="D3290" s="14"/>
      <c r="E3290" s="473"/>
      <c r="F3290" s="15"/>
      <c r="G3290" s="15"/>
      <c r="H3290" s="474" t="str">
        <f t="shared" si="106"/>
        <v/>
      </c>
      <c r="J3290" s="282" t="str">
        <f t="shared" si="107"/>
        <v/>
      </c>
    </row>
    <row r="3291" spans="2:10" ht="15" hidden="1" customHeight="1">
      <c r="B3291" s="150"/>
      <c r="C3291" s="13"/>
      <c r="D3291" s="14"/>
      <c r="E3291" s="473"/>
      <c r="F3291" s="15"/>
      <c r="G3291" s="15"/>
      <c r="H3291" s="474" t="str">
        <f t="shared" si="106"/>
        <v/>
      </c>
      <c r="J3291" s="282" t="str">
        <f t="shared" si="107"/>
        <v/>
      </c>
    </row>
    <row r="3292" spans="2:10" ht="15" hidden="1" customHeight="1">
      <c r="B3292" s="150"/>
      <c r="C3292" s="13"/>
      <c r="D3292" s="14"/>
      <c r="E3292" s="473"/>
      <c r="F3292" s="15"/>
      <c r="G3292" s="15"/>
      <c r="H3292" s="474" t="str">
        <f t="shared" si="106"/>
        <v/>
      </c>
      <c r="J3292" s="282" t="str">
        <f t="shared" si="107"/>
        <v/>
      </c>
    </row>
    <row r="3293" spans="2:10" ht="15" hidden="1" customHeight="1">
      <c r="B3293" s="150"/>
      <c r="C3293" s="13"/>
      <c r="D3293" s="14"/>
      <c r="E3293" s="473"/>
      <c r="F3293" s="15"/>
      <c r="G3293" s="15"/>
      <c r="H3293" s="474" t="str">
        <f t="shared" si="106"/>
        <v/>
      </c>
      <c r="J3293" s="282" t="str">
        <f t="shared" si="107"/>
        <v/>
      </c>
    </row>
    <row r="3294" spans="2:10" ht="15" hidden="1" customHeight="1">
      <c r="B3294" s="150"/>
      <c r="C3294" s="13"/>
      <c r="D3294" s="14"/>
      <c r="E3294" s="473"/>
      <c r="F3294" s="15"/>
      <c r="G3294" s="15"/>
      <c r="H3294" s="474" t="str">
        <f t="shared" si="106"/>
        <v/>
      </c>
      <c r="J3294" s="282" t="str">
        <f t="shared" si="107"/>
        <v/>
      </c>
    </row>
    <row r="3295" spans="2:10" ht="15" hidden="1" customHeight="1">
      <c r="B3295" s="150"/>
      <c r="C3295" s="13"/>
      <c r="D3295" s="14"/>
      <c r="E3295" s="473"/>
      <c r="F3295" s="15"/>
      <c r="G3295" s="15"/>
      <c r="H3295" s="474" t="str">
        <f t="shared" si="106"/>
        <v/>
      </c>
      <c r="J3295" s="282" t="str">
        <f t="shared" si="107"/>
        <v/>
      </c>
    </row>
    <row r="3296" spans="2:10" ht="15" hidden="1" customHeight="1">
      <c r="B3296" s="150"/>
      <c r="C3296" s="13"/>
      <c r="D3296" s="14"/>
      <c r="E3296" s="473"/>
      <c r="F3296" s="15"/>
      <c r="G3296" s="15"/>
      <c r="H3296" s="474" t="str">
        <f t="shared" si="106"/>
        <v/>
      </c>
      <c r="J3296" s="282" t="str">
        <f t="shared" si="107"/>
        <v/>
      </c>
    </row>
    <row r="3297" spans="2:10" ht="15" hidden="1" customHeight="1">
      <c r="B3297" s="150"/>
      <c r="C3297" s="13"/>
      <c r="D3297" s="14"/>
      <c r="E3297" s="473"/>
      <c r="F3297" s="15"/>
      <c r="G3297" s="15"/>
      <c r="H3297" s="474" t="str">
        <f t="shared" si="106"/>
        <v/>
      </c>
      <c r="J3297" s="282" t="str">
        <f t="shared" si="107"/>
        <v/>
      </c>
    </row>
    <row r="3298" spans="2:10" ht="15" hidden="1" customHeight="1">
      <c r="B3298" s="150"/>
      <c r="C3298" s="13"/>
      <c r="D3298" s="14"/>
      <c r="E3298" s="473"/>
      <c r="F3298" s="15"/>
      <c r="G3298" s="15"/>
      <c r="H3298" s="474" t="str">
        <f t="shared" si="106"/>
        <v/>
      </c>
      <c r="J3298" s="282" t="str">
        <f t="shared" si="107"/>
        <v/>
      </c>
    </row>
    <row r="3299" spans="2:10" ht="15" hidden="1" customHeight="1">
      <c r="B3299" s="150"/>
      <c r="C3299" s="13"/>
      <c r="D3299" s="14"/>
      <c r="E3299" s="473"/>
      <c r="F3299" s="15"/>
      <c r="G3299" s="15"/>
      <c r="H3299" s="474" t="str">
        <f t="shared" si="106"/>
        <v/>
      </c>
      <c r="J3299" s="282" t="str">
        <f t="shared" si="107"/>
        <v/>
      </c>
    </row>
    <row r="3300" spans="2:10" ht="15" hidden="1" customHeight="1">
      <c r="B3300" s="150"/>
      <c r="C3300" s="13"/>
      <c r="D3300" s="14"/>
      <c r="E3300" s="473"/>
      <c r="F3300" s="15"/>
      <c r="G3300" s="15"/>
      <c r="H3300" s="474" t="str">
        <f t="shared" si="106"/>
        <v/>
      </c>
      <c r="J3300" s="282" t="str">
        <f t="shared" si="107"/>
        <v/>
      </c>
    </row>
    <row r="3301" spans="2:10" ht="15" hidden="1" customHeight="1">
      <c r="B3301" s="150"/>
      <c r="C3301" s="13"/>
      <c r="D3301" s="14"/>
      <c r="E3301" s="473"/>
      <c r="F3301" s="15"/>
      <c r="G3301" s="15"/>
      <c r="H3301" s="474" t="str">
        <f t="shared" si="106"/>
        <v/>
      </c>
      <c r="J3301" s="282" t="str">
        <f t="shared" si="107"/>
        <v/>
      </c>
    </row>
    <row r="3302" spans="2:10" ht="15" hidden="1" customHeight="1">
      <c r="B3302" s="150"/>
      <c r="C3302" s="13"/>
      <c r="D3302" s="14"/>
      <c r="E3302" s="473"/>
      <c r="F3302" s="15"/>
      <c r="G3302" s="15"/>
      <c r="H3302" s="474" t="str">
        <f t="shared" si="106"/>
        <v/>
      </c>
      <c r="J3302" s="282" t="str">
        <f t="shared" si="107"/>
        <v/>
      </c>
    </row>
    <row r="3303" spans="2:10" ht="15" hidden="1" customHeight="1">
      <c r="B3303" s="150"/>
      <c r="C3303" s="13"/>
      <c r="D3303" s="14"/>
      <c r="E3303" s="473"/>
      <c r="F3303" s="15"/>
      <c r="G3303" s="15"/>
      <c r="H3303" s="474" t="str">
        <f t="shared" si="106"/>
        <v/>
      </c>
      <c r="J3303" s="282" t="str">
        <f t="shared" si="107"/>
        <v/>
      </c>
    </row>
    <row r="3304" spans="2:10" ht="15" hidden="1" customHeight="1">
      <c r="B3304" s="150"/>
      <c r="C3304" s="13"/>
      <c r="D3304" s="14"/>
      <c r="E3304" s="473"/>
      <c r="F3304" s="15"/>
      <c r="G3304" s="15"/>
      <c r="H3304" s="474" t="str">
        <f t="shared" si="106"/>
        <v/>
      </c>
      <c r="J3304" s="282" t="str">
        <f t="shared" si="107"/>
        <v/>
      </c>
    </row>
    <row r="3305" spans="2:10" ht="15" hidden="1" customHeight="1">
      <c r="B3305" s="150"/>
      <c r="C3305" s="13"/>
      <c r="D3305" s="14"/>
      <c r="E3305" s="473"/>
      <c r="F3305" s="15"/>
      <c r="G3305" s="15"/>
      <c r="H3305" s="474" t="str">
        <f t="shared" si="106"/>
        <v/>
      </c>
      <c r="J3305" s="282" t="str">
        <f t="shared" si="107"/>
        <v/>
      </c>
    </row>
    <row r="3306" spans="2:10" ht="15" hidden="1" customHeight="1">
      <c r="B3306" s="150"/>
      <c r="C3306" s="13"/>
      <c r="D3306" s="14"/>
      <c r="E3306" s="473"/>
      <c r="F3306" s="15"/>
      <c r="G3306" s="15"/>
      <c r="H3306" s="474" t="str">
        <f t="shared" si="106"/>
        <v/>
      </c>
      <c r="J3306" s="282" t="str">
        <f t="shared" si="107"/>
        <v/>
      </c>
    </row>
    <row r="3307" spans="2:10" ht="15" hidden="1" customHeight="1">
      <c r="B3307" s="150"/>
      <c r="C3307" s="13"/>
      <c r="D3307" s="14"/>
      <c r="E3307" s="473"/>
      <c r="F3307" s="15"/>
      <c r="G3307" s="15"/>
      <c r="H3307" s="474" t="str">
        <f t="shared" si="106"/>
        <v/>
      </c>
      <c r="J3307" s="282" t="str">
        <f t="shared" si="107"/>
        <v/>
      </c>
    </row>
    <row r="3308" spans="2:10" ht="15" hidden="1" customHeight="1">
      <c r="B3308" s="150"/>
      <c r="C3308" s="13"/>
      <c r="D3308" s="14"/>
      <c r="E3308" s="473"/>
      <c r="F3308" s="15"/>
      <c r="G3308" s="15"/>
      <c r="H3308" s="474" t="str">
        <f t="shared" si="106"/>
        <v/>
      </c>
      <c r="J3308" s="282" t="str">
        <f t="shared" si="107"/>
        <v/>
      </c>
    </row>
    <row r="3309" spans="2:10" ht="15" hidden="1" customHeight="1">
      <c r="B3309" s="150"/>
      <c r="C3309" s="13"/>
      <c r="D3309" s="14"/>
      <c r="E3309" s="473"/>
      <c r="F3309" s="15"/>
      <c r="G3309" s="15"/>
      <c r="H3309" s="474" t="str">
        <f t="shared" si="106"/>
        <v/>
      </c>
      <c r="J3309" s="282" t="str">
        <f t="shared" si="107"/>
        <v/>
      </c>
    </row>
    <row r="3310" spans="2:10" ht="15" hidden="1" customHeight="1">
      <c r="B3310" s="150"/>
      <c r="C3310" s="13"/>
      <c r="D3310" s="14"/>
      <c r="E3310" s="473"/>
      <c r="F3310" s="15"/>
      <c r="G3310" s="15"/>
      <c r="H3310" s="474" t="str">
        <f t="shared" si="106"/>
        <v/>
      </c>
      <c r="J3310" s="282" t="str">
        <f t="shared" si="107"/>
        <v/>
      </c>
    </row>
    <row r="3311" spans="2:10" ht="15" hidden="1" customHeight="1">
      <c r="B3311" s="150"/>
      <c r="C3311" s="13"/>
      <c r="D3311" s="14"/>
      <c r="E3311" s="473"/>
      <c r="F3311" s="15"/>
      <c r="G3311" s="15"/>
      <c r="H3311" s="474" t="str">
        <f t="shared" si="106"/>
        <v/>
      </c>
      <c r="J3311" s="282" t="str">
        <f t="shared" si="107"/>
        <v/>
      </c>
    </row>
    <row r="3312" spans="2:10" ht="15" hidden="1" customHeight="1">
      <c r="B3312" s="150"/>
      <c r="C3312" s="13"/>
      <c r="D3312" s="14"/>
      <c r="E3312" s="473"/>
      <c r="F3312" s="15"/>
      <c r="G3312" s="15"/>
      <c r="H3312" s="474" t="str">
        <f t="shared" si="106"/>
        <v/>
      </c>
      <c r="J3312" s="282" t="str">
        <f t="shared" si="107"/>
        <v/>
      </c>
    </row>
    <row r="3313" spans="2:10" ht="15" hidden="1" customHeight="1">
      <c r="B3313" s="150"/>
      <c r="C3313" s="13"/>
      <c r="D3313" s="14"/>
      <c r="E3313" s="473"/>
      <c r="F3313" s="15"/>
      <c r="G3313" s="15"/>
      <c r="H3313" s="474" t="str">
        <f t="shared" si="106"/>
        <v/>
      </c>
      <c r="J3313" s="282" t="str">
        <f t="shared" si="107"/>
        <v/>
      </c>
    </row>
    <row r="3314" spans="2:10" ht="15" hidden="1" customHeight="1">
      <c r="B3314" s="150"/>
      <c r="C3314" s="13"/>
      <c r="D3314" s="14"/>
      <c r="E3314" s="473"/>
      <c r="F3314" s="15"/>
      <c r="G3314" s="15"/>
      <c r="H3314" s="474" t="str">
        <f t="shared" si="106"/>
        <v/>
      </c>
      <c r="J3314" s="282" t="str">
        <f t="shared" si="107"/>
        <v/>
      </c>
    </row>
    <row r="3315" spans="2:10" ht="15" hidden="1" customHeight="1">
      <c r="B3315" s="150"/>
      <c r="C3315" s="13"/>
      <c r="D3315" s="14"/>
      <c r="E3315" s="473"/>
      <c r="F3315" s="15"/>
      <c r="G3315" s="15"/>
      <c r="H3315" s="474" t="str">
        <f t="shared" si="106"/>
        <v/>
      </c>
      <c r="J3315" s="282" t="str">
        <f t="shared" si="107"/>
        <v/>
      </c>
    </row>
    <row r="3316" spans="2:10" ht="15" hidden="1" customHeight="1">
      <c r="B3316" s="150"/>
      <c r="C3316" s="13"/>
      <c r="D3316" s="14"/>
      <c r="E3316" s="473"/>
      <c r="F3316" s="15"/>
      <c r="G3316" s="15"/>
      <c r="H3316" s="474" t="str">
        <f t="shared" si="106"/>
        <v/>
      </c>
      <c r="J3316" s="282" t="str">
        <f t="shared" si="107"/>
        <v/>
      </c>
    </row>
    <row r="3317" spans="2:10" ht="15" hidden="1" customHeight="1">
      <c r="B3317" s="150"/>
      <c r="C3317" s="13"/>
      <c r="D3317" s="14"/>
      <c r="E3317" s="473"/>
      <c r="F3317" s="15"/>
      <c r="G3317" s="15"/>
      <c r="H3317" s="474" t="str">
        <f t="shared" si="106"/>
        <v/>
      </c>
      <c r="J3317" s="282" t="str">
        <f t="shared" si="107"/>
        <v/>
      </c>
    </row>
    <row r="3318" spans="2:10" ht="15" hidden="1" customHeight="1">
      <c r="B3318" s="150"/>
      <c r="C3318" s="13"/>
      <c r="D3318" s="14"/>
      <c r="E3318" s="473"/>
      <c r="F3318" s="15"/>
      <c r="G3318" s="15"/>
      <c r="H3318" s="474" t="str">
        <f t="shared" si="106"/>
        <v/>
      </c>
      <c r="J3318" s="282" t="str">
        <f t="shared" si="107"/>
        <v/>
      </c>
    </row>
    <row r="3319" spans="2:10" ht="15" hidden="1" customHeight="1">
      <c r="B3319" s="150"/>
      <c r="C3319" s="13"/>
      <c r="D3319" s="14"/>
      <c r="E3319" s="473"/>
      <c r="F3319" s="15"/>
      <c r="G3319" s="15"/>
      <c r="H3319" s="474" t="str">
        <f t="shared" si="106"/>
        <v/>
      </c>
      <c r="J3319" s="282" t="str">
        <f t="shared" si="107"/>
        <v/>
      </c>
    </row>
    <row r="3320" spans="2:10" ht="15" hidden="1" customHeight="1">
      <c r="B3320" s="150"/>
      <c r="C3320" s="13"/>
      <c r="D3320" s="14"/>
      <c r="E3320" s="473"/>
      <c r="F3320" s="15"/>
      <c r="G3320" s="15"/>
      <c r="H3320" s="474" t="str">
        <f t="shared" si="106"/>
        <v/>
      </c>
      <c r="J3320" s="282" t="str">
        <f t="shared" si="107"/>
        <v/>
      </c>
    </row>
    <row r="3321" spans="2:10" ht="15" hidden="1" customHeight="1">
      <c r="B3321" s="150"/>
      <c r="C3321" s="13"/>
      <c r="D3321" s="14"/>
      <c r="E3321" s="473"/>
      <c r="F3321" s="15"/>
      <c r="G3321" s="15"/>
      <c r="H3321" s="474" t="str">
        <f t="shared" si="106"/>
        <v/>
      </c>
      <c r="J3321" s="282" t="str">
        <f t="shared" si="107"/>
        <v/>
      </c>
    </row>
    <row r="3322" spans="2:10" ht="15" hidden="1" customHeight="1">
      <c r="B3322" s="150"/>
      <c r="C3322" s="13"/>
      <c r="D3322" s="14"/>
      <c r="E3322" s="473"/>
      <c r="F3322" s="15"/>
      <c r="G3322" s="15"/>
      <c r="H3322" s="474" t="str">
        <f t="shared" si="106"/>
        <v/>
      </c>
      <c r="J3322" s="282" t="str">
        <f t="shared" si="107"/>
        <v/>
      </c>
    </row>
    <row r="3323" spans="2:10" ht="15" hidden="1" customHeight="1">
      <c r="B3323" s="150"/>
      <c r="C3323" s="13"/>
      <c r="D3323" s="14"/>
      <c r="E3323" s="473"/>
      <c r="F3323" s="15"/>
      <c r="G3323" s="15"/>
      <c r="H3323" s="474" t="str">
        <f t="shared" si="106"/>
        <v/>
      </c>
      <c r="J3323" s="282" t="str">
        <f t="shared" si="107"/>
        <v/>
      </c>
    </row>
    <row r="3324" spans="2:10" ht="15" hidden="1" customHeight="1">
      <c r="B3324" s="150"/>
      <c r="C3324" s="13"/>
      <c r="D3324" s="14"/>
      <c r="E3324" s="473"/>
      <c r="F3324" s="15"/>
      <c r="G3324" s="15"/>
      <c r="H3324" s="474" t="str">
        <f t="shared" si="106"/>
        <v/>
      </c>
      <c r="J3324" s="282" t="str">
        <f t="shared" si="107"/>
        <v/>
      </c>
    </row>
    <row r="3325" spans="2:10" ht="15" hidden="1" customHeight="1">
      <c r="B3325" s="150"/>
      <c r="C3325" s="13"/>
      <c r="D3325" s="14"/>
      <c r="E3325" s="473"/>
      <c r="F3325" s="15"/>
      <c r="G3325" s="15"/>
      <c r="H3325" s="474" t="str">
        <f t="shared" si="106"/>
        <v/>
      </c>
      <c r="J3325" s="282" t="str">
        <f t="shared" si="107"/>
        <v/>
      </c>
    </row>
    <row r="3326" spans="2:10" ht="15" hidden="1" customHeight="1">
      <c r="B3326" s="150"/>
      <c r="C3326" s="13"/>
      <c r="D3326" s="14"/>
      <c r="E3326" s="473"/>
      <c r="F3326" s="15"/>
      <c r="G3326" s="15"/>
      <c r="H3326" s="474" t="str">
        <f t="shared" si="106"/>
        <v/>
      </c>
      <c r="J3326" s="282" t="str">
        <f t="shared" si="107"/>
        <v/>
      </c>
    </row>
    <row r="3327" spans="2:10" ht="15" hidden="1" customHeight="1">
      <c r="B3327" s="150"/>
      <c r="C3327" s="13"/>
      <c r="D3327" s="14"/>
      <c r="E3327" s="473"/>
      <c r="F3327" s="15"/>
      <c r="G3327" s="15"/>
      <c r="H3327" s="474" t="str">
        <f t="shared" si="106"/>
        <v/>
      </c>
      <c r="J3327" s="282" t="str">
        <f t="shared" si="107"/>
        <v/>
      </c>
    </row>
    <row r="3328" spans="2:10" ht="15" hidden="1" customHeight="1">
      <c r="B3328" s="150"/>
      <c r="C3328" s="13"/>
      <c r="D3328" s="14"/>
      <c r="E3328" s="473"/>
      <c r="F3328" s="15"/>
      <c r="G3328" s="15"/>
      <c r="H3328" s="474" t="str">
        <f t="shared" si="106"/>
        <v/>
      </c>
      <c r="J3328" s="282" t="str">
        <f t="shared" si="107"/>
        <v/>
      </c>
    </row>
    <row r="3329" spans="2:10" ht="15" hidden="1" customHeight="1">
      <c r="B3329" s="150"/>
      <c r="C3329" s="13"/>
      <c r="D3329" s="14"/>
      <c r="E3329" s="473"/>
      <c r="F3329" s="15"/>
      <c r="G3329" s="15"/>
      <c r="H3329" s="474" t="str">
        <f t="shared" si="106"/>
        <v/>
      </c>
      <c r="J3329" s="282" t="str">
        <f t="shared" si="107"/>
        <v/>
      </c>
    </row>
    <row r="3330" spans="2:10" ht="15" hidden="1" customHeight="1">
      <c r="B3330" s="150"/>
      <c r="C3330" s="13"/>
      <c r="D3330" s="14"/>
      <c r="E3330" s="473"/>
      <c r="F3330" s="15"/>
      <c r="G3330" s="15"/>
      <c r="H3330" s="474" t="str">
        <f t="shared" si="106"/>
        <v/>
      </c>
      <c r="J3330" s="282" t="str">
        <f t="shared" si="107"/>
        <v/>
      </c>
    </row>
    <row r="3331" spans="2:10" ht="15" hidden="1" customHeight="1">
      <c r="B3331" s="150"/>
      <c r="C3331" s="13"/>
      <c r="D3331" s="14"/>
      <c r="E3331" s="473"/>
      <c r="F3331" s="15"/>
      <c r="G3331" s="15"/>
      <c r="H3331" s="474" t="str">
        <f t="shared" si="106"/>
        <v/>
      </c>
      <c r="J3331" s="282" t="str">
        <f t="shared" si="107"/>
        <v/>
      </c>
    </row>
    <row r="3332" spans="2:10" ht="15" hidden="1" customHeight="1">
      <c r="B3332" s="150"/>
      <c r="C3332" s="13"/>
      <c r="D3332" s="14"/>
      <c r="E3332" s="473"/>
      <c r="F3332" s="15"/>
      <c r="G3332" s="15"/>
      <c r="H3332" s="474" t="str">
        <f t="shared" si="106"/>
        <v/>
      </c>
      <c r="J3332" s="282" t="str">
        <f t="shared" si="107"/>
        <v/>
      </c>
    </row>
    <row r="3333" spans="2:10" ht="15" hidden="1" customHeight="1">
      <c r="B3333" s="150"/>
      <c r="C3333" s="13"/>
      <c r="D3333" s="14"/>
      <c r="E3333" s="473"/>
      <c r="F3333" s="15"/>
      <c r="G3333" s="15"/>
      <c r="H3333" s="474" t="str">
        <f t="shared" si="106"/>
        <v/>
      </c>
      <c r="J3333" s="282" t="str">
        <f t="shared" si="107"/>
        <v/>
      </c>
    </row>
    <row r="3334" spans="2:10" ht="15" hidden="1" customHeight="1">
      <c r="B3334" s="150"/>
      <c r="C3334" s="13"/>
      <c r="D3334" s="14"/>
      <c r="E3334" s="473"/>
      <c r="F3334" s="15"/>
      <c r="G3334" s="15"/>
      <c r="H3334" s="474" t="str">
        <f t="shared" si="106"/>
        <v/>
      </c>
      <c r="J3334" s="282" t="str">
        <f t="shared" si="107"/>
        <v/>
      </c>
    </row>
    <row r="3335" spans="2:10" ht="15" hidden="1" customHeight="1">
      <c r="B3335" s="150"/>
      <c r="C3335" s="13"/>
      <c r="D3335" s="14"/>
      <c r="E3335" s="473"/>
      <c r="F3335" s="15"/>
      <c r="G3335" s="15"/>
      <c r="H3335" s="474" t="str">
        <f t="shared" si="106"/>
        <v/>
      </c>
      <c r="J3335" s="282" t="str">
        <f t="shared" si="107"/>
        <v/>
      </c>
    </row>
    <row r="3336" spans="2:10" ht="15" hidden="1" customHeight="1">
      <c r="B3336" s="150"/>
      <c r="C3336" s="13"/>
      <c r="D3336" s="14"/>
      <c r="E3336" s="473"/>
      <c r="F3336" s="15"/>
      <c r="G3336" s="15"/>
      <c r="H3336" s="474" t="str">
        <f t="shared" si="106"/>
        <v/>
      </c>
      <c r="J3336" s="282" t="str">
        <f t="shared" si="107"/>
        <v/>
      </c>
    </row>
    <row r="3337" spans="2:10" ht="15" hidden="1" customHeight="1">
      <c r="B3337" s="150"/>
      <c r="C3337" s="13"/>
      <c r="D3337" s="14"/>
      <c r="E3337" s="473"/>
      <c r="F3337" s="15"/>
      <c r="G3337" s="15"/>
      <c r="H3337" s="474" t="str">
        <f t="shared" si="106"/>
        <v/>
      </c>
      <c r="J3337" s="282" t="str">
        <f t="shared" si="107"/>
        <v/>
      </c>
    </row>
    <row r="3338" spans="2:10" ht="15" hidden="1" customHeight="1">
      <c r="B3338" s="150"/>
      <c r="C3338" s="13"/>
      <c r="D3338" s="14"/>
      <c r="E3338" s="473"/>
      <c r="F3338" s="15"/>
      <c r="G3338" s="15"/>
      <c r="H3338" s="474" t="str">
        <f t="shared" si="106"/>
        <v/>
      </c>
      <c r="J3338" s="282" t="str">
        <f t="shared" si="107"/>
        <v/>
      </c>
    </row>
    <row r="3339" spans="2:10" ht="15" hidden="1" customHeight="1">
      <c r="B3339" s="150"/>
      <c r="C3339" s="13"/>
      <c r="D3339" s="14"/>
      <c r="E3339" s="473"/>
      <c r="F3339" s="15"/>
      <c r="G3339" s="15"/>
      <c r="H3339" s="474" t="str">
        <f t="shared" si="106"/>
        <v/>
      </c>
      <c r="J3339" s="282" t="str">
        <f t="shared" si="107"/>
        <v/>
      </c>
    </row>
    <row r="3340" spans="2:10" ht="15" hidden="1" customHeight="1">
      <c r="B3340" s="150"/>
      <c r="C3340" s="13"/>
      <c r="D3340" s="14"/>
      <c r="E3340" s="473"/>
      <c r="F3340" s="15"/>
      <c r="G3340" s="15"/>
      <c r="H3340" s="474" t="str">
        <f t="shared" ref="H3340:H3403" si="108">IF(B3340&lt;&gt;"",(D3340*E3340)/(1-F3340-G3340),"")</f>
        <v/>
      </c>
      <c r="J3340" s="282" t="str">
        <f t="shared" ref="J3340:J3403" si="109">IF(B3340="","",IF(H3340&lt;&gt;0,"x",IF(H3340="","",IF(H3340=0,""))))</f>
        <v/>
      </c>
    </row>
    <row r="3341" spans="2:10" ht="15" hidden="1" customHeight="1">
      <c r="B3341" s="150"/>
      <c r="C3341" s="13"/>
      <c r="D3341" s="14"/>
      <c r="E3341" s="473"/>
      <c r="F3341" s="15"/>
      <c r="G3341" s="15"/>
      <c r="H3341" s="474" t="str">
        <f t="shared" si="108"/>
        <v/>
      </c>
      <c r="J3341" s="282" t="str">
        <f t="shared" si="109"/>
        <v/>
      </c>
    </row>
    <row r="3342" spans="2:10" ht="15" hidden="1" customHeight="1">
      <c r="B3342" s="150"/>
      <c r="C3342" s="13"/>
      <c r="D3342" s="14"/>
      <c r="E3342" s="473"/>
      <c r="F3342" s="15"/>
      <c r="G3342" s="15"/>
      <c r="H3342" s="474" t="str">
        <f t="shared" si="108"/>
        <v/>
      </c>
      <c r="J3342" s="282" t="str">
        <f t="shared" si="109"/>
        <v/>
      </c>
    </row>
    <row r="3343" spans="2:10" ht="15" hidden="1" customHeight="1">
      <c r="B3343" s="150"/>
      <c r="C3343" s="13"/>
      <c r="D3343" s="14"/>
      <c r="E3343" s="473"/>
      <c r="F3343" s="15"/>
      <c r="G3343" s="15"/>
      <c r="H3343" s="474" t="str">
        <f t="shared" si="108"/>
        <v/>
      </c>
      <c r="J3343" s="282" t="str">
        <f t="shared" si="109"/>
        <v/>
      </c>
    </row>
    <row r="3344" spans="2:10" ht="15" hidden="1" customHeight="1">
      <c r="B3344" s="150"/>
      <c r="C3344" s="13"/>
      <c r="D3344" s="14"/>
      <c r="E3344" s="473"/>
      <c r="F3344" s="15"/>
      <c r="G3344" s="15"/>
      <c r="H3344" s="474" t="str">
        <f t="shared" si="108"/>
        <v/>
      </c>
      <c r="J3344" s="282" t="str">
        <f t="shared" si="109"/>
        <v/>
      </c>
    </row>
    <row r="3345" spans="2:10" ht="15" hidden="1" customHeight="1">
      <c r="B3345" s="150"/>
      <c r="C3345" s="13"/>
      <c r="D3345" s="14"/>
      <c r="E3345" s="473"/>
      <c r="F3345" s="15"/>
      <c r="G3345" s="15"/>
      <c r="H3345" s="474" t="str">
        <f t="shared" si="108"/>
        <v/>
      </c>
      <c r="J3345" s="282" t="str">
        <f t="shared" si="109"/>
        <v/>
      </c>
    </row>
    <row r="3346" spans="2:10" ht="15" hidden="1" customHeight="1">
      <c r="B3346" s="150"/>
      <c r="C3346" s="13"/>
      <c r="D3346" s="14"/>
      <c r="E3346" s="473"/>
      <c r="F3346" s="15"/>
      <c r="G3346" s="15"/>
      <c r="H3346" s="474" t="str">
        <f t="shared" si="108"/>
        <v/>
      </c>
      <c r="J3346" s="282" t="str">
        <f t="shared" si="109"/>
        <v/>
      </c>
    </row>
    <row r="3347" spans="2:10" ht="15" hidden="1" customHeight="1">
      <c r="B3347" s="150"/>
      <c r="C3347" s="13"/>
      <c r="D3347" s="14"/>
      <c r="E3347" s="473"/>
      <c r="F3347" s="15"/>
      <c r="G3347" s="15"/>
      <c r="H3347" s="474" t="str">
        <f t="shared" si="108"/>
        <v/>
      </c>
      <c r="J3347" s="282" t="str">
        <f t="shared" si="109"/>
        <v/>
      </c>
    </row>
    <row r="3348" spans="2:10" ht="15" hidden="1" customHeight="1">
      <c r="B3348" s="150"/>
      <c r="C3348" s="13"/>
      <c r="D3348" s="14"/>
      <c r="E3348" s="473"/>
      <c r="F3348" s="15"/>
      <c r="G3348" s="15"/>
      <c r="H3348" s="474" t="str">
        <f t="shared" si="108"/>
        <v/>
      </c>
      <c r="J3348" s="282" t="str">
        <f t="shared" si="109"/>
        <v/>
      </c>
    </row>
    <row r="3349" spans="2:10" ht="15" hidden="1" customHeight="1">
      <c r="B3349" s="150"/>
      <c r="C3349" s="13"/>
      <c r="D3349" s="14"/>
      <c r="E3349" s="473"/>
      <c r="F3349" s="15"/>
      <c r="G3349" s="15"/>
      <c r="H3349" s="474" t="str">
        <f t="shared" si="108"/>
        <v/>
      </c>
      <c r="J3349" s="282" t="str">
        <f t="shared" si="109"/>
        <v/>
      </c>
    </row>
    <row r="3350" spans="2:10" ht="15" hidden="1" customHeight="1">
      <c r="B3350" s="150"/>
      <c r="C3350" s="13"/>
      <c r="D3350" s="14"/>
      <c r="E3350" s="473"/>
      <c r="F3350" s="15"/>
      <c r="G3350" s="15"/>
      <c r="H3350" s="474" t="str">
        <f t="shared" si="108"/>
        <v/>
      </c>
      <c r="J3350" s="282" t="str">
        <f t="shared" si="109"/>
        <v/>
      </c>
    </row>
    <row r="3351" spans="2:10" ht="15" hidden="1" customHeight="1">
      <c r="B3351" s="150"/>
      <c r="C3351" s="13"/>
      <c r="D3351" s="14"/>
      <c r="E3351" s="473"/>
      <c r="F3351" s="15"/>
      <c r="G3351" s="15"/>
      <c r="H3351" s="474" t="str">
        <f t="shared" si="108"/>
        <v/>
      </c>
      <c r="J3351" s="282" t="str">
        <f t="shared" si="109"/>
        <v/>
      </c>
    </row>
    <row r="3352" spans="2:10" ht="15" hidden="1" customHeight="1">
      <c r="B3352" s="150"/>
      <c r="C3352" s="13"/>
      <c r="D3352" s="14"/>
      <c r="E3352" s="473"/>
      <c r="F3352" s="15"/>
      <c r="G3352" s="15"/>
      <c r="H3352" s="474" t="str">
        <f t="shared" si="108"/>
        <v/>
      </c>
      <c r="J3352" s="282" t="str">
        <f t="shared" si="109"/>
        <v/>
      </c>
    </row>
    <row r="3353" spans="2:10" ht="15" hidden="1" customHeight="1">
      <c r="B3353" s="150"/>
      <c r="C3353" s="13"/>
      <c r="D3353" s="14"/>
      <c r="E3353" s="473"/>
      <c r="F3353" s="15"/>
      <c r="G3353" s="15"/>
      <c r="H3353" s="474" t="str">
        <f t="shared" si="108"/>
        <v/>
      </c>
      <c r="J3353" s="282" t="str">
        <f t="shared" si="109"/>
        <v/>
      </c>
    </row>
    <row r="3354" spans="2:10" ht="15" hidden="1" customHeight="1">
      <c r="B3354" s="150"/>
      <c r="C3354" s="13"/>
      <c r="D3354" s="14"/>
      <c r="E3354" s="473"/>
      <c r="F3354" s="15"/>
      <c r="G3354" s="15"/>
      <c r="H3354" s="474" t="str">
        <f t="shared" si="108"/>
        <v/>
      </c>
      <c r="J3354" s="282" t="str">
        <f t="shared" si="109"/>
        <v/>
      </c>
    </row>
    <row r="3355" spans="2:10" ht="15" hidden="1" customHeight="1">
      <c r="B3355" s="150"/>
      <c r="C3355" s="13"/>
      <c r="D3355" s="14"/>
      <c r="E3355" s="473"/>
      <c r="F3355" s="15"/>
      <c r="G3355" s="15"/>
      <c r="H3355" s="474" t="str">
        <f t="shared" si="108"/>
        <v/>
      </c>
      <c r="J3355" s="282" t="str">
        <f t="shared" si="109"/>
        <v/>
      </c>
    </row>
    <row r="3356" spans="2:10" ht="15" hidden="1" customHeight="1">
      <c r="B3356" s="150"/>
      <c r="C3356" s="13"/>
      <c r="D3356" s="14"/>
      <c r="E3356" s="473"/>
      <c r="F3356" s="15"/>
      <c r="G3356" s="15"/>
      <c r="H3356" s="474" t="str">
        <f t="shared" si="108"/>
        <v/>
      </c>
      <c r="J3356" s="282" t="str">
        <f t="shared" si="109"/>
        <v/>
      </c>
    </row>
    <row r="3357" spans="2:10" ht="15" hidden="1" customHeight="1">
      <c r="B3357" s="150"/>
      <c r="C3357" s="13"/>
      <c r="D3357" s="14"/>
      <c r="E3357" s="473"/>
      <c r="F3357" s="15"/>
      <c r="G3357" s="15"/>
      <c r="H3357" s="474" t="str">
        <f t="shared" si="108"/>
        <v/>
      </c>
      <c r="J3357" s="282" t="str">
        <f t="shared" si="109"/>
        <v/>
      </c>
    </row>
    <row r="3358" spans="2:10" ht="15" hidden="1" customHeight="1">
      <c r="B3358" s="150"/>
      <c r="C3358" s="13"/>
      <c r="D3358" s="14"/>
      <c r="E3358" s="473"/>
      <c r="F3358" s="15"/>
      <c r="G3358" s="15"/>
      <c r="H3358" s="474" t="str">
        <f t="shared" si="108"/>
        <v/>
      </c>
      <c r="J3358" s="282" t="str">
        <f t="shared" si="109"/>
        <v/>
      </c>
    </row>
    <row r="3359" spans="2:10" ht="15" hidden="1" customHeight="1">
      <c r="B3359" s="150"/>
      <c r="C3359" s="13"/>
      <c r="D3359" s="14"/>
      <c r="E3359" s="473"/>
      <c r="F3359" s="15"/>
      <c r="G3359" s="15"/>
      <c r="H3359" s="474" t="str">
        <f t="shared" si="108"/>
        <v/>
      </c>
      <c r="J3359" s="282" t="str">
        <f t="shared" si="109"/>
        <v/>
      </c>
    </row>
    <row r="3360" spans="2:10" ht="15" hidden="1" customHeight="1">
      <c r="B3360" s="150"/>
      <c r="C3360" s="13"/>
      <c r="D3360" s="14"/>
      <c r="E3360" s="473"/>
      <c r="F3360" s="15"/>
      <c r="G3360" s="15"/>
      <c r="H3360" s="474" t="str">
        <f t="shared" si="108"/>
        <v/>
      </c>
      <c r="J3360" s="282" t="str">
        <f t="shared" si="109"/>
        <v/>
      </c>
    </row>
    <row r="3361" spans="2:10" ht="15" hidden="1" customHeight="1">
      <c r="B3361" s="150"/>
      <c r="C3361" s="13"/>
      <c r="D3361" s="14"/>
      <c r="E3361" s="473"/>
      <c r="F3361" s="15"/>
      <c r="G3361" s="15"/>
      <c r="H3361" s="474" t="str">
        <f t="shared" si="108"/>
        <v/>
      </c>
      <c r="J3361" s="282" t="str">
        <f t="shared" si="109"/>
        <v/>
      </c>
    </row>
    <row r="3362" spans="2:10" ht="15" hidden="1" customHeight="1">
      <c r="B3362" s="150"/>
      <c r="C3362" s="13"/>
      <c r="D3362" s="14"/>
      <c r="E3362" s="473"/>
      <c r="F3362" s="15"/>
      <c r="G3362" s="15"/>
      <c r="H3362" s="474" t="str">
        <f t="shared" si="108"/>
        <v/>
      </c>
      <c r="J3362" s="282" t="str">
        <f t="shared" si="109"/>
        <v/>
      </c>
    </row>
    <row r="3363" spans="2:10" ht="15" hidden="1" customHeight="1">
      <c r="B3363" s="150"/>
      <c r="C3363" s="13"/>
      <c r="D3363" s="14"/>
      <c r="E3363" s="473"/>
      <c r="F3363" s="15"/>
      <c r="G3363" s="15"/>
      <c r="H3363" s="474" t="str">
        <f t="shared" si="108"/>
        <v/>
      </c>
      <c r="J3363" s="282" t="str">
        <f t="shared" si="109"/>
        <v/>
      </c>
    </row>
    <row r="3364" spans="2:10" ht="15" hidden="1" customHeight="1">
      <c r="B3364" s="150"/>
      <c r="C3364" s="13"/>
      <c r="D3364" s="14"/>
      <c r="E3364" s="473"/>
      <c r="F3364" s="15"/>
      <c r="G3364" s="15"/>
      <c r="H3364" s="474" t="str">
        <f t="shared" si="108"/>
        <v/>
      </c>
      <c r="J3364" s="282" t="str">
        <f t="shared" si="109"/>
        <v/>
      </c>
    </row>
    <row r="3365" spans="2:10" ht="15" hidden="1" customHeight="1">
      <c r="B3365" s="150"/>
      <c r="C3365" s="13"/>
      <c r="D3365" s="14"/>
      <c r="E3365" s="473"/>
      <c r="F3365" s="15"/>
      <c r="G3365" s="15"/>
      <c r="H3365" s="474" t="str">
        <f t="shared" si="108"/>
        <v/>
      </c>
      <c r="J3365" s="282" t="str">
        <f t="shared" si="109"/>
        <v/>
      </c>
    </row>
    <row r="3366" spans="2:10" ht="15" hidden="1" customHeight="1">
      <c r="B3366" s="150"/>
      <c r="C3366" s="13"/>
      <c r="D3366" s="14"/>
      <c r="E3366" s="473"/>
      <c r="F3366" s="15"/>
      <c r="G3366" s="15"/>
      <c r="H3366" s="474" t="str">
        <f t="shared" si="108"/>
        <v/>
      </c>
      <c r="J3366" s="282" t="str">
        <f t="shared" si="109"/>
        <v/>
      </c>
    </row>
    <row r="3367" spans="2:10" ht="15" hidden="1" customHeight="1">
      <c r="B3367" s="150"/>
      <c r="C3367" s="13"/>
      <c r="D3367" s="14"/>
      <c r="E3367" s="473"/>
      <c r="F3367" s="15"/>
      <c r="G3367" s="15"/>
      <c r="H3367" s="474" t="str">
        <f t="shared" si="108"/>
        <v/>
      </c>
      <c r="J3367" s="282" t="str">
        <f t="shared" si="109"/>
        <v/>
      </c>
    </row>
    <row r="3368" spans="2:10" ht="15" hidden="1" customHeight="1">
      <c r="B3368" s="150"/>
      <c r="C3368" s="13"/>
      <c r="D3368" s="14"/>
      <c r="E3368" s="473"/>
      <c r="F3368" s="15"/>
      <c r="G3368" s="15"/>
      <c r="H3368" s="474" t="str">
        <f t="shared" si="108"/>
        <v/>
      </c>
      <c r="J3368" s="282" t="str">
        <f t="shared" si="109"/>
        <v/>
      </c>
    </row>
    <row r="3369" spans="2:10" ht="15" hidden="1" customHeight="1">
      <c r="B3369" s="150"/>
      <c r="C3369" s="13"/>
      <c r="D3369" s="14"/>
      <c r="E3369" s="473"/>
      <c r="F3369" s="15"/>
      <c r="G3369" s="15"/>
      <c r="H3369" s="474" t="str">
        <f t="shared" si="108"/>
        <v/>
      </c>
      <c r="J3369" s="282" t="str">
        <f t="shared" si="109"/>
        <v/>
      </c>
    </row>
    <row r="3370" spans="2:10" ht="15" hidden="1" customHeight="1">
      <c r="B3370" s="150"/>
      <c r="C3370" s="13"/>
      <c r="D3370" s="14"/>
      <c r="E3370" s="473"/>
      <c r="F3370" s="15"/>
      <c r="G3370" s="15"/>
      <c r="H3370" s="474" t="str">
        <f t="shared" si="108"/>
        <v/>
      </c>
      <c r="J3370" s="282" t="str">
        <f t="shared" si="109"/>
        <v/>
      </c>
    </row>
    <row r="3371" spans="2:10" ht="15" hidden="1" customHeight="1">
      <c r="B3371" s="150"/>
      <c r="C3371" s="13"/>
      <c r="D3371" s="14"/>
      <c r="E3371" s="473"/>
      <c r="F3371" s="15"/>
      <c r="G3371" s="15"/>
      <c r="H3371" s="474" t="str">
        <f t="shared" si="108"/>
        <v/>
      </c>
      <c r="J3371" s="282" t="str">
        <f t="shared" si="109"/>
        <v/>
      </c>
    </row>
    <row r="3372" spans="2:10" ht="15" hidden="1" customHeight="1">
      <c r="B3372" s="150"/>
      <c r="C3372" s="13"/>
      <c r="D3372" s="14"/>
      <c r="E3372" s="473"/>
      <c r="F3372" s="15"/>
      <c r="G3372" s="15"/>
      <c r="H3372" s="474" t="str">
        <f t="shared" si="108"/>
        <v/>
      </c>
      <c r="J3372" s="282" t="str">
        <f t="shared" si="109"/>
        <v/>
      </c>
    </row>
    <row r="3373" spans="2:10" ht="15" hidden="1" customHeight="1">
      <c r="B3373" s="150"/>
      <c r="C3373" s="13"/>
      <c r="D3373" s="14"/>
      <c r="E3373" s="473"/>
      <c r="F3373" s="15"/>
      <c r="G3373" s="15"/>
      <c r="H3373" s="474" t="str">
        <f t="shared" si="108"/>
        <v/>
      </c>
      <c r="J3373" s="282" t="str">
        <f t="shared" si="109"/>
        <v/>
      </c>
    </row>
    <row r="3374" spans="2:10" ht="15" hidden="1" customHeight="1">
      <c r="B3374" s="150"/>
      <c r="C3374" s="13"/>
      <c r="D3374" s="14"/>
      <c r="E3374" s="473"/>
      <c r="F3374" s="15"/>
      <c r="G3374" s="15"/>
      <c r="H3374" s="474" t="str">
        <f t="shared" si="108"/>
        <v/>
      </c>
      <c r="J3374" s="282" t="str">
        <f t="shared" si="109"/>
        <v/>
      </c>
    </row>
    <row r="3375" spans="2:10" ht="15" hidden="1" customHeight="1">
      <c r="B3375" s="150"/>
      <c r="C3375" s="13"/>
      <c r="D3375" s="14"/>
      <c r="E3375" s="473"/>
      <c r="F3375" s="15"/>
      <c r="G3375" s="15"/>
      <c r="H3375" s="474" t="str">
        <f t="shared" si="108"/>
        <v/>
      </c>
      <c r="J3375" s="282" t="str">
        <f t="shared" si="109"/>
        <v/>
      </c>
    </row>
    <row r="3376" spans="2:10" ht="15" hidden="1" customHeight="1">
      <c r="B3376" s="150"/>
      <c r="C3376" s="13"/>
      <c r="D3376" s="14"/>
      <c r="E3376" s="473"/>
      <c r="F3376" s="15"/>
      <c r="G3376" s="15"/>
      <c r="H3376" s="474" t="str">
        <f t="shared" si="108"/>
        <v/>
      </c>
      <c r="J3376" s="282" t="str">
        <f t="shared" si="109"/>
        <v/>
      </c>
    </row>
    <row r="3377" spans="2:10" ht="15" hidden="1" customHeight="1">
      <c r="B3377" s="150"/>
      <c r="C3377" s="13"/>
      <c r="D3377" s="14"/>
      <c r="E3377" s="473"/>
      <c r="F3377" s="15"/>
      <c r="G3377" s="15"/>
      <c r="H3377" s="474" t="str">
        <f t="shared" si="108"/>
        <v/>
      </c>
      <c r="J3377" s="282" t="str">
        <f t="shared" si="109"/>
        <v/>
      </c>
    </row>
    <row r="3378" spans="2:10" ht="15" hidden="1" customHeight="1">
      <c r="B3378" s="150"/>
      <c r="C3378" s="13"/>
      <c r="D3378" s="14"/>
      <c r="E3378" s="473"/>
      <c r="F3378" s="15"/>
      <c r="G3378" s="15"/>
      <c r="H3378" s="474" t="str">
        <f t="shared" si="108"/>
        <v/>
      </c>
      <c r="J3378" s="282" t="str">
        <f t="shared" si="109"/>
        <v/>
      </c>
    </row>
    <row r="3379" spans="2:10" ht="15" hidden="1" customHeight="1">
      <c r="B3379" s="150"/>
      <c r="C3379" s="13"/>
      <c r="D3379" s="14"/>
      <c r="E3379" s="473"/>
      <c r="F3379" s="15"/>
      <c r="G3379" s="15"/>
      <c r="H3379" s="474" t="str">
        <f t="shared" si="108"/>
        <v/>
      </c>
      <c r="J3379" s="282" t="str">
        <f t="shared" si="109"/>
        <v/>
      </c>
    </row>
    <row r="3380" spans="2:10" ht="15" hidden="1" customHeight="1">
      <c r="B3380" s="150"/>
      <c r="C3380" s="13"/>
      <c r="D3380" s="14"/>
      <c r="E3380" s="473"/>
      <c r="F3380" s="15"/>
      <c r="G3380" s="15"/>
      <c r="H3380" s="474" t="str">
        <f t="shared" si="108"/>
        <v/>
      </c>
      <c r="J3380" s="282" t="str">
        <f t="shared" si="109"/>
        <v/>
      </c>
    </row>
    <row r="3381" spans="2:10" ht="15" hidden="1" customHeight="1">
      <c r="B3381" s="150"/>
      <c r="C3381" s="13"/>
      <c r="D3381" s="14"/>
      <c r="E3381" s="473"/>
      <c r="F3381" s="15"/>
      <c r="G3381" s="15"/>
      <c r="H3381" s="474" t="str">
        <f t="shared" si="108"/>
        <v/>
      </c>
      <c r="J3381" s="282" t="str">
        <f t="shared" si="109"/>
        <v/>
      </c>
    </row>
    <row r="3382" spans="2:10" ht="15" hidden="1" customHeight="1">
      <c r="B3382" s="150"/>
      <c r="C3382" s="13"/>
      <c r="D3382" s="14"/>
      <c r="E3382" s="473"/>
      <c r="F3382" s="15"/>
      <c r="G3382" s="15"/>
      <c r="H3382" s="474" t="str">
        <f t="shared" si="108"/>
        <v/>
      </c>
      <c r="J3382" s="282" t="str">
        <f t="shared" si="109"/>
        <v/>
      </c>
    </row>
    <row r="3383" spans="2:10" ht="15" hidden="1" customHeight="1">
      <c r="B3383" s="150"/>
      <c r="C3383" s="13"/>
      <c r="D3383" s="14"/>
      <c r="E3383" s="473"/>
      <c r="F3383" s="15"/>
      <c r="G3383" s="15"/>
      <c r="H3383" s="474" t="str">
        <f t="shared" si="108"/>
        <v/>
      </c>
      <c r="J3383" s="282" t="str">
        <f t="shared" si="109"/>
        <v/>
      </c>
    </row>
    <row r="3384" spans="2:10" ht="15" hidden="1" customHeight="1">
      <c r="B3384" s="150"/>
      <c r="C3384" s="13"/>
      <c r="D3384" s="14"/>
      <c r="E3384" s="473"/>
      <c r="F3384" s="15"/>
      <c r="G3384" s="15"/>
      <c r="H3384" s="474" t="str">
        <f t="shared" si="108"/>
        <v/>
      </c>
      <c r="J3384" s="282" t="str">
        <f t="shared" si="109"/>
        <v/>
      </c>
    </row>
    <row r="3385" spans="2:10" ht="15" hidden="1" customHeight="1">
      <c r="B3385" s="150"/>
      <c r="C3385" s="13"/>
      <c r="D3385" s="14"/>
      <c r="E3385" s="473"/>
      <c r="F3385" s="15"/>
      <c r="G3385" s="15"/>
      <c r="H3385" s="474" t="str">
        <f t="shared" si="108"/>
        <v/>
      </c>
      <c r="J3385" s="282" t="str">
        <f t="shared" si="109"/>
        <v/>
      </c>
    </row>
    <row r="3386" spans="2:10" ht="15" hidden="1" customHeight="1">
      <c r="B3386" s="150"/>
      <c r="C3386" s="13"/>
      <c r="D3386" s="14"/>
      <c r="E3386" s="473"/>
      <c r="F3386" s="15"/>
      <c r="G3386" s="15"/>
      <c r="H3386" s="474" t="str">
        <f t="shared" si="108"/>
        <v/>
      </c>
      <c r="J3386" s="282" t="str">
        <f t="shared" si="109"/>
        <v/>
      </c>
    </row>
    <row r="3387" spans="2:10" ht="15" hidden="1" customHeight="1">
      <c r="B3387" s="150"/>
      <c r="C3387" s="13"/>
      <c r="D3387" s="14"/>
      <c r="E3387" s="473"/>
      <c r="F3387" s="15"/>
      <c r="G3387" s="15"/>
      <c r="H3387" s="474" t="str">
        <f t="shared" si="108"/>
        <v/>
      </c>
      <c r="J3387" s="282" t="str">
        <f t="shared" si="109"/>
        <v/>
      </c>
    </row>
    <row r="3388" spans="2:10" ht="15" hidden="1" customHeight="1">
      <c r="B3388" s="150"/>
      <c r="C3388" s="13"/>
      <c r="D3388" s="14"/>
      <c r="E3388" s="473"/>
      <c r="F3388" s="15"/>
      <c r="G3388" s="15"/>
      <c r="H3388" s="474" t="str">
        <f t="shared" si="108"/>
        <v/>
      </c>
      <c r="J3388" s="282" t="str">
        <f t="shared" si="109"/>
        <v/>
      </c>
    </row>
    <row r="3389" spans="2:10" ht="15" hidden="1" customHeight="1">
      <c r="B3389" s="150"/>
      <c r="C3389" s="13"/>
      <c r="D3389" s="14"/>
      <c r="E3389" s="473"/>
      <c r="F3389" s="15"/>
      <c r="G3389" s="15"/>
      <c r="H3389" s="474" t="str">
        <f t="shared" si="108"/>
        <v/>
      </c>
      <c r="J3389" s="282" t="str">
        <f t="shared" si="109"/>
        <v/>
      </c>
    </row>
    <row r="3390" spans="2:10" ht="15" hidden="1" customHeight="1">
      <c r="B3390" s="150"/>
      <c r="C3390" s="13"/>
      <c r="D3390" s="14"/>
      <c r="E3390" s="473"/>
      <c r="F3390" s="15"/>
      <c r="G3390" s="15"/>
      <c r="H3390" s="474" t="str">
        <f t="shared" si="108"/>
        <v/>
      </c>
      <c r="J3390" s="282" t="str">
        <f t="shared" si="109"/>
        <v/>
      </c>
    </row>
    <row r="3391" spans="2:10" ht="15" hidden="1" customHeight="1">
      <c r="B3391" s="150"/>
      <c r="C3391" s="13"/>
      <c r="D3391" s="14"/>
      <c r="E3391" s="473"/>
      <c r="F3391" s="15"/>
      <c r="G3391" s="15"/>
      <c r="H3391" s="474" t="str">
        <f t="shared" si="108"/>
        <v/>
      </c>
      <c r="J3391" s="282" t="str">
        <f t="shared" si="109"/>
        <v/>
      </c>
    </row>
    <row r="3392" spans="2:10" ht="15" hidden="1" customHeight="1">
      <c r="B3392" s="150"/>
      <c r="C3392" s="13"/>
      <c r="D3392" s="14"/>
      <c r="E3392" s="473"/>
      <c r="F3392" s="15"/>
      <c r="G3392" s="15"/>
      <c r="H3392" s="474" t="str">
        <f t="shared" si="108"/>
        <v/>
      </c>
      <c r="J3392" s="282" t="str">
        <f t="shared" si="109"/>
        <v/>
      </c>
    </row>
    <row r="3393" spans="2:10" ht="15" hidden="1" customHeight="1">
      <c r="B3393" s="150"/>
      <c r="C3393" s="13"/>
      <c r="D3393" s="14"/>
      <c r="E3393" s="473"/>
      <c r="F3393" s="15"/>
      <c r="G3393" s="15"/>
      <c r="H3393" s="474" t="str">
        <f t="shared" si="108"/>
        <v/>
      </c>
      <c r="J3393" s="282" t="str">
        <f t="shared" si="109"/>
        <v/>
      </c>
    </row>
    <row r="3394" spans="2:10" ht="15" hidden="1" customHeight="1">
      <c r="B3394" s="150"/>
      <c r="C3394" s="13"/>
      <c r="D3394" s="14"/>
      <c r="E3394" s="473"/>
      <c r="F3394" s="15"/>
      <c r="G3394" s="15"/>
      <c r="H3394" s="474" t="str">
        <f t="shared" si="108"/>
        <v/>
      </c>
      <c r="J3394" s="282" t="str">
        <f t="shared" si="109"/>
        <v/>
      </c>
    </row>
    <row r="3395" spans="2:10" ht="15" hidden="1" customHeight="1">
      <c r="B3395" s="150"/>
      <c r="C3395" s="13"/>
      <c r="D3395" s="14"/>
      <c r="E3395" s="473"/>
      <c r="F3395" s="15"/>
      <c r="G3395" s="15"/>
      <c r="H3395" s="474" t="str">
        <f t="shared" si="108"/>
        <v/>
      </c>
      <c r="J3395" s="282" t="str">
        <f t="shared" si="109"/>
        <v/>
      </c>
    </row>
    <row r="3396" spans="2:10" ht="15" hidden="1" customHeight="1">
      <c r="B3396" s="150"/>
      <c r="C3396" s="13"/>
      <c r="D3396" s="14"/>
      <c r="E3396" s="473"/>
      <c r="F3396" s="15"/>
      <c r="G3396" s="15"/>
      <c r="H3396" s="474" t="str">
        <f t="shared" si="108"/>
        <v/>
      </c>
      <c r="J3396" s="282" t="str">
        <f t="shared" si="109"/>
        <v/>
      </c>
    </row>
    <row r="3397" spans="2:10" ht="15" hidden="1" customHeight="1">
      <c r="B3397" s="150"/>
      <c r="C3397" s="13"/>
      <c r="D3397" s="14"/>
      <c r="E3397" s="473"/>
      <c r="F3397" s="15"/>
      <c r="G3397" s="15"/>
      <c r="H3397" s="474" t="str">
        <f t="shared" si="108"/>
        <v/>
      </c>
      <c r="J3397" s="282" t="str">
        <f t="shared" si="109"/>
        <v/>
      </c>
    </row>
    <row r="3398" spans="2:10" ht="15" hidden="1" customHeight="1">
      <c r="B3398" s="150"/>
      <c r="C3398" s="13"/>
      <c r="D3398" s="14"/>
      <c r="E3398" s="473"/>
      <c r="F3398" s="15"/>
      <c r="G3398" s="15"/>
      <c r="H3398" s="474" t="str">
        <f t="shared" si="108"/>
        <v/>
      </c>
      <c r="J3398" s="282" t="str">
        <f t="shared" si="109"/>
        <v/>
      </c>
    </row>
    <row r="3399" spans="2:10" ht="15" hidden="1" customHeight="1">
      <c r="B3399" s="150"/>
      <c r="C3399" s="13"/>
      <c r="D3399" s="14"/>
      <c r="E3399" s="473"/>
      <c r="F3399" s="15"/>
      <c r="G3399" s="15"/>
      <c r="H3399" s="474" t="str">
        <f t="shared" si="108"/>
        <v/>
      </c>
      <c r="J3399" s="282" t="str">
        <f t="shared" si="109"/>
        <v/>
      </c>
    </row>
    <row r="3400" spans="2:10" ht="15" hidden="1" customHeight="1">
      <c r="B3400" s="150"/>
      <c r="C3400" s="13"/>
      <c r="D3400" s="14"/>
      <c r="E3400" s="473"/>
      <c r="F3400" s="15"/>
      <c r="G3400" s="15"/>
      <c r="H3400" s="474" t="str">
        <f t="shared" si="108"/>
        <v/>
      </c>
      <c r="J3400" s="282" t="str">
        <f t="shared" si="109"/>
        <v/>
      </c>
    </row>
    <row r="3401" spans="2:10" ht="15" hidden="1" customHeight="1">
      <c r="B3401" s="150"/>
      <c r="C3401" s="13"/>
      <c r="D3401" s="14"/>
      <c r="E3401" s="473"/>
      <c r="F3401" s="15"/>
      <c r="G3401" s="15"/>
      <c r="H3401" s="474" t="str">
        <f t="shared" si="108"/>
        <v/>
      </c>
      <c r="J3401" s="282" t="str">
        <f t="shared" si="109"/>
        <v/>
      </c>
    </row>
    <row r="3402" spans="2:10" ht="15" hidden="1" customHeight="1">
      <c r="B3402" s="150"/>
      <c r="C3402" s="13"/>
      <c r="D3402" s="14"/>
      <c r="E3402" s="473"/>
      <c r="F3402" s="15"/>
      <c r="G3402" s="15"/>
      <c r="H3402" s="474" t="str">
        <f t="shared" si="108"/>
        <v/>
      </c>
      <c r="J3402" s="282" t="str">
        <f t="shared" si="109"/>
        <v/>
      </c>
    </row>
    <row r="3403" spans="2:10" ht="15" hidden="1" customHeight="1">
      <c r="B3403" s="150"/>
      <c r="C3403" s="13"/>
      <c r="D3403" s="14"/>
      <c r="E3403" s="473"/>
      <c r="F3403" s="15"/>
      <c r="G3403" s="15"/>
      <c r="H3403" s="474" t="str">
        <f t="shared" si="108"/>
        <v/>
      </c>
      <c r="J3403" s="282" t="str">
        <f t="shared" si="109"/>
        <v/>
      </c>
    </row>
    <row r="3404" spans="2:10" ht="15" hidden="1" customHeight="1">
      <c r="B3404" s="150"/>
      <c r="C3404" s="13"/>
      <c r="D3404" s="14"/>
      <c r="E3404" s="473"/>
      <c r="F3404" s="15"/>
      <c r="G3404" s="15"/>
      <c r="H3404" s="474" t="str">
        <f t="shared" ref="H3404:H3460" si="110">IF(B3404&lt;&gt;"",(D3404*E3404)/(1-F3404-G3404),"")</f>
        <v/>
      </c>
      <c r="J3404" s="282" t="str">
        <f t="shared" ref="J3404:J3460" si="111">IF(B3404="","",IF(H3404&lt;&gt;0,"x",IF(H3404="","",IF(H3404=0,""))))</f>
        <v/>
      </c>
    </row>
    <row r="3405" spans="2:10" ht="15" hidden="1" customHeight="1">
      <c r="B3405" s="150"/>
      <c r="C3405" s="13"/>
      <c r="D3405" s="14"/>
      <c r="E3405" s="473"/>
      <c r="F3405" s="15"/>
      <c r="G3405" s="15"/>
      <c r="H3405" s="474" t="str">
        <f t="shared" si="110"/>
        <v/>
      </c>
      <c r="J3405" s="282" t="str">
        <f t="shared" si="111"/>
        <v/>
      </c>
    </row>
    <row r="3406" spans="2:10" ht="15" hidden="1" customHeight="1">
      <c r="B3406" s="150"/>
      <c r="C3406" s="13"/>
      <c r="D3406" s="14"/>
      <c r="E3406" s="473"/>
      <c r="F3406" s="15"/>
      <c r="G3406" s="15"/>
      <c r="H3406" s="474" t="str">
        <f t="shared" si="110"/>
        <v/>
      </c>
      <c r="J3406" s="282" t="str">
        <f t="shared" si="111"/>
        <v/>
      </c>
    </row>
    <row r="3407" spans="2:10" ht="15" hidden="1" customHeight="1">
      <c r="B3407" s="150"/>
      <c r="C3407" s="13"/>
      <c r="D3407" s="14"/>
      <c r="E3407" s="473"/>
      <c r="F3407" s="15"/>
      <c r="G3407" s="15"/>
      <c r="H3407" s="474" t="str">
        <f t="shared" si="110"/>
        <v/>
      </c>
      <c r="J3407" s="282" t="str">
        <f t="shared" si="111"/>
        <v/>
      </c>
    </row>
    <row r="3408" spans="2:10" ht="15" hidden="1" customHeight="1">
      <c r="B3408" s="150"/>
      <c r="C3408" s="13"/>
      <c r="D3408" s="14"/>
      <c r="E3408" s="473"/>
      <c r="F3408" s="15"/>
      <c r="G3408" s="15"/>
      <c r="H3408" s="474" t="str">
        <f t="shared" si="110"/>
        <v/>
      </c>
      <c r="J3408" s="282" t="str">
        <f t="shared" si="111"/>
        <v/>
      </c>
    </row>
    <row r="3409" spans="2:10" ht="15" hidden="1" customHeight="1">
      <c r="B3409" s="150"/>
      <c r="C3409" s="13"/>
      <c r="D3409" s="14"/>
      <c r="E3409" s="473"/>
      <c r="F3409" s="15"/>
      <c r="G3409" s="15"/>
      <c r="H3409" s="474" t="str">
        <f t="shared" si="110"/>
        <v/>
      </c>
      <c r="J3409" s="282" t="str">
        <f t="shared" si="111"/>
        <v/>
      </c>
    </row>
    <row r="3410" spans="2:10" ht="15" hidden="1" customHeight="1">
      <c r="B3410" s="150"/>
      <c r="C3410" s="13"/>
      <c r="D3410" s="14"/>
      <c r="E3410" s="473"/>
      <c r="F3410" s="15"/>
      <c r="G3410" s="15"/>
      <c r="H3410" s="474" t="str">
        <f t="shared" si="110"/>
        <v/>
      </c>
      <c r="J3410" s="282" t="str">
        <f t="shared" si="111"/>
        <v/>
      </c>
    </row>
    <row r="3411" spans="2:10" ht="15" hidden="1" customHeight="1">
      <c r="B3411" s="150"/>
      <c r="C3411" s="13"/>
      <c r="D3411" s="14"/>
      <c r="E3411" s="473"/>
      <c r="F3411" s="15"/>
      <c r="G3411" s="15"/>
      <c r="H3411" s="474" t="str">
        <f t="shared" si="110"/>
        <v/>
      </c>
      <c r="J3411" s="282" t="str">
        <f t="shared" si="111"/>
        <v/>
      </c>
    </row>
    <row r="3412" spans="2:10" ht="15" hidden="1" customHeight="1">
      <c r="B3412" s="150"/>
      <c r="C3412" s="13"/>
      <c r="D3412" s="14"/>
      <c r="E3412" s="473"/>
      <c r="F3412" s="15"/>
      <c r="G3412" s="15"/>
      <c r="H3412" s="474" t="str">
        <f t="shared" si="110"/>
        <v/>
      </c>
      <c r="J3412" s="282" t="str">
        <f t="shared" si="111"/>
        <v/>
      </c>
    </row>
    <row r="3413" spans="2:10" ht="15" hidden="1" customHeight="1">
      <c r="B3413" s="150"/>
      <c r="C3413" s="13"/>
      <c r="D3413" s="14"/>
      <c r="E3413" s="473"/>
      <c r="F3413" s="15"/>
      <c r="G3413" s="15"/>
      <c r="H3413" s="474" t="str">
        <f t="shared" si="110"/>
        <v/>
      </c>
      <c r="J3413" s="282" t="str">
        <f t="shared" si="111"/>
        <v/>
      </c>
    </row>
    <row r="3414" spans="2:10" ht="15" hidden="1" customHeight="1">
      <c r="B3414" s="150"/>
      <c r="C3414" s="13"/>
      <c r="D3414" s="14"/>
      <c r="E3414" s="473"/>
      <c r="F3414" s="15"/>
      <c r="G3414" s="15"/>
      <c r="H3414" s="474" t="str">
        <f t="shared" si="110"/>
        <v/>
      </c>
      <c r="J3414" s="282" t="str">
        <f t="shared" si="111"/>
        <v/>
      </c>
    </row>
    <row r="3415" spans="2:10" ht="15" hidden="1" customHeight="1">
      <c r="B3415" s="150"/>
      <c r="C3415" s="13"/>
      <c r="D3415" s="14"/>
      <c r="E3415" s="473"/>
      <c r="F3415" s="15"/>
      <c r="G3415" s="15"/>
      <c r="H3415" s="474" t="str">
        <f t="shared" si="110"/>
        <v/>
      </c>
      <c r="J3415" s="282" t="str">
        <f t="shared" si="111"/>
        <v/>
      </c>
    </row>
    <row r="3416" spans="2:10" ht="15" hidden="1" customHeight="1">
      <c r="B3416" s="150"/>
      <c r="C3416" s="13"/>
      <c r="D3416" s="14"/>
      <c r="E3416" s="473"/>
      <c r="F3416" s="15"/>
      <c r="G3416" s="15"/>
      <c r="H3416" s="474" t="str">
        <f t="shared" si="110"/>
        <v/>
      </c>
      <c r="J3416" s="282" t="str">
        <f t="shared" si="111"/>
        <v/>
      </c>
    </row>
    <row r="3417" spans="2:10" ht="15" hidden="1" customHeight="1">
      <c r="B3417" s="150"/>
      <c r="C3417" s="13"/>
      <c r="D3417" s="14"/>
      <c r="E3417" s="473"/>
      <c r="F3417" s="15"/>
      <c r="G3417" s="15"/>
      <c r="H3417" s="474" t="str">
        <f t="shared" si="110"/>
        <v/>
      </c>
      <c r="J3417" s="282" t="str">
        <f t="shared" si="111"/>
        <v/>
      </c>
    </row>
    <row r="3418" spans="2:10" ht="15" hidden="1" customHeight="1">
      <c r="B3418" s="150"/>
      <c r="C3418" s="13"/>
      <c r="D3418" s="14"/>
      <c r="E3418" s="473"/>
      <c r="F3418" s="15"/>
      <c r="G3418" s="15"/>
      <c r="H3418" s="474" t="str">
        <f t="shared" si="110"/>
        <v/>
      </c>
      <c r="J3418" s="282" t="str">
        <f t="shared" si="111"/>
        <v/>
      </c>
    </row>
    <row r="3419" spans="2:10" ht="15" hidden="1" customHeight="1">
      <c r="B3419" s="150"/>
      <c r="C3419" s="13"/>
      <c r="D3419" s="14"/>
      <c r="E3419" s="473"/>
      <c r="F3419" s="15"/>
      <c r="G3419" s="15"/>
      <c r="H3419" s="474" t="str">
        <f t="shared" si="110"/>
        <v/>
      </c>
      <c r="J3419" s="282" t="str">
        <f t="shared" si="111"/>
        <v/>
      </c>
    </row>
    <row r="3420" spans="2:10" ht="15" hidden="1" customHeight="1">
      <c r="B3420" s="150"/>
      <c r="C3420" s="13"/>
      <c r="D3420" s="14"/>
      <c r="E3420" s="473"/>
      <c r="F3420" s="15"/>
      <c r="G3420" s="15"/>
      <c r="H3420" s="474" t="str">
        <f t="shared" si="110"/>
        <v/>
      </c>
      <c r="J3420" s="282" t="str">
        <f t="shared" si="111"/>
        <v/>
      </c>
    </row>
    <row r="3421" spans="2:10" ht="15" hidden="1" customHeight="1">
      <c r="B3421" s="150"/>
      <c r="C3421" s="13"/>
      <c r="D3421" s="14"/>
      <c r="E3421" s="473"/>
      <c r="F3421" s="15"/>
      <c r="G3421" s="15"/>
      <c r="H3421" s="474" t="str">
        <f t="shared" si="110"/>
        <v/>
      </c>
      <c r="J3421" s="282" t="str">
        <f t="shared" si="111"/>
        <v/>
      </c>
    </row>
    <row r="3422" spans="2:10" ht="15" hidden="1" customHeight="1">
      <c r="B3422" s="150"/>
      <c r="C3422" s="13"/>
      <c r="D3422" s="14"/>
      <c r="E3422" s="473"/>
      <c r="F3422" s="15"/>
      <c r="G3422" s="15"/>
      <c r="H3422" s="474" t="str">
        <f t="shared" si="110"/>
        <v/>
      </c>
      <c r="J3422" s="282" t="str">
        <f t="shared" si="111"/>
        <v/>
      </c>
    </row>
    <row r="3423" spans="2:10" ht="15" hidden="1" customHeight="1">
      <c r="B3423" s="150"/>
      <c r="C3423" s="13"/>
      <c r="D3423" s="14"/>
      <c r="E3423" s="473"/>
      <c r="F3423" s="15"/>
      <c r="G3423" s="15"/>
      <c r="H3423" s="474" t="str">
        <f t="shared" si="110"/>
        <v/>
      </c>
      <c r="J3423" s="282" t="str">
        <f t="shared" si="111"/>
        <v/>
      </c>
    </row>
    <row r="3424" spans="2:10" ht="15" hidden="1" customHeight="1">
      <c r="B3424" s="150"/>
      <c r="C3424" s="13"/>
      <c r="D3424" s="14"/>
      <c r="E3424" s="473"/>
      <c r="F3424" s="15"/>
      <c r="G3424" s="15"/>
      <c r="H3424" s="474" t="str">
        <f t="shared" si="110"/>
        <v/>
      </c>
      <c r="J3424" s="282" t="str">
        <f t="shared" si="111"/>
        <v/>
      </c>
    </row>
    <row r="3425" spans="2:10" ht="15" hidden="1" customHeight="1">
      <c r="B3425" s="150"/>
      <c r="C3425" s="13"/>
      <c r="D3425" s="14"/>
      <c r="E3425" s="473"/>
      <c r="F3425" s="15"/>
      <c r="G3425" s="15"/>
      <c r="H3425" s="474" t="str">
        <f t="shared" si="110"/>
        <v/>
      </c>
      <c r="J3425" s="282" t="str">
        <f t="shared" si="111"/>
        <v/>
      </c>
    </row>
    <row r="3426" spans="2:10" ht="15" hidden="1" customHeight="1">
      <c r="B3426" s="150"/>
      <c r="C3426" s="13"/>
      <c r="D3426" s="14"/>
      <c r="E3426" s="473"/>
      <c r="F3426" s="15"/>
      <c r="G3426" s="15"/>
      <c r="H3426" s="474" t="str">
        <f t="shared" si="110"/>
        <v/>
      </c>
      <c r="J3426" s="282" t="str">
        <f t="shared" si="111"/>
        <v/>
      </c>
    </row>
    <row r="3427" spans="2:10" ht="15" hidden="1" customHeight="1">
      <c r="B3427" s="150"/>
      <c r="C3427" s="13"/>
      <c r="D3427" s="14"/>
      <c r="E3427" s="473"/>
      <c r="F3427" s="15"/>
      <c r="G3427" s="15"/>
      <c r="H3427" s="474" t="str">
        <f t="shared" si="110"/>
        <v/>
      </c>
      <c r="J3427" s="282" t="str">
        <f t="shared" si="111"/>
        <v/>
      </c>
    </row>
    <row r="3428" spans="2:10" ht="15" hidden="1" customHeight="1">
      <c r="B3428" s="150"/>
      <c r="C3428" s="13"/>
      <c r="D3428" s="14"/>
      <c r="E3428" s="473"/>
      <c r="F3428" s="15"/>
      <c r="G3428" s="15"/>
      <c r="H3428" s="474" t="str">
        <f t="shared" si="110"/>
        <v/>
      </c>
      <c r="J3428" s="282" t="str">
        <f t="shared" si="111"/>
        <v/>
      </c>
    </row>
    <row r="3429" spans="2:10" ht="15" hidden="1" customHeight="1">
      <c r="B3429" s="150"/>
      <c r="C3429" s="13"/>
      <c r="D3429" s="14"/>
      <c r="E3429" s="473"/>
      <c r="F3429" s="15"/>
      <c r="G3429" s="15"/>
      <c r="H3429" s="474" t="str">
        <f t="shared" si="110"/>
        <v/>
      </c>
      <c r="J3429" s="282" t="str">
        <f t="shared" si="111"/>
        <v/>
      </c>
    </row>
    <row r="3430" spans="2:10" ht="15" hidden="1" customHeight="1">
      <c r="B3430" s="150"/>
      <c r="C3430" s="13"/>
      <c r="D3430" s="14"/>
      <c r="E3430" s="473"/>
      <c r="F3430" s="15"/>
      <c r="G3430" s="15"/>
      <c r="H3430" s="474" t="str">
        <f t="shared" si="110"/>
        <v/>
      </c>
      <c r="J3430" s="282" t="str">
        <f t="shared" si="111"/>
        <v/>
      </c>
    </row>
    <row r="3431" spans="2:10" ht="15" hidden="1" customHeight="1">
      <c r="B3431" s="150"/>
      <c r="C3431" s="13"/>
      <c r="D3431" s="14"/>
      <c r="E3431" s="473"/>
      <c r="F3431" s="15"/>
      <c r="G3431" s="15"/>
      <c r="H3431" s="474" t="str">
        <f t="shared" si="110"/>
        <v/>
      </c>
      <c r="J3431" s="282" t="str">
        <f t="shared" si="111"/>
        <v/>
      </c>
    </row>
    <row r="3432" spans="2:10" ht="15" hidden="1" customHeight="1">
      <c r="B3432" s="150"/>
      <c r="C3432" s="13"/>
      <c r="D3432" s="14"/>
      <c r="E3432" s="473"/>
      <c r="F3432" s="15"/>
      <c r="G3432" s="15"/>
      <c r="H3432" s="474" t="str">
        <f t="shared" si="110"/>
        <v/>
      </c>
      <c r="J3432" s="282" t="str">
        <f t="shared" si="111"/>
        <v/>
      </c>
    </row>
    <row r="3433" spans="2:10" ht="15" hidden="1" customHeight="1">
      <c r="B3433" s="150"/>
      <c r="C3433" s="13"/>
      <c r="D3433" s="14"/>
      <c r="E3433" s="473"/>
      <c r="F3433" s="15"/>
      <c r="G3433" s="15"/>
      <c r="H3433" s="474" t="str">
        <f t="shared" si="110"/>
        <v/>
      </c>
      <c r="J3433" s="282" t="str">
        <f t="shared" si="111"/>
        <v/>
      </c>
    </row>
    <row r="3434" spans="2:10" ht="15" hidden="1" customHeight="1">
      <c r="B3434" s="150"/>
      <c r="C3434" s="13"/>
      <c r="D3434" s="14"/>
      <c r="E3434" s="473"/>
      <c r="F3434" s="15"/>
      <c r="G3434" s="15"/>
      <c r="H3434" s="474" t="str">
        <f t="shared" si="110"/>
        <v/>
      </c>
      <c r="J3434" s="282" t="str">
        <f t="shared" si="111"/>
        <v/>
      </c>
    </row>
    <row r="3435" spans="2:10" ht="15" hidden="1" customHeight="1">
      <c r="B3435" s="150"/>
      <c r="C3435" s="13"/>
      <c r="D3435" s="14"/>
      <c r="E3435" s="473"/>
      <c r="F3435" s="15"/>
      <c r="G3435" s="15"/>
      <c r="H3435" s="474" t="str">
        <f t="shared" si="110"/>
        <v/>
      </c>
      <c r="J3435" s="282" t="str">
        <f t="shared" si="111"/>
        <v/>
      </c>
    </row>
    <row r="3436" spans="2:10" ht="15" hidden="1" customHeight="1">
      <c r="B3436" s="150"/>
      <c r="C3436" s="13"/>
      <c r="D3436" s="14"/>
      <c r="E3436" s="473"/>
      <c r="F3436" s="15"/>
      <c r="G3436" s="15"/>
      <c r="H3436" s="474" t="str">
        <f t="shared" si="110"/>
        <v/>
      </c>
      <c r="J3436" s="282" t="str">
        <f t="shared" si="111"/>
        <v/>
      </c>
    </row>
    <row r="3437" spans="2:10" ht="15" hidden="1" customHeight="1">
      <c r="B3437" s="150"/>
      <c r="C3437" s="13"/>
      <c r="D3437" s="14"/>
      <c r="E3437" s="473"/>
      <c r="F3437" s="15"/>
      <c r="G3437" s="15"/>
      <c r="H3437" s="474" t="str">
        <f t="shared" si="110"/>
        <v/>
      </c>
      <c r="J3437" s="282" t="str">
        <f t="shared" si="111"/>
        <v/>
      </c>
    </row>
    <row r="3438" spans="2:10" ht="15" hidden="1" customHeight="1">
      <c r="B3438" s="150"/>
      <c r="C3438" s="13"/>
      <c r="D3438" s="14"/>
      <c r="E3438" s="473"/>
      <c r="F3438" s="15"/>
      <c r="G3438" s="15"/>
      <c r="H3438" s="474" t="str">
        <f t="shared" si="110"/>
        <v/>
      </c>
      <c r="J3438" s="282" t="str">
        <f t="shared" si="111"/>
        <v/>
      </c>
    </row>
    <row r="3439" spans="2:10" ht="15" hidden="1" customHeight="1">
      <c r="B3439" s="150"/>
      <c r="C3439" s="13"/>
      <c r="D3439" s="14"/>
      <c r="E3439" s="473"/>
      <c r="F3439" s="15"/>
      <c r="G3439" s="15"/>
      <c r="H3439" s="474" t="str">
        <f t="shared" si="110"/>
        <v/>
      </c>
      <c r="J3439" s="282" t="str">
        <f t="shared" si="111"/>
        <v/>
      </c>
    </row>
    <row r="3440" spans="2:10" ht="15" hidden="1" customHeight="1">
      <c r="B3440" s="150"/>
      <c r="C3440" s="13"/>
      <c r="D3440" s="14"/>
      <c r="E3440" s="473"/>
      <c r="F3440" s="15"/>
      <c r="G3440" s="15"/>
      <c r="H3440" s="474" t="str">
        <f t="shared" si="110"/>
        <v/>
      </c>
      <c r="J3440" s="282" t="str">
        <f t="shared" si="111"/>
        <v/>
      </c>
    </row>
    <row r="3441" spans="2:10" ht="15" hidden="1" customHeight="1">
      <c r="B3441" s="150"/>
      <c r="C3441" s="13"/>
      <c r="D3441" s="14"/>
      <c r="E3441" s="473"/>
      <c r="F3441" s="15"/>
      <c r="G3441" s="15"/>
      <c r="H3441" s="474" t="str">
        <f t="shared" si="110"/>
        <v/>
      </c>
      <c r="J3441" s="282" t="str">
        <f t="shared" si="111"/>
        <v/>
      </c>
    </row>
    <row r="3442" spans="2:10" ht="15" hidden="1" customHeight="1">
      <c r="B3442" s="150"/>
      <c r="C3442" s="13"/>
      <c r="D3442" s="14"/>
      <c r="E3442" s="473"/>
      <c r="F3442" s="15"/>
      <c r="G3442" s="15"/>
      <c r="H3442" s="474" t="str">
        <f t="shared" si="110"/>
        <v/>
      </c>
      <c r="J3442" s="282" t="str">
        <f t="shared" si="111"/>
        <v/>
      </c>
    </row>
    <row r="3443" spans="2:10" ht="15" hidden="1" customHeight="1">
      <c r="B3443" s="150"/>
      <c r="C3443" s="13"/>
      <c r="D3443" s="14"/>
      <c r="E3443" s="473"/>
      <c r="F3443" s="15"/>
      <c r="G3443" s="15"/>
      <c r="H3443" s="474" t="str">
        <f t="shared" si="110"/>
        <v/>
      </c>
      <c r="J3443" s="282" t="str">
        <f t="shared" si="111"/>
        <v/>
      </c>
    </row>
    <row r="3444" spans="2:10" ht="15" hidden="1" customHeight="1">
      <c r="B3444" s="150"/>
      <c r="C3444" s="13"/>
      <c r="D3444" s="14"/>
      <c r="E3444" s="473"/>
      <c r="F3444" s="15"/>
      <c r="G3444" s="15"/>
      <c r="H3444" s="474" t="str">
        <f t="shared" si="110"/>
        <v/>
      </c>
      <c r="J3444" s="282" t="str">
        <f t="shared" si="111"/>
        <v/>
      </c>
    </row>
    <row r="3445" spans="2:10" ht="15" hidden="1" customHeight="1">
      <c r="B3445" s="150"/>
      <c r="C3445" s="13"/>
      <c r="D3445" s="14"/>
      <c r="E3445" s="473"/>
      <c r="F3445" s="15"/>
      <c r="G3445" s="15"/>
      <c r="H3445" s="474" t="str">
        <f t="shared" si="110"/>
        <v/>
      </c>
      <c r="J3445" s="282" t="str">
        <f t="shared" si="111"/>
        <v/>
      </c>
    </row>
    <row r="3446" spans="2:10" ht="15" hidden="1" customHeight="1">
      <c r="B3446" s="150"/>
      <c r="C3446" s="13"/>
      <c r="D3446" s="14"/>
      <c r="E3446" s="473"/>
      <c r="F3446" s="15"/>
      <c r="G3446" s="15"/>
      <c r="H3446" s="474" t="str">
        <f t="shared" si="110"/>
        <v/>
      </c>
      <c r="J3446" s="282" t="str">
        <f t="shared" si="111"/>
        <v/>
      </c>
    </row>
    <row r="3447" spans="2:10" ht="15" hidden="1" customHeight="1">
      <c r="B3447" s="150"/>
      <c r="C3447" s="13"/>
      <c r="D3447" s="14"/>
      <c r="E3447" s="473"/>
      <c r="F3447" s="15"/>
      <c r="G3447" s="15"/>
      <c r="H3447" s="474" t="str">
        <f t="shared" si="110"/>
        <v/>
      </c>
      <c r="J3447" s="282" t="str">
        <f t="shared" si="111"/>
        <v/>
      </c>
    </row>
    <row r="3448" spans="2:10" ht="15" hidden="1" customHeight="1">
      <c r="B3448" s="150"/>
      <c r="C3448" s="13"/>
      <c r="D3448" s="14"/>
      <c r="E3448" s="473"/>
      <c r="F3448" s="15"/>
      <c r="G3448" s="15"/>
      <c r="H3448" s="474" t="str">
        <f t="shared" si="110"/>
        <v/>
      </c>
      <c r="J3448" s="282" t="str">
        <f t="shared" si="111"/>
        <v/>
      </c>
    </row>
    <row r="3449" spans="2:10" ht="15" hidden="1" customHeight="1">
      <c r="B3449" s="150"/>
      <c r="C3449" s="13"/>
      <c r="D3449" s="14"/>
      <c r="E3449" s="473"/>
      <c r="F3449" s="15"/>
      <c r="G3449" s="15"/>
      <c r="H3449" s="474" t="str">
        <f t="shared" si="110"/>
        <v/>
      </c>
      <c r="J3449" s="282" t="str">
        <f t="shared" si="111"/>
        <v/>
      </c>
    </row>
    <row r="3450" spans="2:10" ht="15" hidden="1" customHeight="1">
      <c r="B3450" s="150"/>
      <c r="C3450" s="13"/>
      <c r="D3450" s="14"/>
      <c r="E3450" s="473"/>
      <c r="F3450" s="15"/>
      <c r="G3450" s="15"/>
      <c r="H3450" s="474" t="str">
        <f t="shared" si="110"/>
        <v/>
      </c>
      <c r="J3450" s="282" t="str">
        <f t="shared" si="111"/>
        <v/>
      </c>
    </row>
    <row r="3451" spans="2:10" ht="15" hidden="1" customHeight="1">
      <c r="B3451" s="150"/>
      <c r="C3451" s="13"/>
      <c r="D3451" s="14"/>
      <c r="E3451" s="473"/>
      <c r="F3451" s="15"/>
      <c r="G3451" s="15"/>
      <c r="H3451" s="474" t="str">
        <f t="shared" si="110"/>
        <v/>
      </c>
      <c r="J3451" s="282" t="str">
        <f t="shared" si="111"/>
        <v/>
      </c>
    </row>
    <row r="3452" spans="2:10" ht="15" hidden="1" customHeight="1">
      <c r="B3452" s="150"/>
      <c r="C3452" s="13"/>
      <c r="D3452" s="14"/>
      <c r="E3452" s="473"/>
      <c r="F3452" s="15"/>
      <c r="G3452" s="15"/>
      <c r="H3452" s="474" t="str">
        <f t="shared" si="110"/>
        <v/>
      </c>
      <c r="J3452" s="282" t="str">
        <f t="shared" si="111"/>
        <v/>
      </c>
    </row>
    <row r="3453" spans="2:10" ht="15" hidden="1" customHeight="1">
      <c r="B3453" s="150"/>
      <c r="C3453" s="13"/>
      <c r="D3453" s="14"/>
      <c r="E3453" s="473"/>
      <c r="F3453" s="15"/>
      <c r="G3453" s="15"/>
      <c r="H3453" s="474" t="str">
        <f t="shared" si="110"/>
        <v/>
      </c>
      <c r="J3453" s="282" t="str">
        <f t="shared" si="111"/>
        <v/>
      </c>
    </row>
    <row r="3454" spans="2:10" ht="15" hidden="1" customHeight="1">
      <c r="B3454" s="150"/>
      <c r="C3454" s="13"/>
      <c r="D3454" s="14"/>
      <c r="E3454" s="473"/>
      <c r="F3454" s="15"/>
      <c r="G3454" s="15"/>
      <c r="H3454" s="474" t="str">
        <f t="shared" si="110"/>
        <v/>
      </c>
      <c r="J3454" s="282" t="str">
        <f t="shared" si="111"/>
        <v/>
      </c>
    </row>
    <row r="3455" spans="2:10" ht="15" hidden="1" customHeight="1">
      <c r="B3455" s="150"/>
      <c r="C3455" s="13"/>
      <c r="D3455" s="14"/>
      <c r="E3455" s="473"/>
      <c r="F3455" s="15"/>
      <c r="G3455" s="15"/>
      <c r="H3455" s="474" t="str">
        <f t="shared" si="110"/>
        <v/>
      </c>
      <c r="J3455" s="282" t="str">
        <f t="shared" si="111"/>
        <v/>
      </c>
    </row>
    <row r="3456" spans="2:10" ht="15" hidden="1" customHeight="1">
      <c r="B3456" s="150"/>
      <c r="C3456" s="13"/>
      <c r="D3456" s="14"/>
      <c r="E3456" s="473"/>
      <c r="F3456" s="15"/>
      <c r="G3456" s="15"/>
      <c r="H3456" s="474" t="str">
        <f t="shared" si="110"/>
        <v/>
      </c>
      <c r="J3456" s="282" t="str">
        <f t="shared" si="111"/>
        <v/>
      </c>
    </row>
    <row r="3457" spans="2:10" ht="15" hidden="1" customHeight="1">
      <c r="B3457" s="150"/>
      <c r="C3457" s="13"/>
      <c r="D3457" s="14"/>
      <c r="E3457" s="473"/>
      <c r="F3457" s="15"/>
      <c r="G3457" s="15"/>
      <c r="H3457" s="474" t="str">
        <f t="shared" si="110"/>
        <v/>
      </c>
      <c r="J3457" s="282" t="str">
        <f t="shared" si="111"/>
        <v/>
      </c>
    </row>
    <row r="3458" spans="2:10" ht="15" hidden="1" customHeight="1">
      <c r="B3458" s="150"/>
      <c r="C3458" s="13"/>
      <c r="D3458" s="14"/>
      <c r="E3458" s="473"/>
      <c r="F3458" s="15"/>
      <c r="G3458" s="15"/>
      <c r="H3458" s="474" t="str">
        <f t="shared" si="110"/>
        <v/>
      </c>
      <c r="J3458" s="282" t="str">
        <f t="shared" si="111"/>
        <v/>
      </c>
    </row>
    <row r="3459" spans="2:10" ht="15" hidden="1" customHeight="1">
      <c r="B3459" s="150"/>
      <c r="C3459" s="13"/>
      <c r="D3459" s="14"/>
      <c r="E3459" s="473"/>
      <c r="F3459" s="15"/>
      <c r="G3459" s="15"/>
      <c r="H3459" s="474" t="str">
        <f t="shared" si="110"/>
        <v/>
      </c>
      <c r="J3459" s="282" t="str">
        <f t="shared" si="111"/>
        <v/>
      </c>
    </row>
    <row r="3460" spans="2:10" ht="15" hidden="1" customHeight="1">
      <c r="B3460" s="151"/>
      <c r="C3460" s="13"/>
      <c r="D3460" s="14"/>
      <c r="E3460" s="473"/>
      <c r="F3460" s="15"/>
      <c r="G3460" s="15"/>
      <c r="H3460" s="474" t="str">
        <f t="shared" si="110"/>
        <v/>
      </c>
      <c r="J3460" s="282" t="str">
        <f t="shared" si="111"/>
        <v/>
      </c>
    </row>
    <row r="3461" spans="2:10" ht="15" hidden="1" customHeight="1">
      <c r="J3461" s="282"/>
    </row>
    <row r="3462" spans="2:10" ht="24.75" hidden="1" customHeight="1">
      <c r="B3462" s="541"/>
      <c r="C3462" s="542"/>
      <c r="D3462" s="542"/>
      <c r="E3462" s="542"/>
      <c r="F3462" s="542"/>
      <c r="G3462" s="542"/>
      <c r="H3462" s="478">
        <f>SUM(H3464:H3713)</f>
        <v>0</v>
      </c>
      <c r="J3462" s="282" t="str">
        <f>IF(COUNTIF(J3464:J3713,"x")=0,"","x")</f>
        <v/>
      </c>
    </row>
    <row r="3463" spans="2:10" ht="15" hidden="1" customHeight="1">
      <c r="B3463" s="148" t="s">
        <v>2</v>
      </c>
      <c r="C3463" s="17" t="s">
        <v>6</v>
      </c>
      <c r="D3463" s="18" t="s">
        <v>5</v>
      </c>
      <c r="E3463" s="19" t="s">
        <v>1</v>
      </c>
      <c r="F3463" s="19" t="s">
        <v>212</v>
      </c>
      <c r="G3463" s="19" t="s">
        <v>211</v>
      </c>
      <c r="H3463" s="149" t="s">
        <v>4</v>
      </c>
      <c r="J3463" s="282" t="str">
        <f>IF(COUNTIF(J3464:J3713,"x")=0,"","x")</f>
        <v/>
      </c>
    </row>
    <row r="3464" spans="2:10" ht="15" hidden="1" customHeight="1">
      <c r="B3464" s="150"/>
      <c r="C3464" s="13"/>
      <c r="D3464" s="14"/>
      <c r="E3464" s="473"/>
      <c r="F3464" s="15"/>
      <c r="G3464" s="15"/>
      <c r="H3464" s="474" t="str">
        <f>IF(B3464&lt;&gt;"",(D3464*E3464)/(1-F3464-G3464),"")</f>
        <v/>
      </c>
      <c r="J3464" s="282" t="str">
        <f>IF(B3464="","",IF(H3464&lt;&gt;0,"x",IF(H3464="","",IF(H3464=0,""))))</f>
        <v/>
      </c>
    </row>
    <row r="3465" spans="2:10" ht="15" hidden="1" customHeight="1">
      <c r="B3465" s="150"/>
      <c r="C3465" s="13"/>
      <c r="D3465" s="14"/>
      <c r="E3465" s="473"/>
      <c r="F3465" s="15"/>
      <c r="G3465" s="15"/>
      <c r="H3465" s="474" t="str">
        <f t="shared" ref="H3465:H3528" si="112">IF(B3465&lt;&gt;"",(D3465*E3465)/(1-F3465-G3465),"")</f>
        <v/>
      </c>
      <c r="J3465" s="282" t="str">
        <f t="shared" ref="J3465:J3528" si="113">IF(B3465="","",IF(H3465&lt;&gt;0,"x",IF(H3465="","",IF(H3465=0,""))))</f>
        <v/>
      </c>
    </row>
    <row r="3466" spans="2:10" ht="15" hidden="1" customHeight="1">
      <c r="B3466" s="150"/>
      <c r="C3466" s="13"/>
      <c r="D3466" s="14"/>
      <c r="E3466" s="473"/>
      <c r="F3466" s="15"/>
      <c r="G3466" s="15"/>
      <c r="H3466" s="474" t="str">
        <f t="shared" si="112"/>
        <v/>
      </c>
      <c r="J3466" s="282" t="str">
        <f t="shared" si="113"/>
        <v/>
      </c>
    </row>
    <row r="3467" spans="2:10" ht="15" hidden="1" customHeight="1">
      <c r="B3467" s="150"/>
      <c r="C3467" s="13"/>
      <c r="D3467" s="14"/>
      <c r="E3467" s="473"/>
      <c r="F3467" s="15"/>
      <c r="G3467" s="15"/>
      <c r="H3467" s="474" t="str">
        <f t="shared" si="112"/>
        <v/>
      </c>
      <c r="J3467" s="282" t="str">
        <f t="shared" si="113"/>
        <v/>
      </c>
    </row>
    <row r="3468" spans="2:10" ht="15" hidden="1" customHeight="1">
      <c r="B3468" s="150"/>
      <c r="C3468" s="13"/>
      <c r="D3468" s="14"/>
      <c r="E3468" s="473"/>
      <c r="F3468" s="15"/>
      <c r="G3468" s="15"/>
      <c r="H3468" s="474" t="str">
        <f t="shared" si="112"/>
        <v/>
      </c>
      <c r="J3468" s="282" t="str">
        <f t="shared" si="113"/>
        <v/>
      </c>
    </row>
    <row r="3469" spans="2:10" ht="15" hidden="1" customHeight="1">
      <c r="B3469" s="150"/>
      <c r="C3469" s="13"/>
      <c r="D3469" s="14"/>
      <c r="E3469" s="473"/>
      <c r="F3469" s="15"/>
      <c r="G3469" s="15"/>
      <c r="H3469" s="474" t="str">
        <f t="shared" si="112"/>
        <v/>
      </c>
      <c r="J3469" s="282" t="str">
        <f t="shared" si="113"/>
        <v/>
      </c>
    </row>
    <row r="3470" spans="2:10" ht="15" hidden="1" customHeight="1">
      <c r="B3470" s="150"/>
      <c r="C3470" s="13"/>
      <c r="D3470" s="14"/>
      <c r="E3470" s="473"/>
      <c r="F3470" s="15"/>
      <c r="G3470" s="15"/>
      <c r="H3470" s="474" t="str">
        <f t="shared" si="112"/>
        <v/>
      </c>
      <c r="J3470" s="282" t="str">
        <f t="shared" si="113"/>
        <v/>
      </c>
    </row>
    <row r="3471" spans="2:10" ht="15" hidden="1" customHeight="1">
      <c r="B3471" s="150"/>
      <c r="C3471" s="13"/>
      <c r="D3471" s="14"/>
      <c r="E3471" s="473"/>
      <c r="F3471" s="15"/>
      <c r="G3471" s="15"/>
      <c r="H3471" s="474" t="str">
        <f t="shared" si="112"/>
        <v/>
      </c>
      <c r="J3471" s="282" t="str">
        <f t="shared" si="113"/>
        <v/>
      </c>
    </row>
    <row r="3472" spans="2:10" ht="15" hidden="1" customHeight="1">
      <c r="B3472" s="150"/>
      <c r="C3472" s="13"/>
      <c r="D3472" s="14"/>
      <c r="E3472" s="473"/>
      <c r="F3472" s="15"/>
      <c r="G3472" s="15"/>
      <c r="H3472" s="474" t="str">
        <f t="shared" si="112"/>
        <v/>
      </c>
      <c r="J3472" s="282" t="str">
        <f t="shared" si="113"/>
        <v/>
      </c>
    </row>
    <row r="3473" spans="2:10" ht="15" hidden="1" customHeight="1">
      <c r="B3473" s="150"/>
      <c r="C3473" s="13"/>
      <c r="D3473" s="14"/>
      <c r="E3473" s="473"/>
      <c r="F3473" s="15"/>
      <c r="G3473" s="15"/>
      <c r="H3473" s="474" t="str">
        <f t="shared" si="112"/>
        <v/>
      </c>
      <c r="J3473" s="282" t="str">
        <f t="shared" si="113"/>
        <v/>
      </c>
    </row>
    <row r="3474" spans="2:10" ht="15" hidden="1" customHeight="1">
      <c r="B3474" s="150"/>
      <c r="C3474" s="13"/>
      <c r="D3474" s="14"/>
      <c r="E3474" s="473"/>
      <c r="F3474" s="15"/>
      <c r="G3474" s="15"/>
      <c r="H3474" s="474" t="str">
        <f t="shared" si="112"/>
        <v/>
      </c>
      <c r="J3474" s="282" t="str">
        <f t="shared" si="113"/>
        <v/>
      </c>
    </row>
    <row r="3475" spans="2:10" ht="15" hidden="1" customHeight="1">
      <c r="B3475" s="150"/>
      <c r="C3475" s="13"/>
      <c r="D3475" s="14"/>
      <c r="E3475" s="473"/>
      <c r="F3475" s="15"/>
      <c r="G3475" s="15"/>
      <c r="H3475" s="474" t="str">
        <f t="shared" si="112"/>
        <v/>
      </c>
      <c r="J3475" s="282" t="str">
        <f t="shared" si="113"/>
        <v/>
      </c>
    </row>
    <row r="3476" spans="2:10" ht="15" hidden="1" customHeight="1">
      <c r="B3476" s="150"/>
      <c r="C3476" s="13"/>
      <c r="D3476" s="14"/>
      <c r="E3476" s="473"/>
      <c r="F3476" s="15"/>
      <c r="G3476" s="15"/>
      <c r="H3476" s="474" t="str">
        <f t="shared" si="112"/>
        <v/>
      </c>
      <c r="J3476" s="282" t="str">
        <f t="shared" si="113"/>
        <v/>
      </c>
    </row>
    <row r="3477" spans="2:10" ht="15" hidden="1" customHeight="1">
      <c r="B3477" s="150"/>
      <c r="C3477" s="13"/>
      <c r="D3477" s="14"/>
      <c r="E3477" s="473"/>
      <c r="F3477" s="15"/>
      <c r="G3477" s="15"/>
      <c r="H3477" s="474" t="str">
        <f t="shared" si="112"/>
        <v/>
      </c>
      <c r="J3477" s="282" t="str">
        <f t="shared" si="113"/>
        <v/>
      </c>
    </row>
    <row r="3478" spans="2:10" ht="15" hidden="1" customHeight="1">
      <c r="B3478" s="150"/>
      <c r="C3478" s="13"/>
      <c r="D3478" s="14"/>
      <c r="E3478" s="473"/>
      <c r="F3478" s="15"/>
      <c r="G3478" s="15"/>
      <c r="H3478" s="474" t="str">
        <f t="shared" si="112"/>
        <v/>
      </c>
      <c r="J3478" s="282" t="str">
        <f t="shared" si="113"/>
        <v/>
      </c>
    </row>
    <row r="3479" spans="2:10" ht="15" hidden="1" customHeight="1">
      <c r="B3479" s="150"/>
      <c r="C3479" s="13"/>
      <c r="D3479" s="14"/>
      <c r="E3479" s="473"/>
      <c r="F3479" s="15"/>
      <c r="G3479" s="15"/>
      <c r="H3479" s="474" t="str">
        <f t="shared" si="112"/>
        <v/>
      </c>
      <c r="J3479" s="282" t="str">
        <f t="shared" si="113"/>
        <v/>
      </c>
    </row>
    <row r="3480" spans="2:10" ht="15" hidden="1" customHeight="1">
      <c r="B3480" s="150"/>
      <c r="C3480" s="13"/>
      <c r="D3480" s="14"/>
      <c r="E3480" s="473"/>
      <c r="F3480" s="15"/>
      <c r="G3480" s="15"/>
      <c r="H3480" s="474" t="str">
        <f t="shared" si="112"/>
        <v/>
      </c>
      <c r="J3480" s="282" t="str">
        <f t="shared" si="113"/>
        <v/>
      </c>
    </row>
    <row r="3481" spans="2:10" ht="15" hidden="1" customHeight="1">
      <c r="B3481" s="150"/>
      <c r="C3481" s="13"/>
      <c r="D3481" s="14"/>
      <c r="E3481" s="473"/>
      <c r="F3481" s="15"/>
      <c r="G3481" s="15"/>
      <c r="H3481" s="474" t="str">
        <f t="shared" si="112"/>
        <v/>
      </c>
      <c r="J3481" s="282" t="str">
        <f t="shared" si="113"/>
        <v/>
      </c>
    </row>
    <row r="3482" spans="2:10" ht="15" hidden="1" customHeight="1">
      <c r="B3482" s="150"/>
      <c r="C3482" s="13"/>
      <c r="D3482" s="14"/>
      <c r="E3482" s="473"/>
      <c r="F3482" s="15"/>
      <c r="G3482" s="15"/>
      <c r="H3482" s="474" t="str">
        <f t="shared" si="112"/>
        <v/>
      </c>
      <c r="J3482" s="282" t="str">
        <f t="shared" si="113"/>
        <v/>
      </c>
    </row>
    <row r="3483" spans="2:10" ht="15" hidden="1" customHeight="1">
      <c r="B3483" s="150"/>
      <c r="C3483" s="13"/>
      <c r="D3483" s="14"/>
      <c r="E3483" s="473"/>
      <c r="F3483" s="15"/>
      <c r="G3483" s="15"/>
      <c r="H3483" s="474" t="str">
        <f t="shared" si="112"/>
        <v/>
      </c>
      <c r="J3483" s="282" t="str">
        <f t="shared" si="113"/>
        <v/>
      </c>
    </row>
    <row r="3484" spans="2:10" ht="15" hidden="1" customHeight="1">
      <c r="B3484" s="150"/>
      <c r="C3484" s="13"/>
      <c r="D3484" s="14"/>
      <c r="E3484" s="473"/>
      <c r="F3484" s="15"/>
      <c r="G3484" s="15"/>
      <c r="H3484" s="474" t="str">
        <f t="shared" si="112"/>
        <v/>
      </c>
      <c r="J3484" s="282" t="str">
        <f t="shared" si="113"/>
        <v/>
      </c>
    </row>
    <row r="3485" spans="2:10" ht="15" hidden="1" customHeight="1">
      <c r="B3485" s="150"/>
      <c r="C3485" s="13"/>
      <c r="D3485" s="14"/>
      <c r="E3485" s="473"/>
      <c r="F3485" s="15"/>
      <c r="G3485" s="15"/>
      <c r="H3485" s="474" t="str">
        <f t="shared" si="112"/>
        <v/>
      </c>
      <c r="J3485" s="282" t="str">
        <f t="shared" si="113"/>
        <v/>
      </c>
    </row>
    <row r="3486" spans="2:10" ht="15" hidden="1" customHeight="1">
      <c r="B3486" s="150"/>
      <c r="C3486" s="13"/>
      <c r="D3486" s="14"/>
      <c r="E3486" s="473"/>
      <c r="F3486" s="15"/>
      <c r="G3486" s="15"/>
      <c r="H3486" s="474" t="str">
        <f t="shared" si="112"/>
        <v/>
      </c>
      <c r="J3486" s="282" t="str">
        <f t="shared" si="113"/>
        <v/>
      </c>
    </row>
    <row r="3487" spans="2:10" ht="15" hidden="1" customHeight="1">
      <c r="B3487" s="150"/>
      <c r="C3487" s="13"/>
      <c r="D3487" s="14"/>
      <c r="E3487" s="473"/>
      <c r="F3487" s="15"/>
      <c r="G3487" s="15"/>
      <c r="H3487" s="474" t="str">
        <f t="shared" si="112"/>
        <v/>
      </c>
      <c r="J3487" s="282" t="str">
        <f t="shared" si="113"/>
        <v/>
      </c>
    </row>
    <row r="3488" spans="2:10" ht="15" hidden="1" customHeight="1">
      <c r="B3488" s="150"/>
      <c r="C3488" s="13"/>
      <c r="D3488" s="14"/>
      <c r="E3488" s="473"/>
      <c r="F3488" s="15"/>
      <c r="G3488" s="15"/>
      <c r="H3488" s="474" t="str">
        <f t="shared" si="112"/>
        <v/>
      </c>
      <c r="J3488" s="282" t="str">
        <f t="shared" si="113"/>
        <v/>
      </c>
    </row>
    <row r="3489" spans="2:10" ht="15" hidden="1" customHeight="1">
      <c r="B3489" s="150"/>
      <c r="C3489" s="13"/>
      <c r="D3489" s="14"/>
      <c r="E3489" s="473"/>
      <c r="F3489" s="15"/>
      <c r="G3489" s="15"/>
      <c r="H3489" s="474" t="str">
        <f t="shared" si="112"/>
        <v/>
      </c>
      <c r="J3489" s="282" t="str">
        <f t="shared" si="113"/>
        <v/>
      </c>
    </row>
    <row r="3490" spans="2:10" ht="15" hidden="1" customHeight="1">
      <c r="B3490" s="150"/>
      <c r="C3490" s="13"/>
      <c r="D3490" s="14"/>
      <c r="E3490" s="473"/>
      <c r="F3490" s="15"/>
      <c r="G3490" s="15"/>
      <c r="H3490" s="474" t="str">
        <f t="shared" si="112"/>
        <v/>
      </c>
      <c r="J3490" s="282" t="str">
        <f t="shared" si="113"/>
        <v/>
      </c>
    </row>
    <row r="3491" spans="2:10" ht="15" hidden="1" customHeight="1">
      <c r="B3491" s="150"/>
      <c r="C3491" s="13"/>
      <c r="D3491" s="14"/>
      <c r="E3491" s="473"/>
      <c r="F3491" s="15"/>
      <c r="G3491" s="15"/>
      <c r="H3491" s="474" t="str">
        <f t="shared" si="112"/>
        <v/>
      </c>
      <c r="J3491" s="282" t="str">
        <f t="shared" si="113"/>
        <v/>
      </c>
    </row>
    <row r="3492" spans="2:10" ht="15" hidden="1" customHeight="1">
      <c r="B3492" s="150"/>
      <c r="C3492" s="13"/>
      <c r="D3492" s="14"/>
      <c r="E3492" s="473"/>
      <c r="F3492" s="15"/>
      <c r="G3492" s="15"/>
      <c r="H3492" s="474" t="str">
        <f t="shared" si="112"/>
        <v/>
      </c>
      <c r="J3492" s="282" t="str">
        <f t="shared" si="113"/>
        <v/>
      </c>
    </row>
    <row r="3493" spans="2:10" ht="15" hidden="1" customHeight="1">
      <c r="B3493" s="150"/>
      <c r="C3493" s="13"/>
      <c r="D3493" s="14"/>
      <c r="E3493" s="473"/>
      <c r="F3493" s="15"/>
      <c r="G3493" s="15"/>
      <c r="H3493" s="474" t="str">
        <f t="shared" si="112"/>
        <v/>
      </c>
      <c r="J3493" s="282" t="str">
        <f t="shared" si="113"/>
        <v/>
      </c>
    </row>
    <row r="3494" spans="2:10" ht="15" hidden="1" customHeight="1">
      <c r="B3494" s="150"/>
      <c r="C3494" s="13"/>
      <c r="D3494" s="14"/>
      <c r="E3494" s="473"/>
      <c r="F3494" s="15"/>
      <c r="G3494" s="15"/>
      <c r="H3494" s="474" t="str">
        <f t="shared" si="112"/>
        <v/>
      </c>
      <c r="J3494" s="282" t="str">
        <f t="shared" si="113"/>
        <v/>
      </c>
    </row>
    <row r="3495" spans="2:10" ht="15" hidden="1" customHeight="1">
      <c r="B3495" s="150"/>
      <c r="C3495" s="13"/>
      <c r="D3495" s="14"/>
      <c r="E3495" s="473"/>
      <c r="F3495" s="15"/>
      <c r="G3495" s="15"/>
      <c r="H3495" s="474" t="str">
        <f t="shared" si="112"/>
        <v/>
      </c>
      <c r="J3495" s="282" t="str">
        <f t="shared" si="113"/>
        <v/>
      </c>
    </row>
    <row r="3496" spans="2:10" ht="15" hidden="1" customHeight="1">
      <c r="B3496" s="150"/>
      <c r="C3496" s="13"/>
      <c r="D3496" s="14"/>
      <c r="E3496" s="473"/>
      <c r="F3496" s="15"/>
      <c r="G3496" s="15"/>
      <c r="H3496" s="474" t="str">
        <f t="shared" si="112"/>
        <v/>
      </c>
      <c r="J3496" s="282" t="str">
        <f t="shared" si="113"/>
        <v/>
      </c>
    </row>
    <row r="3497" spans="2:10" ht="15" hidden="1" customHeight="1">
      <c r="B3497" s="150"/>
      <c r="C3497" s="13"/>
      <c r="D3497" s="14"/>
      <c r="E3497" s="473"/>
      <c r="F3497" s="15"/>
      <c r="G3497" s="15"/>
      <c r="H3497" s="474" t="str">
        <f t="shared" si="112"/>
        <v/>
      </c>
      <c r="J3497" s="282" t="str">
        <f t="shared" si="113"/>
        <v/>
      </c>
    </row>
    <row r="3498" spans="2:10" ht="15" hidden="1" customHeight="1">
      <c r="B3498" s="150"/>
      <c r="C3498" s="13"/>
      <c r="D3498" s="14"/>
      <c r="E3498" s="473"/>
      <c r="F3498" s="15"/>
      <c r="G3498" s="15"/>
      <c r="H3498" s="474" t="str">
        <f t="shared" si="112"/>
        <v/>
      </c>
      <c r="J3498" s="282" t="str">
        <f t="shared" si="113"/>
        <v/>
      </c>
    </row>
    <row r="3499" spans="2:10" ht="15" hidden="1" customHeight="1">
      <c r="B3499" s="150"/>
      <c r="C3499" s="13"/>
      <c r="D3499" s="14"/>
      <c r="E3499" s="473"/>
      <c r="F3499" s="15"/>
      <c r="G3499" s="15"/>
      <c r="H3499" s="474" t="str">
        <f t="shared" si="112"/>
        <v/>
      </c>
      <c r="J3499" s="282" t="str">
        <f t="shared" si="113"/>
        <v/>
      </c>
    </row>
    <row r="3500" spans="2:10" ht="15" hidden="1" customHeight="1">
      <c r="B3500" s="150"/>
      <c r="C3500" s="13"/>
      <c r="D3500" s="14"/>
      <c r="E3500" s="473"/>
      <c r="F3500" s="15"/>
      <c r="G3500" s="15"/>
      <c r="H3500" s="474" t="str">
        <f t="shared" si="112"/>
        <v/>
      </c>
      <c r="J3500" s="282" t="str">
        <f t="shared" si="113"/>
        <v/>
      </c>
    </row>
    <row r="3501" spans="2:10" ht="15" hidden="1" customHeight="1">
      <c r="B3501" s="150"/>
      <c r="C3501" s="13"/>
      <c r="D3501" s="14"/>
      <c r="E3501" s="473"/>
      <c r="F3501" s="15"/>
      <c r="G3501" s="15"/>
      <c r="H3501" s="474" t="str">
        <f t="shared" si="112"/>
        <v/>
      </c>
      <c r="J3501" s="282" t="str">
        <f t="shared" si="113"/>
        <v/>
      </c>
    </row>
    <row r="3502" spans="2:10" ht="15" hidden="1" customHeight="1">
      <c r="B3502" s="150"/>
      <c r="C3502" s="13"/>
      <c r="D3502" s="14"/>
      <c r="E3502" s="473"/>
      <c r="F3502" s="15"/>
      <c r="G3502" s="15"/>
      <c r="H3502" s="474" t="str">
        <f t="shared" si="112"/>
        <v/>
      </c>
      <c r="J3502" s="282" t="str">
        <f t="shared" si="113"/>
        <v/>
      </c>
    </row>
    <row r="3503" spans="2:10" ht="15" hidden="1" customHeight="1">
      <c r="B3503" s="150"/>
      <c r="C3503" s="13"/>
      <c r="D3503" s="14"/>
      <c r="E3503" s="473"/>
      <c r="F3503" s="15"/>
      <c r="G3503" s="15"/>
      <c r="H3503" s="474" t="str">
        <f t="shared" si="112"/>
        <v/>
      </c>
      <c r="J3503" s="282" t="str">
        <f t="shared" si="113"/>
        <v/>
      </c>
    </row>
    <row r="3504" spans="2:10" ht="15" hidden="1" customHeight="1">
      <c r="B3504" s="150"/>
      <c r="C3504" s="13"/>
      <c r="D3504" s="14"/>
      <c r="E3504" s="473"/>
      <c r="F3504" s="15"/>
      <c r="G3504" s="15"/>
      <c r="H3504" s="474" t="str">
        <f t="shared" si="112"/>
        <v/>
      </c>
      <c r="J3504" s="282" t="str">
        <f t="shared" si="113"/>
        <v/>
      </c>
    </row>
    <row r="3505" spans="2:10" ht="15" hidden="1" customHeight="1">
      <c r="B3505" s="150"/>
      <c r="C3505" s="13"/>
      <c r="D3505" s="14"/>
      <c r="E3505" s="473"/>
      <c r="F3505" s="15"/>
      <c r="G3505" s="15"/>
      <c r="H3505" s="474" t="str">
        <f t="shared" si="112"/>
        <v/>
      </c>
      <c r="J3505" s="282" t="str">
        <f t="shared" si="113"/>
        <v/>
      </c>
    </row>
    <row r="3506" spans="2:10" ht="15" hidden="1" customHeight="1">
      <c r="B3506" s="150"/>
      <c r="C3506" s="13"/>
      <c r="D3506" s="14"/>
      <c r="E3506" s="473"/>
      <c r="F3506" s="15"/>
      <c r="G3506" s="15"/>
      <c r="H3506" s="474" t="str">
        <f t="shared" si="112"/>
        <v/>
      </c>
      <c r="J3506" s="282" t="str">
        <f t="shared" si="113"/>
        <v/>
      </c>
    </row>
    <row r="3507" spans="2:10" ht="15" hidden="1" customHeight="1">
      <c r="B3507" s="150"/>
      <c r="C3507" s="13"/>
      <c r="D3507" s="14"/>
      <c r="E3507" s="473"/>
      <c r="F3507" s="15"/>
      <c r="G3507" s="15"/>
      <c r="H3507" s="474" t="str">
        <f t="shared" si="112"/>
        <v/>
      </c>
      <c r="J3507" s="282" t="str">
        <f t="shared" si="113"/>
        <v/>
      </c>
    </row>
    <row r="3508" spans="2:10" ht="15" hidden="1" customHeight="1">
      <c r="B3508" s="150"/>
      <c r="C3508" s="13"/>
      <c r="D3508" s="14"/>
      <c r="E3508" s="473"/>
      <c r="F3508" s="15"/>
      <c r="G3508" s="15"/>
      <c r="H3508" s="474" t="str">
        <f t="shared" si="112"/>
        <v/>
      </c>
      <c r="J3508" s="282" t="str">
        <f t="shared" si="113"/>
        <v/>
      </c>
    </row>
    <row r="3509" spans="2:10" ht="15" hidden="1" customHeight="1">
      <c r="B3509" s="150"/>
      <c r="C3509" s="13"/>
      <c r="D3509" s="14"/>
      <c r="E3509" s="473"/>
      <c r="F3509" s="15"/>
      <c r="G3509" s="15"/>
      <c r="H3509" s="474" t="str">
        <f t="shared" si="112"/>
        <v/>
      </c>
      <c r="J3509" s="282" t="str">
        <f t="shared" si="113"/>
        <v/>
      </c>
    </row>
    <row r="3510" spans="2:10" ht="15" hidden="1" customHeight="1">
      <c r="B3510" s="150"/>
      <c r="C3510" s="13"/>
      <c r="D3510" s="14"/>
      <c r="E3510" s="473"/>
      <c r="F3510" s="15"/>
      <c r="G3510" s="15"/>
      <c r="H3510" s="474" t="str">
        <f t="shared" si="112"/>
        <v/>
      </c>
      <c r="J3510" s="282" t="str">
        <f t="shared" si="113"/>
        <v/>
      </c>
    </row>
    <row r="3511" spans="2:10" ht="15" hidden="1" customHeight="1">
      <c r="B3511" s="150"/>
      <c r="C3511" s="13"/>
      <c r="D3511" s="14"/>
      <c r="E3511" s="473"/>
      <c r="F3511" s="15"/>
      <c r="G3511" s="15"/>
      <c r="H3511" s="474" t="str">
        <f t="shared" si="112"/>
        <v/>
      </c>
      <c r="J3511" s="282" t="str">
        <f t="shared" si="113"/>
        <v/>
      </c>
    </row>
    <row r="3512" spans="2:10" ht="15" hidden="1" customHeight="1">
      <c r="B3512" s="150"/>
      <c r="C3512" s="13"/>
      <c r="D3512" s="14"/>
      <c r="E3512" s="473"/>
      <c r="F3512" s="15"/>
      <c r="G3512" s="15"/>
      <c r="H3512" s="474" t="str">
        <f t="shared" si="112"/>
        <v/>
      </c>
      <c r="J3512" s="282" t="str">
        <f t="shared" si="113"/>
        <v/>
      </c>
    </row>
    <row r="3513" spans="2:10" ht="15" hidden="1" customHeight="1">
      <c r="B3513" s="150"/>
      <c r="C3513" s="13"/>
      <c r="D3513" s="14"/>
      <c r="E3513" s="473"/>
      <c r="F3513" s="15"/>
      <c r="G3513" s="15"/>
      <c r="H3513" s="474" t="str">
        <f t="shared" si="112"/>
        <v/>
      </c>
      <c r="J3513" s="282" t="str">
        <f t="shared" si="113"/>
        <v/>
      </c>
    </row>
    <row r="3514" spans="2:10" ht="15" hidden="1" customHeight="1">
      <c r="B3514" s="150"/>
      <c r="C3514" s="13"/>
      <c r="D3514" s="14"/>
      <c r="E3514" s="473"/>
      <c r="F3514" s="15"/>
      <c r="G3514" s="15"/>
      <c r="H3514" s="474" t="str">
        <f t="shared" si="112"/>
        <v/>
      </c>
      <c r="J3514" s="282" t="str">
        <f t="shared" si="113"/>
        <v/>
      </c>
    </row>
    <row r="3515" spans="2:10" ht="15" hidden="1" customHeight="1">
      <c r="B3515" s="150"/>
      <c r="C3515" s="13"/>
      <c r="D3515" s="14"/>
      <c r="E3515" s="473"/>
      <c r="F3515" s="15"/>
      <c r="G3515" s="15"/>
      <c r="H3515" s="474" t="str">
        <f t="shared" si="112"/>
        <v/>
      </c>
      <c r="J3515" s="282" t="str">
        <f t="shared" si="113"/>
        <v/>
      </c>
    </row>
    <row r="3516" spans="2:10" ht="15" hidden="1" customHeight="1">
      <c r="B3516" s="150"/>
      <c r="C3516" s="13"/>
      <c r="D3516" s="14"/>
      <c r="E3516" s="473"/>
      <c r="F3516" s="15"/>
      <c r="G3516" s="15"/>
      <c r="H3516" s="474" t="str">
        <f t="shared" si="112"/>
        <v/>
      </c>
      <c r="J3516" s="282" t="str">
        <f t="shared" si="113"/>
        <v/>
      </c>
    </row>
    <row r="3517" spans="2:10" ht="15" hidden="1" customHeight="1">
      <c r="B3517" s="150"/>
      <c r="C3517" s="13"/>
      <c r="D3517" s="14"/>
      <c r="E3517" s="473"/>
      <c r="F3517" s="15"/>
      <c r="G3517" s="15"/>
      <c r="H3517" s="474" t="str">
        <f t="shared" si="112"/>
        <v/>
      </c>
      <c r="J3517" s="282" t="str">
        <f t="shared" si="113"/>
        <v/>
      </c>
    </row>
    <row r="3518" spans="2:10" ht="15" hidden="1" customHeight="1">
      <c r="B3518" s="150"/>
      <c r="C3518" s="13"/>
      <c r="D3518" s="14"/>
      <c r="E3518" s="473"/>
      <c r="F3518" s="15"/>
      <c r="G3518" s="15"/>
      <c r="H3518" s="474" t="str">
        <f t="shared" si="112"/>
        <v/>
      </c>
      <c r="J3518" s="282" t="str">
        <f t="shared" si="113"/>
        <v/>
      </c>
    </row>
    <row r="3519" spans="2:10" ht="15" hidden="1" customHeight="1">
      <c r="B3519" s="150"/>
      <c r="C3519" s="13"/>
      <c r="D3519" s="14"/>
      <c r="E3519" s="473"/>
      <c r="F3519" s="15"/>
      <c r="G3519" s="15"/>
      <c r="H3519" s="474" t="str">
        <f t="shared" si="112"/>
        <v/>
      </c>
      <c r="J3519" s="282" t="str">
        <f t="shared" si="113"/>
        <v/>
      </c>
    </row>
    <row r="3520" spans="2:10" ht="15" hidden="1" customHeight="1">
      <c r="B3520" s="150"/>
      <c r="C3520" s="13"/>
      <c r="D3520" s="14"/>
      <c r="E3520" s="473"/>
      <c r="F3520" s="15"/>
      <c r="G3520" s="15"/>
      <c r="H3520" s="474" t="str">
        <f t="shared" si="112"/>
        <v/>
      </c>
      <c r="J3520" s="282" t="str">
        <f t="shared" si="113"/>
        <v/>
      </c>
    </row>
    <row r="3521" spans="2:10" ht="15" hidden="1" customHeight="1">
      <c r="B3521" s="150"/>
      <c r="C3521" s="13"/>
      <c r="D3521" s="14"/>
      <c r="E3521" s="473"/>
      <c r="F3521" s="15"/>
      <c r="G3521" s="15"/>
      <c r="H3521" s="474" t="str">
        <f t="shared" si="112"/>
        <v/>
      </c>
      <c r="J3521" s="282" t="str">
        <f t="shared" si="113"/>
        <v/>
      </c>
    </row>
    <row r="3522" spans="2:10" ht="15" hidden="1" customHeight="1">
      <c r="B3522" s="150"/>
      <c r="C3522" s="13"/>
      <c r="D3522" s="14"/>
      <c r="E3522" s="473"/>
      <c r="F3522" s="15"/>
      <c r="G3522" s="15"/>
      <c r="H3522" s="474" t="str">
        <f t="shared" si="112"/>
        <v/>
      </c>
      <c r="J3522" s="282" t="str">
        <f t="shared" si="113"/>
        <v/>
      </c>
    </row>
    <row r="3523" spans="2:10" ht="15" hidden="1" customHeight="1">
      <c r="B3523" s="150"/>
      <c r="C3523" s="13"/>
      <c r="D3523" s="14"/>
      <c r="E3523" s="473"/>
      <c r="F3523" s="15"/>
      <c r="G3523" s="15"/>
      <c r="H3523" s="474" t="str">
        <f t="shared" si="112"/>
        <v/>
      </c>
      <c r="J3523" s="282" t="str">
        <f t="shared" si="113"/>
        <v/>
      </c>
    </row>
    <row r="3524" spans="2:10" ht="15" hidden="1" customHeight="1">
      <c r="B3524" s="150"/>
      <c r="C3524" s="13"/>
      <c r="D3524" s="14"/>
      <c r="E3524" s="473"/>
      <c r="F3524" s="15"/>
      <c r="G3524" s="15"/>
      <c r="H3524" s="474" t="str">
        <f t="shared" si="112"/>
        <v/>
      </c>
      <c r="J3524" s="282" t="str">
        <f t="shared" si="113"/>
        <v/>
      </c>
    </row>
    <row r="3525" spans="2:10" ht="15" hidden="1" customHeight="1">
      <c r="B3525" s="150"/>
      <c r="C3525" s="13"/>
      <c r="D3525" s="14"/>
      <c r="E3525" s="473"/>
      <c r="F3525" s="15"/>
      <c r="G3525" s="15"/>
      <c r="H3525" s="474" t="str">
        <f t="shared" si="112"/>
        <v/>
      </c>
      <c r="J3525" s="282" t="str">
        <f t="shared" si="113"/>
        <v/>
      </c>
    </row>
    <row r="3526" spans="2:10" ht="15" hidden="1" customHeight="1">
      <c r="B3526" s="150"/>
      <c r="C3526" s="13"/>
      <c r="D3526" s="14"/>
      <c r="E3526" s="473"/>
      <c r="F3526" s="15"/>
      <c r="G3526" s="15"/>
      <c r="H3526" s="474" t="str">
        <f t="shared" si="112"/>
        <v/>
      </c>
      <c r="J3526" s="282" t="str">
        <f t="shared" si="113"/>
        <v/>
      </c>
    </row>
    <row r="3527" spans="2:10" ht="15" hidden="1" customHeight="1">
      <c r="B3527" s="150"/>
      <c r="C3527" s="13"/>
      <c r="D3527" s="14"/>
      <c r="E3527" s="473"/>
      <c r="F3527" s="15"/>
      <c r="G3527" s="15"/>
      <c r="H3527" s="474" t="str">
        <f t="shared" si="112"/>
        <v/>
      </c>
      <c r="J3527" s="282" t="str">
        <f t="shared" si="113"/>
        <v/>
      </c>
    </row>
    <row r="3528" spans="2:10" ht="15" hidden="1" customHeight="1">
      <c r="B3528" s="150"/>
      <c r="C3528" s="13"/>
      <c r="D3528" s="14"/>
      <c r="E3528" s="473"/>
      <c r="F3528" s="15"/>
      <c r="G3528" s="15"/>
      <c r="H3528" s="474" t="str">
        <f t="shared" si="112"/>
        <v/>
      </c>
      <c r="J3528" s="282" t="str">
        <f t="shared" si="113"/>
        <v/>
      </c>
    </row>
    <row r="3529" spans="2:10" ht="15" hidden="1" customHeight="1">
      <c r="B3529" s="150"/>
      <c r="C3529" s="13"/>
      <c r="D3529" s="14"/>
      <c r="E3529" s="473"/>
      <c r="F3529" s="15"/>
      <c r="G3529" s="15"/>
      <c r="H3529" s="474" t="str">
        <f t="shared" ref="H3529:H3592" si="114">IF(B3529&lt;&gt;"",(D3529*E3529)/(1-F3529-G3529),"")</f>
        <v/>
      </c>
      <c r="J3529" s="282" t="str">
        <f t="shared" ref="J3529:J3592" si="115">IF(B3529="","",IF(H3529&lt;&gt;0,"x",IF(H3529="","",IF(H3529=0,""))))</f>
        <v/>
      </c>
    </row>
    <row r="3530" spans="2:10" ht="15" hidden="1" customHeight="1">
      <c r="B3530" s="150"/>
      <c r="C3530" s="13"/>
      <c r="D3530" s="14"/>
      <c r="E3530" s="473"/>
      <c r="F3530" s="15"/>
      <c r="G3530" s="15"/>
      <c r="H3530" s="474" t="str">
        <f t="shared" si="114"/>
        <v/>
      </c>
      <c r="J3530" s="282" t="str">
        <f t="shared" si="115"/>
        <v/>
      </c>
    </row>
    <row r="3531" spans="2:10" ht="15" hidden="1" customHeight="1">
      <c r="B3531" s="150"/>
      <c r="C3531" s="13"/>
      <c r="D3531" s="14"/>
      <c r="E3531" s="473"/>
      <c r="F3531" s="15"/>
      <c r="G3531" s="15"/>
      <c r="H3531" s="474" t="str">
        <f t="shared" si="114"/>
        <v/>
      </c>
      <c r="J3531" s="282" t="str">
        <f t="shared" si="115"/>
        <v/>
      </c>
    </row>
    <row r="3532" spans="2:10" ht="15" hidden="1" customHeight="1">
      <c r="B3532" s="150"/>
      <c r="C3532" s="13"/>
      <c r="D3532" s="14"/>
      <c r="E3532" s="473"/>
      <c r="F3532" s="15"/>
      <c r="G3532" s="15"/>
      <c r="H3532" s="474" t="str">
        <f t="shared" si="114"/>
        <v/>
      </c>
      <c r="J3532" s="282" t="str">
        <f t="shared" si="115"/>
        <v/>
      </c>
    </row>
    <row r="3533" spans="2:10" ht="15" hidden="1" customHeight="1">
      <c r="B3533" s="150"/>
      <c r="C3533" s="13"/>
      <c r="D3533" s="14"/>
      <c r="E3533" s="473"/>
      <c r="F3533" s="15"/>
      <c r="G3533" s="15"/>
      <c r="H3533" s="474" t="str">
        <f t="shared" si="114"/>
        <v/>
      </c>
      <c r="J3533" s="282" t="str">
        <f t="shared" si="115"/>
        <v/>
      </c>
    </row>
    <row r="3534" spans="2:10" ht="15" hidden="1" customHeight="1">
      <c r="B3534" s="150"/>
      <c r="C3534" s="13"/>
      <c r="D3534" s="14"/>
      <c r="E3534" s="473"/>
      <c r="F3534" s="15"/>
      <c r="G3534" s="15"/>
      <c r="H3534" s="474" t="str">
        <f t="shared" si="114"/>
        <v/>
      </c>
      <c r="J3534" s="282" t="str">
        <f t="shared" si="115"/>
        <v/>
      </c>
    </row>
    <row r="3535" spans="2:10" ht="15" hidden="1" customHeight="1">
      <c r="B3535" s="150"/>
      <c r="C3535" s="13"/>
      <c r="D3535" s="14"/>
      <c r="E3535" s="473"/>
      <c r="F3535" s="15"/>
      <c r="G3535" s="15"/>
      <c r="H3535" s="474" t="str">
        <f t="shared" si="114"/>
        <v/>
      </c>
      <c r="J3535" s="282" t="str">
        <f t="shared" si="115"/>
        <v/>
      </c>
    </row>
    <row r="3536" spans="2:10" ht="15" hidden="1" customHeight="1">
      <c r="B3536" s="150"/>
      <c r="C3536" s="13"/>
      <c r="D3536" s="14"/>
      <c r="E3536" s="473"/>
      <c r="F3536" s="15"/>
      <c r="G3536" s="15"/>
      <c r="H3536" s="474" t="str">
        <f t="shared" si="114"/>
        <v/>
      </c>
      <c r="J3536" s="282" t="str">
        <f t="shared" si="115"/>
        <v/>
      </c>
    </row>
    <row r="3537" spans="2:10" ht="15" hidden="1" customHeight="1">
      <c r="B3537" s="150"/>
      <c r="C3537" s="13"/>
      <c r="D3537" s="14"/>
      <c r="E3537" s="473"/>
      <c r="F3537" s="15"/>
      <c r="G3537" s="15"/>
      <c r="H3537" s="474" t="str">
        <f t="shared" si="114"/>
        <v/>
      </c>
      <c r="J3537" s="282" t="str">
        <f t="shared" si="115"/>
        <v/>
      </c>
    </row>
    <row r="3538" spans="2:10" ht="15" hidden="1" customHeight="1">
      <c r="B3538" s="150"/>
      <c r="C3538" s="13"/>
      <c r="D3538" s="14"/>
      <c r="E3538" s="473"/>
      <c r="F3538" s="15"/>
      <c r="G3538" s="15"/>
      <c r="H3538" s="474" t="str">
        <f t="shared" si="114"/>
        <v/>
      </c>
      <c r="J3538" s="282" t="str">
        <f t="shared" si="115"/>
        <v/>
      </c>
    </row>
    <row r="3539" spans="2:10" ht="15" hidden="1" customHeight="1">
      <c r="B3539" s="150"/>
      <c r="C3539" s="13"/>
      <c r="D3539" s="14"/>
      <c r="E3539" s="473"/>
      <c r="F3539" s="15"/>
      <c r="G3539" s="15"/>
      <c r="H3539" s="474" t="str">
        <f t="shared" si="114"/>
        <v/>
      </c>
      <c r="J3539" s="282" t="str">
        <f t="shared" si="115"/>
        <v/>
      </c>
    </row>
    <row r="3540" spans="2:10" ht="15" hidden="1" customHeight="1">
      <c r="B3540" s="150"/>
      <c r="C3540" s="13"/>
      <c r="D3540" s="14"/>
      <c r="E3540" s="473"/>
      <c r="F3540" s="15"/>
      <c r="G3540" s="15"/>
      <c r="H3540" s="474" t="str">
        <f t="shared" si="114"/>
        <v/>
      </c>
      <c r="J3540" s="282" t="str">
        <f t="shared" si="115"/>
        <v/>
      </c>
    </row>
    <row r="3541" spans="2:10" ht="15" hidden="1" customHeight="1">
      <c r="B3541" s="150"/>
      <c r="C3541" s="13"/>
      <c r="D3541" s="14"/>
      <c r="E3541" s="473"/>
      <c r="F3541" s="15"/>
      <c r="G3541" s="15"/>
      <c r="H3541" s="474" t="str">
        <f t="shared" si="114"/>
        <v/>
      </c>
      <c r="J3541" s="282" t="str">
        <f t="shared" si="115"/>
        <v/>
      </c>
    </row>
    <row r="3542" spans="2:10" ht="15" hidden="1" customHeight="1">
      <c r="B3542" s="150"/>
      <c r="C3542" s="13"/>
      <c r="D3542" s="14"/>
      <c r="E3542" s="473"/>
      <c r="F3542" s="15"/>
      <c r="G3542" s="15"/>
      <c r="H3542" s="474" t="str">
        <f t="shared" si="114"/>
        <v/>
      </c>
      <c r="J3542" s="282" t="str">
        <f t="shared" si="115"/>
        <v/>
      </c>
    </row>
    <row r="3543" spans="2:10" ht="15" hidden="1" customHeight="1">
      <c r="B3543" s="150"/>
      <c r="C3543" s="13"/>
      <c r="D3543" s="14"/>
      <c r="E3543" s="473"/>
      <c r="F3543" s="15"/>
      <c r="G3543" s="15"/>
      <c r="H3543" s="474" t="str">
        <f t="shared" si="114"/>
        <v/>
      </c>
      <c r="J3543" s="282" t="str">
        <f t="shared" si="115"/>
        <v/>
      </c>
    </row>
    <row r="3544" spans="2:10" ht="15" hidden="1" customHeight="1">
      <c r="B3544" s="150"/>
      <c r="C3544" s="13"/>
      <c r="D3544" s="14"/>
      <c r="E3544" s="473"/>
      <c r="F3544" s="15"/>
      <c r="G3544" s="15"/>
      <c r="H3544" s="474" t="str">
        <f t="shared" si="114"/>
        <v/>
      </c>
      <c r="J3544" s="282" t="str">
        <f t="shared" si="115"/>
        <v/>
      </c>
    </row>
    <row r="3545" spans="2:10" ht="15" hidden="1" customHeight="1">
      <c r="B3545" s="150"/>
      <c r="C3545" s="13"/>
      <c r="D3545" s="14"/>
      <c r="E3545" s="473"/>
      <c r="F3545" s="15"/>
      <c r="G3545" s="15"/>
      <c r="H3545" s="474" t="str">
        <f t="shared" si="114"/>
        <v/>
      </c>
      <c r="J3545" s="282" t="str">
        <f t="shared" si="115"/>
        <v/>
      </c>
    </row>
    <row r="3546" spans="2:10" ht="15" hidden="1" customHeight="1">
      <c r="B3546" s="150"/>
      <c r="C3546" s="13"/>
      <c r="D3546" s="14"/>
      <c r="E3546" s="473"/>
      <c r="F3546" s="15"/>
      <c r="G3546" s="15"/>
      <c r="H3546" s="474" t="str">
        <f t="shared" si="114"/>
        <v/>
      </c>
      <c r="J3546" s="282" t="str">
        <f t="shared" si="115"/>
        <v/>
      </c>
    </row>
    <row r="3547" spans="2:10" ht="15" hidden="1" customHeight="1">
      <c r="B3547" s="150"/>
      <c r="C3547" s="13"/>
      <c r="D3547" s="14"/>
      <c r="E3547" s="473"/>
      <c r="F3547" s="15"/>
      <c r="G3547" s="15"/>
      <c r="H3547" s="474" t="str">
        <f t="shared" si="114"/>
        <v/>
      </c>
      <c r="J3547" s="282" t="str">
        <f t="shared" si="115"/>
        <v/>
      </c>
    </row>
    <row r="3548" spans="2:10" ht="15" hidden="1" customHeight="1">
      <c r="B3548" s="150"/>
      <c r="C3548" s="13"/>
      <c r="D3548" s="14"/>
      <c r="E3548" s="473"/>
      <c r="F3548" s="15"/>
      <c r="G3548" s="15"/>
      <c r="H3548" s="474" t="str">
        <f t="shared" si="114"/>
        <v/>
      </c>
      <c r="J3548" s="282" t="str">
        <f t="shared" si="115"/>
        <v/>
      </c>
    </row>
    <row r="3549" spans="2:10" ht="15" hidden="1" customHeight="1">
      <c r="B3549" s="150"/>
      <c r="C3549" s="13"/>
      <c r="D3549" s="14"/>
      <c r="E3549" s="473"/>
      <c r="F3549" s="15"/>
      <c r="G3549" s="15"/>
      <c r="H3549" s="474" t="str">
        <f t="shared" si="114"/>
        <v/>
      </c>
      <c r="J3549" s="282" t="str">
        <f t="shared" si="115"/>
        <v/>
      </c>
    </row>
    <row r="3550" spans="2:10" ht="15" hidden="1" customHeight="1">
      <c r="B3550" s="150"/>
      <c r="C3550" s="13"/>
      <c r="D3550" s="14"/>
      <c r="E3550" s="473"/>
      <c r="F3550" s="15"/>
      <c r="G3550" s="15"/>
      <c r="H3550" s="474" t="str">
        <f t="shared" si="114"/>
        <v/>
      </c>
      <c r="J3550" s="282" t="str">
        <f t="shared" si="115"/>
        <v/>
      </c>
    </row>
    <row r="3551" spans="2:10" ht="15" hidden="1" customHeight="1">
      <c r="B3551" s="150"/>
      <c r="C3551" s="13"/>
      <c r="D3551" s="14"/>
      <c r="E3551" s="473"/>
      <c r="F3551" s="15"/>
      <c r="G3551" s="15"/>
      <c r="H3551" s="474" t="str">
        <f t="shared" si="114"/>
        <v/>
      </c>
      <c r="J3551" s="282" t="str">
        <f t="shared" si="115"/>
        <v/>
      </c>
    </row>
    <row r="3552" spans="2:10" ht="15" hidden="1" customHeight="1">
      <c r="B3552" s="150"/>
      <c r="C3552" s="13"/>
      <c r="D3552" s="14"/>
      <c r="E3552" s="473"/>
      <c r="F3552" s="15"/>
      <c r="G3552" s="15"/>
      <c r="H3552" s="474" t="str">
        <f t="shared" si="114"/>
        <v/>
      </c>
      <c r="J3552" s="282" t="str">
        <f t="shared" si="115"/>
        <v/>
      </c>
    </row>
    <row r="3553" spans="2:10" ht="15" hidden="1" customHeight="1">
      <c r="B3553" s="150"/>
      <c r="C3553" s="13"/>
      <c r="D3553" s="14"/>
      <c r="E3553" s="473"/>
      <c r="F3553" s="15"/>
      <c r="G3553" s="15"/>
      <c r="H3553" s="474" t="str">
        <f t="shared" si="114"/>
        <v/>
      </c>
      <c r="J3553" s="282" t="str">
        <f t="shared" si="115"/>
        <v/>
      </c>
    </row>
    <row r="3554" spans="2:10" ht="15" hidden="1" customHeight="1">
      <c r="B3554" s="150"/>
      <c r="C3554" s="13"/>
      <c r="D3554" s="14"/>
      <c r="E3554" s="473"/>
      <c r="F3554" s="15"/>
      <c r="G3554" s="15"/>
      <c r="H3554" s="474" t="str">
        <f t="shared" si="114"/>
        <v/>
      </c>
      <c r="J3554" s="282" t="str">
        <f t="shared" si="115"/>
        <v/>
      </c>
    </row>
    <row r="3555" spans="2:10" ht="15" hidden="1" customHeight="1">
      <c r="B3555" s="150"/>
      <c r="C3555" s="13"/>
      <c r="D3555" s="14"/>
      <c r="E3555" s="473"/>
      <c r="F3555" s="15"/>
      <c r="G3555" s="15"/>
      <c r="H3555" s="474" t="str">
        <f t="shared" si="114"/>
        <v/>
      </c>
      <c r="J3555" s="282" t="str">
        <f t="shared" si="115"/>
        <v/>
      </c>
    </row>
    <row r="3556" spans="2:10" ht="15" hidden="1" customHeight="1">
      <c r="B3556" s="150"/>
      <c r="C3556" s="13"/>
      <c r="D3556" s="14"/>
      <c r="E3556" s="473"/>
      <c r="F3556" s="15"/>
      <c r="G3556" s="15"/>
      <c r="H3556" s="474" t="str">
        <f t="shared" si="114"/>
        <v/>
      </c>
      <c r="J3556" s="282" t="str">
        <f t="shared" si="115"/>
        <v/>
      </c>
    </row>
    <row r="3557" spans="2:10" ht="15" hidden="1" customHeight="1">
      <c r="B3557" s="150"/>
      <c r="C3557" s="13"/>
      <c r="D3557" s="14"/>
      <c r="E3557" s="473"/>
      <c r="F3557" s="15"/>
      <c r="G3557" s="15"/>
      <c r="H3557" s="474" t="str">
        <f t="shared" si="114"/>
        <v/>
      </c>
      <c r="J3557" s="282" t="str">
        <f t="shared" si="115"/>
        <v/>
      </c>
    </row>
    <row r="3558" spans="2:10" ht="15" hidden="1" customHeight="1">
      <c r="B3558" s="150"/>
      <c r="C3558" s="13"/>
      <c r="D3558" s="14"/>
      <c r="E3558" s="473"/>
      <c r="F3558" s="15"/>
      <c r="G3558" s="15"/>
      <c r="H3558" s="474" t="str">
        <f t="shared" si="114"/>
        <v/>
      </c>
      <c r="J3558" s="282" t="str">
        <f t="shared" si="115"/>
        <v/>
      </c>
    </row>
    <row r="3559" spans="2:10" ht="15" hidden="1" customHeight="1">
      <c r="B3559" s="150"/>
      <c r="C3559" s="13"/>
      <c r="D3559" s="14"/>
      <c r="E3559" s="473"/>
      <c r="F3559" s="15"/>
      <c r="G3559" s="15"/>
      <c r="H3559" s="474" t="str">
        <f t="shared" si="114"/>
        <v/>
      </c>
      <c r="J3559" s="282" t="str">
        <f t="shared" si="115"/>
        <v/>
      </c>
    </row>
    <row r="3560" spans="2:10" ht="15" hidden="1" customHeight="1">
      <c r="B3560" s="150"/>
      <c r="C3560" s="13"/>
      <c r="D3560" s="14"/>
      <c r="E3560" s="473"/>
      <c r="F3560" s="15"/>
      <c r="G3560" s="15"/>
      <c r="H3560" s="474" t="str">
        <f t="shared" si="114"/>
        <v/>
      </c>
      <c r="J3560" s="282" t="str">
        <f t="shared" si="115"/>
        <v/>
      </c>
    </row>
    <row r="3561" spans="2:10" ht="15" hidden="1" customHeight="1">
      <c r="B3561" s="150"/>
      <c r="C3561" s="13"/>
      <c r="D3561" s="14"/>
      <c r="E3561" s="473"/>
      <c r="F3561" s="15"/>
      <c r="G3561" s="15"/>
      <c r="H3561" s="474" t="str">
        <f t="shared" si="114"/>
        <v/>
      </c>
      <c r="J3561" s="282" t="str">
        <f t="shared" si="115"/>
        <v/>
      </c>
    </row>
    <row r="3562" spans="2:10" ht="15" hidden="1" customHeight="1">
      <c r="B3562" s="150"/>
      <c r="C3562" s="13"/>
      <c r="D3562" s="14"/>
      <c r="E3562" s="473"/>
      <c r="F3562" s="15"/>
      <c r="G3562" s="15"/>
      <c r="H3562" s="474" t="str">
        <f t="shared" si="114"/>
        <v/>
      </c>
      <c r="J3562" s="282" t="str">
        <f t="shared" si="115"/>
        <v/>
      </c>
    </row>
    <row r="3563" spans="2:10" ht="15" hidden="1" customHeight="1">
      <c r="B3563" s="150"/>
      <c r="C3563" s="13"/>
      <c r="D3563" s="14"/>
      <c r="E3563" s="473"/>
      <c r="F3563" s="15"/>
      <c r="G3563" s="15"/>
      <c r="H3563" s="474" t="str">
        <f t="shared" si="114"/>
        <v/>
      </c>
      <c r="J3563" s="282" t="str">
        <f t="shared" si="115"/>
        <v/>
      </c>
    </row>
    <row r="3564" spans="2:10" ht="15" hidden="1" customHeight="1">
      <c r="B3564" s="150"/>
      <c r="C3564" s="13"/>
      <c r="D3564" s="14"/>
      <c r="E3564" s="473"/>
      <c r="F3564" s="15"/>
      <c r="G3564" s="15"/>
      <c r="H3564" s="474" t="str">
        <f t="shared" si="114"/>
        <v/>
      </c>
      <c r="J3564" s="282" t="str">
        <f t="shared" si="115"/>
        <v/>
      </c>
    </row>
    <row r="3565" spans="2:10" ht="15" hidden="1" customHeight="1">
      <c r="B3565" s="150"/>
      <c r="C3565" s="13"/>
      <c r="D3565" s="14"/>
      <c r="E3565" s="473"/>
      <c r="F3565" s="15"/>
      <c r="G3565" s="15"/>
      <c r="H3565" s="474" t="str">
        <f t="shared" si="114"/>
        <v/>
      </c>
      <c r="J3565" s="282" t="str">
        <f t="shared" si="115"/>
        <v/>
      </c>
    </row>
    <row r="3566" spans="2:10" ht="15" hidden="1" customHeight="1">
      <c r="B3566" s="150"/>
      <c r="C3566" s="13"/>
      <c r="D3566" s="14"/>
      <c r="E3566" s="473"/>
      <c r="F3566" s="15"/>
      <c r="G3566" s="15"/>
      <c r="H3566" s="474" t="str">
        <f t="shared" si="114"/>
        <v/>
      </c>
      <c r="J3566" s="282" t="str">
        <f t="shared" si="115"/>
        <v/>
      </c>
    </row>
    <row r="3567" spans="2:10" ht="15" hidden="1" customHeight="1">
      <c r="B3567" s="150"/>
      <c r="C3567" s="13"/>
      <c r="D3567" s="14"/>
      <c r="E3567" s="473"/>
      <c r="F3567" s="15"/>
      <c r="G3567" s="15"/>
      <c r="H3567" s="474" t="str">
        <f t="shared" si="114"/>
        <v/>
      </c>
      <c r="J3567" s="282" t="str">
        <f t="shared" si="115"/>
        <v/>
      </c>
    </row>
    <row r="3568" spans="2:10" ht="15" hidden="1" customHeight="1">
      <c r="B3568" s="150"/>
      <c r="C3568" s="13"/>
      <c r="D3568" s="14"/>
      <c r="E3568" s="473"/>
      <c r="F3568" s="15"/>
      <c r="G3568" s="15"/>
      <c r="H3568" s="474" t="str">
        <f t="shared" si="114"/>
        <v/>
      </c>
      <c r="J3568" s="282" t="str">
        <f t="shared" si="115"/>
        <v/>
      </c>
    </row>
    <row r="3569" spans="2:10" ht="15" hidden="1" customHeight="1">
      <c r="B3569" s="150"/>
      <c r="C3569" s="13"/>
      <c r="D3569" s="14"/>
      <c r="E3569" s="473"/>
      <c r="F3569" s="15"/>
      <c r="G3569" s="15"/>
      <c r="H3569" s="474" t="str">
        <f t="shared" si="114"/>
        <v/>
      </c>
      <c r="J3569" s="282" t="str">
        <f t="shared" si="115"/>
        <v/>
      </c>
    </row>
    <row r="3570" spans="2:10" ht="15" hidden="1" customHeight="1">
      <c r="B3570" s="150"/>
      <c r="C3570" s="13"/>
      <c r="D3570" s="14"/>
      <c r="E3570" s="473"/>
      <c r="F3570" s="15"/>
      <c r="G3570" s="15"/>
      <c r="H3570" s="474" t="str">
        <f t="shared" si="114"/>
        <v/>
      </c>
      <c r="J3570" s="282" t="str">
        <f t="shared" si="115"/>
        <v/>
      </c>
    </row>
    <row r="3571" spans="2:10" ht="15" hidden="1" customHeight="1">
      <c r="B3571" s="150"/>
      <c r="C3571" s="13"/>
      <c r="D3571" s="14"/>
      <c r="E3571" s="473"/>
      <c r="F3571" s="15"/>
      <c r="G3571" s="15"/>
      <c r="H3571" s="474" t="str">
        <f t="shared" si="114"/>
        <v/>
      </c>
      <c r="J3571" s="282" t="str">
        <f t="shared" si="115"/>
        <v/>
      </c>
    </row>
    <row r="3572" spans="2:10" ht="15" hidden="1" customHeight="1">
      <c r="B3572" s="150"/>
      <c r="C3572" s="13"/>
      <c r="D3572" s="14"/>
      <c r="E3572" s="473"/>
      <c r="F3572" s="15"/>
      <c r="G3572" s="15"/>
      <c r="H3572" s="474" t="str">
        <f t="shared" si="114"/>
        <v/>
      </c>
      <c r="J3572" s="282" t="str">
        <f t="shared" si="115"/>
        <v/>
      </c>
    </row>
    <row r="3573" spans="2:10" ht="15" hidden="1" customHeight="1">
      <c r="B3573" s="150"/>
      <c r="C3573" s="13"/>
      <c r="D3573" s="14"/>
      <c r="E3573" s="473"/>
      <c r="F3573" s="15"/>
      <c r="G3573" s="15"/>
      <c r="H3573" s="474" t="str">
        <f t="shared" si="114"/>
        <v/>
      </c>
      <c r="J3573" s="282" t="str">
        <f t="shared" si="115"/>
        <v/>
      </c>
    </row>
    <row r="3574" spans="2:10" ht="15" hidden="1" customHeight="1">
      <c r="B3574" s="150"/>
      <c r="C3574" s="13"/>
      <c r="D3574" s="14"/>
      <c r="E3574" s="473"/>
      <c r="F3574" s="15"/>
      <c r="G3574" s="15"/>
      <c r="H3574" s="474" t="str">
        <f t="shared" si="114"/>
        <v/>
      </c>
      <c r="J3574" s="282" t="str">
        <f t="shared" si="115"/>
        <v/>
      </c>
    </row>
    <row r="3575" spans="2:10" ht="15" hidden="1" customHeight="1">
      <c r="B3575" s="150"/>
      <c r="C3575" s="13"/>
      <c r="D3575" s="14"/>
      <c r="E3575" s="473"/>
      <c r="F3575" s="15"/>
      <c r="G3575" s="15"/>
      <c r="H3575" s="474" t="str">
        <f t="shared" si="114"/>
        <v/>
      </c>
      <c r="J3575" s="282" t="str">
        <f t="shared" si="115"/>
        <v/>
      </c>
    </row>
    <row r="3576" spans="2:10" ht="15" hidden="1" customHeight="1">
      <c r="B3576" s="150"/>
      <c r="C3576" s="13"/>
      <c r="D3576" s="14"/>
      <c r="E3576" s="473"/>
      <c r="F3576" s="15"/>
      <c r="G3576" s="15"/>
      <c r="H3576" s="474" t="str">
        <f t="shared" si="114"/>
        <v/>
      </c>
      <c r="J3576" s="282" t="str">
        <f t="shared" si="115"/>
        <v/>
      </c>
    </row>
    <row r="3577" spans="2:10" ht="15" hidden="1" customHeight="1">
      <c r="B3577" s="150"/>
      <c r="C3577" s="13"/>
      <c r="D3577" s="14"/>
      <c r="E3577" s="473"/>
      <c r="F3577" s="15"/>
      <c r="G3577" s="15"/>
      <c r="H3577" s="474" t="str">
        <f t="shared" si="114"/>
        <v/>
      </c>
      <c r="J3577" s="282" t="str">
        <f t="shared" si="115"/>
        <v/>
      </c>
    </row>
    <row r="3578" spans="2:10" ht="15" hidden="1" customHeight="1">
      <c r="B3578" s="150"/>
      <c r="C3578" s="13"/>
      <c r="D3578" s="14"/>
      <c r="E3578" s="473"/>
      <c r="F3578" s="15"/>
      <c r="G3578" s="15"/>
      <c r="H3578" s="474" t="str">
        <f t="shared" si="114"/>
        <v/>
      </c>
      <c r="J3578" s="282" t="str">
        <f t="shared" si="115"/>
        <v/>
      </c>
    </row>
    <row r="3579" spans="2:10" ht="15" hidden="1" customHeight="1">
      <c r="B3579" s="150"/>
      <c r="C3579" s="13"/>
      <c r="D3579" s="14"/>
      <c r="E3579" s="473"/>
      <c r="F3579" s="15"/>
      <c r="G3579" s="15"/>
      <c r="H3579" s="474" t="str">
        <f t="shared" si="114"/>
        <v/>
      </c>
      <c r="J3579" s="282" t="str">
        <f t="shared" si="115"/>
        <v/>
      </c>
    </row>
    <row r="3580" spans="2:10" ht="15" hidden="1" customHeight="1">
      <c r="B3580" s="150"/>
      <c r="C3580" s="13"/>
      <c r="D3580" s="14"/>
      <c r="E3580" s="473"/>
      <c r="F3580" s="15"/>
      <c r="G3580" s="15"/>
      <c r="H3580" s="474" t="str">
        <f t="shared" si="114"/>
        <v/>
      </c>
      <c r="J3580" s="282" t="str">
        <f t="shared" si="115"/>
        <v/>
      </c>
    </row>
    <row r="3581" spans="2:10" ht="15" hidden="1" customHeight="1">
      <c r="B3581" s="150"/>
      <c r="C3581" s="13"/>
      <c r="D3581" s="14"/>
      <c r="E3581" s="473"/>
      <c r="F3581" s="15"/>
      <c r="G3581" s="15"/>
      <c r="H3581" s="474" t="str">
        <f t="shared" si="114"/>
        <v/>
      </c>
      <c r="J3581" s="282" t="str">
        <f t="shared" si="115"/>
        <v/>
      </c>
    </row>
    <row r="3582" spans="2:10" ht="15" hidden="1" customHeight="1">
      <c r="B3582" s="150"/>
      <c r="C3582" s="13"/>
      <c r="D3582" s="14"/>
      <c r="E3582" s="473"/>
      <c r="F3582" s="15"/>
      <c r="G3582" s="15"/>
      <c r="H3582" s="474" t="str">
        <f t="shared" si="114"/>
        <v/>
      </c>
      <c r="J3582" s="282" t="str">
        <f t="shared" si="115"/>
        <v/>
      </c>
    </row>
    <row r="3583" spans="2:10" ht="15" hidden="1" customHeight="1">
      <c r="B3583" s="150"/>
      <c r="C3583" s="13"/>
      <c r="D3583" s="14"/>
      <c r="E3583" s="473"/>
      <c r="F3583" s="15"/>
      <c r="G3583" s="15"/>
      <c r="H3583" s="474" t="str">
        <f t="shared" si="114"/>
        <v/>
      </c>
      <c r="J3583" s="282" t="str">
        <f t="shared" si="115"/>
        <v/>
      </c>
    </row>
    <row r="3584" spans="2:10" ht="15" hidden="1" customHeight="1">
      <c r="B3584" s="150"/>
      <c r="C3584" s="13"/>
      <c r="D3584" s="14"/>
      <c r="E3584" s="473"/>
      <c r="F3584" s="15"/>
      <c r="G3584" s="15"/>
      <c r="H3584" s="474" t="str">
        <f t="shared" si="114"/>
        <v/>
      </c>
      <c r="J3584" s="282" t="str">
        <f t="shared" si="115"/>
        <v/>
      </c>
    </row>
    <row r="3585" spans="2:10" ht="15" hidden="1" customHeight="1">
      <c r="B3585" s="150"/>
      <c r="C3585" s="13"/>
      <c r="D3585" s="14"/>
      <c r="E3585" s="473"/>
      <c r="F3585" s="15"/>
      <c r="G3585" s="15"/>
      <c r="H3585" s="474" t="str">
        <f t="shared" si="114"/>
        <v/>
      </c>
      <c r="J3585" s="282" t="str">
        <f t="shared" si="115"/>
        <v/>
      </c>
    </row>
    <row r="3586" spans="2:10" ht="15" hidden="1" customHeight="1">
      <c r="B3586" s="150"/>
      <c r="C3586" s="13"/>
      <c r="D3586" s="14"/>
      <c r="E3586" s="473"/>
      <c r="F3586" s="15"/>
      <c r="G3586" s="15"/>
      <c r="H3586" s="474" t="str">
        <f t="shared" si="114"/>
        <v/>
      </c>
      <c r="J3586" s="282" t="str">
        <f t="shared" si="115"/>
        <v/>
      </c>
    </row>
    <row r="3587" spans="2:10" ht="15" hidden="1" customHeight="1">
      <c r="B3587" s="150"/>
      <c r="C3587" s="13"/>
      <c r="D3587" s="14"/>
      <c r="E3587" s="473"/>
      <c r="F3587" s="15"/>
      <c r="G3587" s="15"/>
      <c r="H3587" s="474" t="str">
        <f t="shared" si="114"/>
        <v/>
      </c>
      <c r="J3587" s="282" t="str">
        <f t="shared" si="115"/>
        <v/>
      </c>
    </row>
    <row r="3588" spans="2:10" ht="15" hidden="1" customHeight="1">
      <c r="B3588" s="150"/>
      <c r="C3588" s="13"/>
      <c r="D3588" s="14"/>
      <c r="E3588" s="473"/>
      <c r="F3588" s="15"/>
      <c r="G3588" s="15"/>
      <c r="H3588" s="474" t="str">
        <f t="shared" si="114"/>
        <v/>
      </c>
      <c r="J3588" s="282" t="str">
        <f t="shared" si="115"/>
        <v/>
      </c>
    </row>
    <row r="3589" spans="2:10" ht="15" hidden="1" customHeight="1">
      <c r="B3589" s="150"/>
      <c r="C3589" s="13"/>
      <c r="D3589" s="14"/>
      <c r="E3589" s="473"/>
      <c r="F3589" s="15"/>
      <c r="G3589" s="15"/>
      <c r="H3589" s="474" t="str">
        <f t="shared" si="114"/>
        <v/>
      </c>
      <c r="J3589" s="282" t="str">
        <f t="shared" si="115"/>
        <v/>
      </c>
    </row>
    <row r="3590" spans="2:10" ht="15" hidden="1" customHeight="1">
      <c r="B3590" s="150"/>
      <c r="C3590" s="13"/>
      <c r="D3590" s="14"/>
      <c r="E3590" s="473"/>
      <c r="F3590" s="15"/>
      <c r="G3590" s="15"/>
      <c r="H3590" s="474" t="str">
        <f t="shared" si="114"/>
        <v/>
      </c>
      <c r="J3590" s="282" t="str">
        <f t="shared" si="115"/>
        <v/>
      </c>
    </row>
    <row r="3591" spans="2:10" ht="15" hidden="1" customHeight="1">
      <c r="B3591" s="150"/>
      <c r="C3591" s="13"/>
      <c r="D3591" s="14"/>
      <c r="E3591" s="473"/>
      <c r="F3591" s="15"/>
      <c r="G3591" s="15"/>
      <c r="H3591" s="474" t="str">
        <f t="shared" si="114"/>
        <v/>
      </c>
      <c r="J3591" s="282" t="str">
        <f t="shared" si="115"/>
        <v/>
      </c>
    </row>
    <row r="3592" spans="2:10" ht="15" hidden="1" customHeight="1">
      <c r="B3592" s="150"/>
      <c r="C3592" s="13"/>
      <c r="D3592" s="14"/>
      <c r="E3592" s="473"/>
      <c r="F3592" s="15"/>
      <c r="G3592" s="15"/>
      <c r="H3592" s="474" t="str">
        <f t="shared" si="114"/>
        <v/>
      </c>
      <c r="J3592" s="282" t="str">
        <f t="shared" si="115"/>
        <v/>
      </c>
    </row>
    <row r="3593" spans="2:10" ht="15" hidden="1" customHeight="1">
      <c r="B3593" s="150"/>
      <c r="C3593" s="13"/>
      <c r="D3593" s="14"/>
      <c r="E3593" s="473"/>
      <c r="F3593" s="15"/>
      <c r="G3593" s="15"/>
      <c r="H3593" s="474" t="str">
        <f t="shared" ref="H3593:H3656" si="116">IF(B3593&lt;&gt;"",(D3593*E3593)/(1-F3593-G3593),"")</f>
        <v/>
      </c>
      <c r="J3593" s="282" t="str">
        <f t="shared" ref="J3593:J3656" si="117">IF(B3593="","",IF(H3593&lt;&gt;0,"x",IF(H3593="","",IF(H3593=0,""))))</f>
        <v/>
      </c>
    </row>
    <row r="3594" spans="2:10" ht="15" hidden="1" customHeight="1">
      <c r="B3594" s="150"/>
      <c r="C3594" s="13"/>
      <c r="D3594" s="14"/>
      <c r="E3594" s="473"/>
      <c r="F3594" s="15"/>
      <c r="G3594" s="15"/>
      <c r="H3594" s="474" t="str">
        <f t="shared" si="116"/>
        <v/>
      </c>
      <c r="J3594" s="282" t="str">
        <f t="shared" si="117"/>
        <v/>
      </c>
    </row>
    <row r="3595" spans="2:10" ht="15" hidden="1" customHeight="1">
      <c r="B3595" s="150"/>
      <c r="C3595" s="13"/>
      <c r="D3595" s="14"/>
      <c r="E3595" s="473"/>
      <c r="F3595" s="15"/>
      <c r="G3595" s="15"/>
      <c r="H3595" s="474" t="str">
        <f t="shared" si="116"/>
        <v/>
      </c>
      <c r="J3595" s="282" t="str">
        <f t="shared" si="117"/>
        <v/>
      </c>
    </row>
    <row r="3596" spans="2:10" ht="15" hidden="1" customHeight="1">
      <c r="B3596" s="150"/>
      <c r="C3596" s="13"/>
      <c r="D3596" s="14"/>
      <c r="E3596" s="473"/>
      <c r="F3596" s="15"/>
      <c r="G3596" s="15"/>
      <c r="H3596" s="474" t="str">
        <f t="shared" si="116"/>
        <v/>
      </c>
      <c r="J3596" s="282" t="str">
        <f t="shared" si="117"/>
        <v/>
      </c>
    </row>
    <row r="3597" spans="2:10" ht="15" hidden="1" customHeight="1">
      <c r="B3597" s="150"/>
      <c r="C3597" s="13"/>
      <c r="D3597" s="14"/>
      <c r="E3597" s="473"/>
      <c r="F3597" s="15"/>
      <c r="G3597" s="15"/>
      <c r="H3597" s="474" t="str">
        <f t="shared" si="116"/>
        <v/>
      </c>
      <c r="J3597" s="282" t="str">
        <f t="shared" si="117"/>
        <v/>
      </c>
    </row>
    <row r="3598" spans="2:10" ht="15" hidden="1" customHeight="1">
      <c r="B3598" s="150"/>
      <c r="C3598" s="13"/>
      <c r="D3598" s="14"/>
      <c r="E3598" s="473"/>
      <c r="F3598" s="15"/>
      <c r="G3598" s="15"/>
      <c r="H3598" s="474" t="str">
        <f t="shared" si="116"/>
        <v/>
      </c>
      <c r="J3598" s="282" t="str">
        <f t="shared" si="117"/>
        <v/>
      </c>
    </row>
    <row r="3599" spans="2:10" ht="15" hidden="1" customHeight="1">
      <c r="B3599" s="150"/>
      <c r="C3599" s="13"/>
      <c r="D3599" s="14"/>
      <c r="E3599" s="473"/>
      <c r="F3599" s="15"/>
      <c r="G3599" s="15"/>
      <c r="H3599" s="474" t="str">
        <f t="shared" si="116"/>
        <v/>
      </c>
      <c r="J3599" s="282" t="str">
        <f t="shared" si="117"/>
        <v/>
      </c>
    </row>
    <row r="3600" spans="2:10" ht="15" hidden="1" customHeight="1">
      <c r="B3600" s="150"/>
      <c r="C3600" s="13"/>
      <c r="D3600" s="14"/>
      <c r="E3600" s="473"/>
      <c r="F3600" s="15"/>
      <c r="G3600" s="15"/>
      <c r="H3600" s="474" t="str">
        <f t="shared" si="116"/>
        <v/>
      </c>
      <c r="J3600" s="282" t="str">
        <f t="shared" si="117"/>
        <v/>
      </c>
    </row>
    <row r="3601" spans="2:10" ht="15" hidden="1" customHeight="1">
      <c r="B3601" s="150"/>
      <c r="C3601" s="13"/>
      <c r="D3601" s="14"/>
      <c r="E3601" s="473"/>
      <c r="F3601" s="15"/>
      <c r="G3601" s="15"/>
      <c r="H3601" s="474" t="str">
        <f t="shared" si="116"/>
        <v/>
      </c>
      <c r="J3601" s="282" t="str">
        <f t="shared" si="117"/>
        <v/>
      </c>
    </row>
    <row r="3602" spans="2:10" ht="15" hidden="1" customHeight="1">
      <c r="B3602" s="150"/>
      <c r="C3602" s="13"/>
      <c r="D3602" s="14"/>
      <c r="E3602" s="473"/>
      <c r="F3602" s="15"/>
      <c r="G3602" s="15"/>
      <c r="H3602" s="474" t="str">
        <f t="shared" si="116"/>
        <v/>
      </c>
      <c r="J3602" s="282" t="str">
        <f t="shared" si="117"/>
        <v/>
      </c>
    </row>
    <row r="3603" spans="2:10" ht="15" hidden="1" customHeight="1">
      <c r="B3603" s="150"/>
      <c r="C3603" s="13"/>
      <c r="D3603" s="14"/>
      <c r="E3603" s="473"/>
      <c r="F3603" s="15"/>
      <c r="G3603" s="15"/>
      <c r="H3603" s="474" t="str">
        <f t="shared" si="116"/>
        <v/>
      </c>
      <c r="J3603" s="282" t="str">
        <f t="shared" si="117"/>
        <v/>
      </c>
    </row>
    <row r="3604" spans="2:10" ht="15" hidden="1" customHeight="1">
      <c r="B3604" s="150"/>
      <c r="C3604" s="13"/>
      <c r="D3604" s="14"/>
      <c r="E3604" s="473"/>
      <c r="F3604" s="15"/>
      <c r="G3604" s="15"/>
      <c r="H3604" s="474" t="str">
        <f t="shared" si="116"/>
        <v/>
      </c>
      <c r="J3604" s="282" t="str">
        <f t="shared" si="117"/>
        <v/>
      </c>
    </row>
    <row r="3605" spans="2:10" ht="15" hidden="1" customHeight="1">
      <c r="B3605" s="150"/>
      <c r="C3605" s="13"/>
      <c r="D3605" s="14"/>
      <c r="E3605" s="473"/>
      <c r="F3605" s="15"/>
      <c r="G3605" s="15"/>
      <c r="H3605" s="474" t="str">
        <f t="shared" si="116"/>
        <v/>
      </c>
      <c r="J3605" s="282" t="str">
        <f t="shared" si="117"/>
        <v/>
      </c>
    </row>
    <row r="3606" spans="2:10" ht="15" hidden="1" customHeight="1">
      <c r="B3606" s="150"/>
      <c r="C3606" s="13"/>
      <c r="D3606" s="14"/>
      <c r="E3606" s="473"/>
      <c r="F3606" s="15"/>
      <c r="G3606" s="15"/>
      <c r="H3606" s="474" t="str">
        <f t="shared" si="116"/>
        <v/>
      </c>
      <c r="J3606" s="282" t="str">
        <f t="shared" si="117"/>
        <v/>
      </c>
    </row>
    <row r="3607" spans="2:10" ht="15" hidden="1" customHeight="1">
      <c r="B3607" s="150"/>
      <c r="C3607" s="13"/>
      <c r="D3607" s="14"/>
      <c r="E3607" s="473"/>
      <c r="F3607" s="15"/>
      <c r="G3607" s="15"/>
      <c r="H3607" s="474" t="str">
        <f t="shared" si="116"/>
        <v/>
      </c>
      <c r="J3607" s="282" t="str">
        <f t="shared" si="117"/>
        <v/>
      </c>
    </row>
    <row r="3608" spans="2:10" ht="15" hidden="1" customHeight="1">
      <c r="B3608" s="150"/>
      <c r="C3608" s="13"/>
      <c r="D3608" s="14"/>
      <c r="E3608" s="473"/>
      <c r="F3608" s="15"/>
      <c r="G3608" s="15"/>
      <c r="H3608" s="474" t="str">
        <f t="shared" si="116"/>
        <v/>
      </c>
      <c r="J3608" s="282" t="str">
        <f t="shared" si="117"/>
        <v/>
      </c>
    </row>
    <row r="3609" spans="2:10" ht="15" hidden="1" customHeight="1">
      <c r="B3609" s="150"/>
      <c r="C3609" s="13"/>
      <c r="D3609" s="14"/>
      <c r="E3609" s="473"/>
      <c r="F3609" s="15"/>
      <c r="G3609" s="15"/>
      <c r="H3609" s="474" t="str">
        <f t="shared" si="116"/>
        <v/>
      </c>
      <c r="J3609" s="282" t="str">
        <f t="shared" si="117"/>
        <v/>
      </c>
    </row>
    <row r="3610" spans="2:10" ht="15" hidden="1" customHeight="1">
      <c r="B3610" s="150"/>
      <c r="C3610" s="13"/>
      <c r="D3610" s="14"/>
      <c r="E3610" s="473"/>
      <c r="F3610" s="15"/>
      <c r="G3610" s="15"/>
      <c r="H3610" s="474" t="str">
        <f t="shared" si="116"/>
        <v/>
      </c>
      <c r="J3610" s="282" t="str">
        <f t="shared" si="117"/>
        <v/>
      </c>
    </row>
    <row r="3611" spans="2:10" ht="15" hidden="1" customHeight="1">
      <c r="B3611" s="150"/>
      <c r="C3611" s="13"/>
      <c r="D3611" s="14"/>
      <c r="E3611" s="473"/>
      <c r="F3611" s="15"/>
      <c r="G3611" s="15"/>
      <c r="H3611" s="474" t="str">
        <f t="shared" si="116"/>
        <v/>
      </c>
      <c r="J3611" s="282" t="str">
        <f t="shared" si="117"/>
        <v/>
      </c>
    </row>
    <row r="3612" spans="2:10" ht="15" hidden="1" customHeight="1">
      <c r="B3612" s="150"/>
      <c r="C3612" s="13"/>
      <c r="D3612" s="14"/>
      <c r="E3612" s="473"/>
      <c r="F3612" s="15"/>
      <c r="G3612" s="15"/>
      <c r="H3612" s="474" t="str">
        <f t="shared" si="116"/>
        <v/>
      </c>
      <c r="J3612" s="282" t="str">
        <f t="shared" si="117"/>
        <v/>
      </c>
    </row>
    <row r="3613" spans="2:10" ht="15" hidden="1" customHeight="1">
      <c r="B3613" s="150"/>
      <c r="C3613" s="13"/>
      <c r="D3613" s="14"/>
      <c r="E3613" s="473"/>
      <c r="F3613" s="15"/>
      <c r="G3613" s="15"/>
      <c r="H3613" s="474" t="str">
        <f t="shared" si="116"/>
        <v/>
      </c>
      <c r="J3613" s="282" t="str">
        <f t="shared" si="117"/>
        <v/>
      </c>
    </row>
    <row r="3614" spans="2:10" ht="15" hidden="1" customHeight="1">
      <c r="B3614" s="150"/>
      <c r="C3614" s="13"/>
      <c r="D3614" s="14"/>
      <c r="E3614" s="473"/>
      <c r="F3614" s="15"/>
      <c r="G3614" s="15"/>
      <c r="H3614" s="474" t="str">
        <f t="shared" si="116"/>
        <v/>
      </c>
      <c r="J3614" s="282" t="str">
        <f t="shared" si="117"/>
        <v/>
      </c>
    </row>
    <row r="3615" spans="2:10" ht="15" hidden="1" customHeight="1">
      <c r="B3615" s="150"/>
      <c r="C3615" s="13"/>
      <c r="D3615" s="14"/>
      <c r="E3615" s="473"/>
      <c r="F3615" s="15"/>
      <c r="G3615" s="15"/>
      <c r="H3615" s="474" t="str">
        <f t="shared" si="116"/>
        <v/>
      </c>
      <c r="J3615" s="282" t="str">
        <f t="shared" si="117"/>
        <v/>
      </c>
    </row>
    <row r="3616" spans="2:10" ht="15" hidden="1" customHeight="1">
      <c r="B3616" s="150"/>
      <c r="C3616" s="13"/>
      <c r="D3616" s="14"/>
      <c r="E3616" s="473"/>
      <c r="F3616" s="15"/>
      <c r="G3616" s="15"/>
      <c r="H3616" s="474" t="str">
        <f t="shared" si="116"/>
        <v/>
      </c>
      <c r="J3616" s="282" t="str">
        <f t="shared" si="117"/>
        <v/>
      </c>
    </row>
    <row r="3617" spans="2:10" ht="15" hidden="1" customHeight="1">
      <c r="B3617" s="150"/>
      <c r="C3617" s="13"/>
      <c r="D3617" s="14"/>
      <c r="E3617" s="473"/>
      <c r="F3617" s="15"/>
      <c r="G3617" s="15"/>
      <c r="H3617" s="474" t="str">
        <f t="shared" si="116"/>
        <v/>
      </c>
      <c r="J3617" s="282" t="str">
        <f t="shared" si="117"/>
        <v/>
      </c>
    </row>
    <row r="3618" spans="2:10" ht="15" hidden="1" customHeight="1">
      <c r="B3618" s="150"/>
      <c r="C3618" s="13"/>
      <c r="D3618" s="14"/>
      <c r="E3618" s="473"/>
      <c r="F3618" s="15"/>
      <c r="G3618" s="15"/>
      <c r="H3618" s="474" t="str">
        <f t="shared" si="116"/>
        <v/>
      </c>
      <c r="J3618" s="282" t="str">
        <f t="shared" si="117"/>
        <v/>
      </c>
    </row>
    <row r="3619" spans="2:10" ht="15" hidden="1" customHeight="1">
      <c r="B3619" s="150"/>
      <c r="C3619" s="13"/>
      <c r="D3619" s="14"/>
      <c r="E3619" s="473"/>
      <c r="F3619" s="15"/>
      <c r="G3619" s="15"/>
      <c r="H3619" s="474" t="str">
        <f t="shared" si="116"/>
        <v/>
      </c>
      <c r="J3619" s="282" t="str">
        <f t="shared" si="117"/>
        <v/>
      </c>
    </row>
    <row r="3620" spans="2:10" ht="15" hidden="1" customHeight="1">
      <c r="B3620" s="150"/>
      <c r="C3620" s="13"/>
      <c r="D3620" s="14"/>
      <c r="E3620" s="473"/>
      <c r="F3620" s="15"/>
      <c r="G3620" s="15"/>
      <c r="H3620" s="474" t="str">
        <f t="shared" si="116"/>
        <v/>
      </c>
      <c r="J3620" s="282" t="str">
        <f t="shared" si="117"/>
        <v/>
      </c>
    </row>
    <row r="3621" spans="2:10" ht="15" hidden="1" customHeight="1">
      <c r="B3621" s="150"/>
      <c r="C3621" s="13"/>
      <c r="D3621" s="14"/>
      <c r="E3621" s="473"/>
      <c r="F3621" s="15"/>
      <c r="G3621" s="15"/>
      <c r="H3621" s="474" t="str">
        <f t="shared" si="116"/>
        <v/>
      </c>
      <c r="J3621" s="282" t="str">
        <f t="shared" si="117"/>
        <v/>
      </c>
    </row>
    <row r="3622" spans="2:10" ht="15" hidden="1" customHeight="1">
      <c r="B3622" s="150"/>
      <c r="C3622" s="13"/>
      <c r="D3622" s="14"/>
      <c r="E3622" s="473"/>
      <c r="F3622" s="15"/>
      <c r="G3622" s="15"/>
      <c r="H3622" s="474" t="str">
        <f t="shared" si="116"/>
        <v/>
      </c>
      <c r="J3622" s="282" t="str">
        <f t="shared" si="117"/>
        <v/>
      </c>
    </row>
    <row r="3623" spans="2:10" ht="15" hidden="1" customHeight="1">
      <c r="B3623" s="150"/>
      <c r="C3623" s="13"/>
      <c r="D3623" s="14"/>
      <c r="E3623" s="473"/>
      <c r="F3623" s="15"/>
      <c r="G3623" s="15"/>
      <c r="H3623" s="474" t="str">
        <f t="shared" si="116"/>
        <v/>
      </c>
      <c r="J3623" s="282" t="str">
        <f t="shared" si="117"/>
        <v/>
      </c>
    </row>
    <row r="3624" spans="2:10" ht="15" hidden="1" customHeight="1">
      <c r="B3624" s="150"/>
      <c r="C3624" s="13"/>
      <c r="D3624" s="14"/>
      <c r="E3624" s="473"/>
      <c r="F3624" s="15"/>
      <c r="G3624" s="15"/>
      <c r="H3624" s="474" t="str">
        <f t="shared" si="116"/>
        <v/>
      </c>
      <c r="J3624" s="282" t="str">
        <f t="shared" si="117"/>
        <v/>
      </c>
    </row>
    <row r="3625" spans="2:10" ht="15" hidden="1" customHeight="1">
      <c r="B3625" s="150"/>
      <c r="C3625" s="13"/>
      <c r="D3625" s="14"/>
      <c r="E3625" s="473"/>
      <c r="F3625" s="15"/>
      <c r="G3625" s="15"/>
      <c r="H3625" s="474" t="str">
        <f t="shared" si="116"/>
        <v/>
      </c>
      <c r="J3625" s="282" t="str">
        <f t="shared" si="117"/>
        <v/>
      </c>
    </row>
    <row r="3626" spans="2:10" ht="15" hidden="1" customHeight="1">
      <c r="B3626" s="150"/>
      <c r="C3626" s="13"/>
      <c r="D3626" s="14"/>
      <c r="E3626" s="473"/>
      <c r="F3626" s="15"/>
      <c r="G3626" s="15"/>
      <c r="H3626" s="474" t="str">
        <f t="shared" si="116"/>
        <v/>
      </c>
      <c r="J3626" s="282" t="str">
        <f t="shared" si="117"/>
        <v/>
      </c>
    </row>
    <row r="3627" spans="2:10" ht="15" hidden="1" customHeight="1">
      <c r="B3627" s="150"/>
      <c r="C3627" s="13"/>
      <c r="D3627" s="14"/>
      <c r="E3627" s="473"/>
      <c r="F3627" s="15"/>
      <c r="G3627" s="15"/>
      <c r="H3627" s="474" t="str">
        <f t="shared" si="116"/>
        <v/>
      </c>
      <c r="J3627" s="282" t="str">
        <f t="shared" si="117"/>
        <v/>
      </c>
    </row>
    <row r="3628" spans="2:10" ht="15" hidden="1" customHeight="1">
      <c r="B3628" s="150"/>
      <c r="C3628" s="13"/>
      <c r="D3628" s="14"/>
      <c r="E3628" s="473"/>
      <c r="F3628" s="15"/>
      <c r="G3628" s="15"/>
      <c r="H3628" s="474" t="str">
        <f t="shared" si="116"/>
        <v/>
      </c>
      <c r="J3628" s="282" t="str">
        <f t="shared" si="117"/>
        <v/>
      </c>
    </row>
    <row r="3629" spans="2:10" ht="15" hidden="1" customHeight="1">
      <c r="B3629" s="150"/>
      <c r="C3629" s="13"/>
      <c r="D3629" s="14"/>
      <c r="E3629" s="473"/>
      <c r="F3629" s="15"/>
      <c r="G3629" s="15"/>
      <c r="H3629" s="474" t="str">
        <f t="shared" si="116"/>
        <v/>
      </c>
      <c r="J3629" s="282" t="str">
        <f t="shared" si="117"/>
        <v/>
      </c>
    </row>
    <row r="3630" spans="2:10" ht="15" hidden="1" customHeight="1">
      <c r="B3630" s="150"/>
      <c r="C3630" s="13"/>
      <c r="D3630" s="14"/>
      <c r="E3630" s="473"/>
      <c r="F3630" s="15"/>
      <c r="G3630" s="15"/>
      <c r="H3630" s="474" t="str">
        <f t="shared" si="116"/>
        <v/>
      </c>
      <c r="J3630" s="282" t="str">
        <f t="shared" si="117"/>
        <v/>
      </c>
    </row>
    <row r="3631" spans="2:10" ht="15" hidden="1" customHeight="1">
      <c r="B3631" s="150"/>
      <c r="C3631" s="13"/>
      <c r="D3631" s="14"/>
      <c r="E3631" s="473"/>
      <c r="F3631" s="15"/>
      <c r="G3631" s="15"/>
      <c r="H3631" s="474" t="str">
        <f t="shared" si="116"/>
        <v/>
      </c>
      <c r="J3631" s="282" t="str">
        <f t="shared" si="117"/>
        <v/>
      </c>
    </row>
    <row r="3632" spans="2:10" ht="15" hidden="1" customHeight="1">
      <c r="B3632" s="150"/>
      <c r="C3632" s="13"/>
      <c r="D3632" s="14"/>
      <c r="E3632" s="473"/>
      <c r="F3632" s="15"/>
      <c r="G3632" s="15"/>
      <c r="H3632" s="474" t="str">
        <f t="shared" si="116"/>
        <v/>
      </c>
      <c r="J3632" s="282" t="str">
        <f t="shared" si="117"/>
        <v/>
      </c>
    </row>
    <row r="3633" spans="2:10" ht="15" hidden="1" customHeight="1">
      <c r="B3633" s="150"/>
      <c r="C3633" s="13"/>
      <c r="D3633" s="14"/>
      <c r="E3633" s="473"/>
      <c r="F3633" s="15"/>
      <c r="G3633" s="15"/>
      <c r="H3633" s="474" t="str">
        <f t="shared" si="116"/>
        <v/>
      </c>
      <c r="J3633" s="282" t="str">
        <f t="shared" si="117"/>
        <v/>
      </c>
    </row>
    <row r="3634" spans="2:10" ht="15" hidden="1" customHeight="1">
      <c r="B3634" s="150"/>
      <c r="C3634" s="13"/>
      <c r="D3634" s="14"/>
      <c r="E3634" s="473"/>
      <c r="F3634" s="15"/>
      <c r="G3634" s="15"/>
      <c r="H3634" s="474" t="str">
        <f t="shared" si="116"/>
        <v/>
      </c>
      <c r="J3634" s="282" t="str">
        <f t="shared" si="117"/>
        <v/>
      </c>
    </row>
    <row r="3635" spans="2:10" ht="15" hidden="1" customHeight="1">
      <c r="B3635" s="150"/>
      <c r="C3635" s="13"/>
      <c r="D3635" s="14"/>
      <c r="E3635" s="473"/>
      <c r="F3635" s="15"/>
      <c r="G3635" s="15"/>
      <c r="H3635" s="474" t="str">
        <f t="shared" si="116"/>
        <v/>
      </c>
      <c r="J3635" s="282" t="str">
        <f t="shared" si="117"/>
        <v/>
      </c>
    </row>
    <row r="3636" spans="2:10" ht="15" hidden="1" customHeight="1">
      <c r="B3636" s="150"/>
      <c r="C3636" s="13"/>
      <c r="D3636" s="14"/>
      <c r="E3636" s="473"/>
      <c r="F3636" s="15"/>
      <c r="G3636" s="15"/>
      <c r="H3636" s="474" t="str">
        <f t="shared" si="116"/>
        <v/>
      </c>
      <c r="J3636" s="282" t="str">
        <f t="shared" si="117"/>
        <v/>
      </c>
    </row>
    <row r="3637" spans="2:10" ht="15" hidden="1" customHeight="1">
      <c r="B3637" s="150"/>
      <c r="C3637" s="13"/>
      <c r="D3637" s="14"/>
      <c r="E3637" s="473"/>
      <c r="F3637" s="15"/>
      <c r="G3637" s="15"/>
      <c r="H3637" s="474" t="str">
        <f t="shared" si="116"/>
        <v/>
      </c>
      <c r="J3637" s="282" t="str">
        <f t="shared" si="117"/>
        <v/>
      </c>
    </row>
    <row r="3638" spans="2:10" ht="15" hidden="1" customHeight="1">
      <c r="B3638" s="150"/>
      <c r="C3638" s="13"/>
      <c r="D3638" s="14"/>
      <c r="E3638" s="473"/>
      <c r="F3638" s="15"/>
      <c r="G3638" s="15"/>
      <c r="H3638" s="474" t="str">
        <f t="shared" si="116"/>
        <v/>
      </c>
      <c r="J3638" s="282" t="str">
        <f t="shared" si="117"/>
        <v/>
      </c>
    </row>
    <row r="3639" spans="2:10" ht="15" hidden="1" customHeight="1">
      <c r="B3639" s="150"/>
      <c r="C3639" s="13"/>
      <c r="D3639" s="14"/>
      <c r="E3639" s="473"/>
      <c r="F3639" s="15"/>
      <c r="G3639" s="15"/>
      <c r="H3639" s="474" t="str">
        <f t="shared" si="116"/>
        <v/>
      </c>
      <c r="J3639" s="282" t="str">
        <f t="shared" si="117"/>
        <v/>
      </c>
    </row>
    <row r="3640" spans="2:10" ht="15" hidden="1" customHeight="1">
      <c r="B3640" s="150"/>
      <c r="C3640" s="13"/>
      <c r="D3640" s="14"/>
      <c r="E3640" s="473"/>
      <c r="F3640" s="15"/>
      <c r="G3640" s="15"/>
      <c r="H3640" s="474" t="str">
        <f t="shared" si="116"/>
        <v/>
      </c>
      <c r="J3640" s="282" t="str">
        <f t="shared" si="117"/>
        <v/>
      </c>
    </row>
    <row r="3641" spans="2:10" ht="15" hidden="1" customHeight="1">
      <c r="B3641" s="150"/>
      <c r="C3641" s="13"/>
      <c r="D3641" s="14"/>
      <c r="E3641" s="473"/>
      <c r="F3641" s="15"/>
      <c r="G3641" s="15"/>
      <c r="H3641" s="474" t="str">
        <f t="shared" si="116"/>
        <v/>
      </c>
      <c r="J3641" s="282" t="str">
        <f t="shared" si="117"/>
        <v/>
      </c>
    </row>
    <row r="3642" spans="2:10" ht="15" hidden="1" customHeight="1">
      <c r="B3642" s="150"/>
      <c r="C3642" s="13"/>
      <c r="D3642" s="14"/>
      <c r="E3642" s="473"/>
      <c r="F3642" s="15"/>
      <c r="G3642" s="15"/>
      <c r="H3642" s="474" t="str">
        <f t="shared" si="116"/>
        <v/>
      </c>
      <c r="J3642" s="282" t="str">
        <f t="shared" si="117"/>
        <v/>
      </c>
    </row>
    <row r="3643" spans="2:10" ht="15" hidden="1" customHeight="1">
      <c r="B3643" s="150"/>
      <c r="C3643" s="13"/>
      <c r="D3643" s="14"/>
      <c r="E3643" s="473"/>
      <c r="F3643" s="15"/>
      <c r="G3643" s="15"/>
      <c r="H3643" s="474" t="str">
        <f t="shared" si="116"/>
        <v/>
      </c>
      <c r="J3643" s="282" t="str">
        <f t="shared" si="117"/>
        <v/>
      </c>
    </row>
    <row r="3644" spans="2:10" ht="15" hidden="1" customHeight="1">
      <c r="B3644" s="150"/>
      <c r="C3644" s="13"/>
      <c r="D3644" s="14"/>
      <c r="E3644" s="473"/>
      <c r="F3644" s="15"/>
      <c r="G3644" s="15"/>
      <c r="H3644" s="474" t="str">
        <f t="shared" si="116"/>
        <v/>
      </c>
      <c r="J3644" s="282" t="str">
        <f t="shared" si="117"/>
        <v/>
      </c>
    </row>
    <row r="3645" spans="2:10" ht="15" hidden="1" customHeight="1">
      <c r="B3645" s="150"/>
      <c r="C3645" s="13"/>
      <c r="D3645" s="14"/>
      <c r="E3645" s="473"/>
      <c r="F3645" s="15"/>
      <c r="G3645" s="15"/>
      <c r="H3645" s="474" t="str">
        <f t="shared" si="116"/>
        <v/>
      </c>
      <c r="J3645" s="282" t="str">
        <f t="shared" si="117"/>
        <v/>
      </c>
    </row>
    <row r="3646" spans="2:10" ht="15" hidden="1" customHeight="1">
      <c r="B3646" s="150"/>
      <c r="C3646" s="13"/>
      <c r="D3646" s="14"/>
      <c r="E3646" s="473"/>
      <c r="F3646" s="15"/>
      <c r="G3646" s="15"/>
      <c r="H3646" s="474" t="str">
        <f t="shared" si="116"/>
        <v/>
      </c>
      <c r="J3646" s="282" t="str">
        <f t="shared" si="117"/>
        <v/>
      </c>
    </row>
    <row r="3647" spans="2:10" ht="15" hidden="1" customHeight="1">
      <c r="B3647" s="150"/>
      <c r="C3647" s="13"/>
      <c r="D3647" s="14"/>
      <c r="E3647" s="473"/>
      <c r="F3647" s="15"/>
      <c r="G3647" s="15"/>
      <c r="H3647" s="474" t="str">
        <f t="shared" si="116"/>
        <v/>
      </c>
      <c r="J3647" s="282" t="str">
        <f t="shared" si="117"/>
        <v/>
      </c>
    </row>
    <row r="3648" spans="2:10" ht="15" hidden="1" customHeight="1">
      <c r="B3648" s="150"/>
      <c r="C3648" s="13"/>
      <c r="D3648" s="14"/>
      <c r="E3648" s="473"/>
      <c r="F3648" s="15"/>
      <c r="G3648" s="15"/>
      <c r="H3648" s="474" t="str">
        <f t="shared" si="116"/>
        <v/>
      </c>
      <c r="J3648" s="282" t="str">
        <f t="shared" si="117"/>
        <v/>
      </c>
    </row>
    <row r="3649" spans="2:10" ht="15" hidden="1" customHeight="1">
      <c r="B3649" s="150"/>
      <c r="C3649" s="13"/>
      <c r="D3649" s="14"/>
      <c r="E3649" s="473"/>
      <c r="F3649" s="15"/>
      <c r="G3649" s="15"/>
      <c r="H3649" s="474" t="str">
        <f t="shared" si="116"/>
        <v/>
      </c>
      <c r="J3649" s="282" t="str">
        <f t="shared" si="117"/>
        <v/>
      </c>
    </row>
    <row r="3650" spans="2:10" ht="15" hidden="1" customHeight="1">
      <c r="B3650" s="150"/>
      <c r="C3650" s="13"/>
      <c r="D3650" s="14"/>
      <c r="E3650" s="473"/>
      <c r="F3650" s="15"/>
      <c r="G3650" s="15"/>
      <c r="H3650" s="474" t="str">
        <f t="shared" si="116"/>
        <v/>
      </c>
      <c r="J3650" s="282" t="str">
        <f t="shared" si="117"/>
        <v/>
      </c>
    </row>
    <row r="3651" spans="2:10" ht="15" hidden="1" customHeight="1">
      <c r="B3651" s="150"/>
      <c r="C3651" s="13"/>
      <c r="D3651" s="14"/>
      <c r="E3651" s="473"/>
      <c r="F3651" s="15"/>
      <c r="G3651" s="15"/>
      <c r="H3651" s="474" t="str">
        <f t="shared" si="116"/>
        <v/>
      </c>
      <c r="J3651" s="282" t="str">
        <f t="shared" si="117"/>
        <v/>
      </c>
    </row>
    <row r="3652" spans="2:10" ht="15" hidden="1" customHeight="1">
      <c r="B3652" s="150"/>
      <c r="C3652" s="13"/>
      <c r="D3652" s="14"/>
      <c r="E3652" s="473"/>
      <c r="F3652" s="15"/>
      <c r="G3652" s="15"/>
      <c r="H3652" s="474" t="str">
        <f t="shared" si="116"/>
        <v/>
      </c>
      <c r="J3652" s="282" t="str">
        <f t="shared" si="117"/>
        <v/>
      </c>
    </row>
    <row r="3653" spans="2:10" ht="15" hidden="1" customHeight="1">
      <c r="B3653" s="150"/>
      <c r="C3653" s="13"/>
      <c r="D3653" s="14"/>
      <c r="E3653" s="473"/>
      <c r="F3653" s="15"/>
      <c r="G3653" s="15"/>
      <c r="H3653" s="474" t="str">
        <f t="shared" si="116"/>
        <v/>
      </c>
      <c r="J3653" s="282" t="str">
        <f t="shared" si="117"/>
        <v/>
      </c>
    </row>
    <row r="3654" spans="2:10" ht="15" hidden="1" customHeight="1">
      <c r="B3654" s="150"/>
      <c r="C3654" s="13"/>
      <c r="D3654" s="14"/>
      <c r="E3654" s="473"/>
      <c r="F3654" s="15"/>
      <c r="G3654" s="15"/>
      <c r="H3654" s="474" t="str">
        <f t="shared" si="116"/>
        <v/>
      </c>
      <c r="J3654" s="282" t="str">
        <f t="shared" si="117"/>
        <v/>
      </c>
    </row>
    <row r="3655" spans="2:10" ht="15" hidden="1" customHeight="1">
      <c r="B3655" s="150"/>
      <c r="C3655" s="13"/>
      <c r="D3655" s="14"/>
      <c r="E3655" s="473"/>
      <c r="F3655" s="15"/>
      <c r="G3655" s="15"/>
      <c r="H3655" s="474" t="str">
        <f t="shared" si="116"/>
        <v/>
      </c>
      <c r="J3655" s="282" t="str">
        <f t="shared" si="117"/>
        <v/>
      </c>
    </row>
    <row r="3656" spans="2:10" ht="15" hidden="1" customHeight="1">
      <c r="B3656" s="150"/>
      <c r="C3656" s="13"/>
      <c r="D3656" s="14"/>
      <c r="E3656" s="473"/>
      <c r="F3656" s="15"/>
      <c r="G3656" s="15"/>
      <c r="H3656" s="474" t="str">
        <f t="shared" si="116"/>
        <v/>
      </c>
      <c r="J3656" s="282" t="str">
        <f t="shared" si="117"/>
        <v/>
      </c>
    </row>
    <row r="3657" spans="2:10" ht="15" hidden="1" customHeight="1">
      <c r="B3657" s="150"/>
      <c r="C3657" s="13"/>
      <c r="D3657" s="14"/>
      <c r="E3657" s="473"/>
      <c r="F3657" s="15"/>
      <c r="G3657" s="15"/>
      <c r="H3657" s="474" t="str">
        <f t="shared" ref="H3657:H3713" si="118">IF(B3657&lt;&gt;"",(D3657*E3657)/(1-F3657-G3657),"")</f>
        <v/>
      </c>
      <c r="J3657" s="282" t="str">
        <f t="shared" ref="J3657:J3713" si="119">IF(B3657="","",IF(H3657&lt;&gt;0,"x",IF(H3657="","",IF(H3657=0,""))))</f>
        <v/>
      </c>
    </row>
    <row r="3658" spans="2:10" ht="15" hidden="1" customHeight="1">
      <c r="B3658" s="150"/>
      <c r="C3658" s="13"/>
      <c r="D3658" s="14"/>
      <c r="E3658" s="473"/>
      <c r="F3658" s="15"/>
      <c r="G3658" s="15"/>
      <c r="H3658" s="474" t="str">
        <f t="shared" si="118"/>
        <v/>
      </c>
      <c r="J3658" s="282" t="str">
        <f t="shared" si="119"/>
        <v/>
      </c>
    </row>
    <row r="3659" spans="2:10" ht="15" hidden="1" customHeight="1">
      <c r="B3659" s="150"/>
      <c r="C3659" s="13"/>
      <c r="D3659" s="14"/>
      <c r="E3659" s="473"/>
      <c r="F3659" s="15"/>
      <c r="G3659" s="15"/>
      <c r="H3659" s="474" t="str">
        <f t="shared" si="118"/>
        <v/>
      </c>
      <c r="J3659" s="282" t="str">
        <f t="shared" si="119"/>
        <v/>
      </c>
    </row>
    <row r="3660" spans="2:10" ht="15" hidden="1" customHeight="1">
      <c r="B3660" s="150"/>
      <c r="C3660" s="13"/>
      <c r="D3660" s="14"/>
      <c r="E3660" s="473"/>
      <c r="F3660" s="15"/>
      <c r="G3660" s="15"/>
      <c r="H3660" s="474" t="str">
        <f t="shared" si="118"/>
        <v/>
      </c>
      <c r="J3660" s="282" t="str">
        <f t="shared" si="119"/>
        <v/>
      </c>
    </row>
    <row r="3661" spans="2:10" ht="15" hidden="1" customHeight="1">
      <c r="B3661" s="150"/>
      <c r="C3661" s="13"/>
      <c r="D3661" s="14"/>
      <c r="E3661" s="473"/>
      <c r="F3661" s="15"/>
      <c r="G3661" s="15"/>
      <c r="H3661" s="474" t="str">
        <f t="shared" si="118"/>
        <v/>
      </c>
      <c r="J3661" s="282" t="str">
        <f t="shared" si="119"/>
        <v/>
      </c>
    </row>
    <row r="3662" spans="2:10" ht="15" hidden="1" customHeight="1">
      <c r="B3662" s="150"/>
      <c r="C3662" s="13"/>
      <c r="D3662" s="14"/>
      <c r="E3662" s="473"/>
      <c r="F3662" s="15"/>
      <c r="G3662" s="15"/>
      <c r="H3662" s="474" t="str">
        <f t="shared" si="118"/>
        <v/>
      </c>
      <c r="J3662" s="282" t="str">
        <f t="shared" si="119"/>
        <v/>
      </c>
    </row>
    <row r="3663" spans="2:10" ht="15" hidden="1" customHeight="1">
      <c r="B3663" s="150"/>
      <c r="C3663" s="13"/>
      <c r="D3663" s="14"/>
      <c r="E3663" s="473"/>
      <c r="F3663" s="15"/>
      <c r="G3663" s="15"/>
      <c r="H3663" s="474" t="str">
        <f t="shared" si="118"/>
        <v/>
      </c>
      <c r="J3663" s="282" t="str">
        <f t="shared" si="119"/>
        <v/>
      </c>
    </row>
    <row r="3664" spans="2:10" ht="15" hidden="1" customHeight="1">
      <c r="B3664" s="150"/>
      <c r="C3664" s="13"/>
      <c r="D3664" s="14"/>
      <c r="E3664" s="473"/>
      <c r="F3664" s="15"/>
      <c r="G3664" s="15"/>
      <c r="H3664" s="474" t="str">
        <f t="shared" si="118"/>
        <v/>
      </c>
      <c r="J3664" s="282" t="str">
        <f t="shared" si="119"/>
        <v/>
      </c>
    </row>
    <row r="3665" spans="2:10" ht="15" hidden="1" customHeight="1">
      <c r="B3665" s="150"/>
      <c r="C3665" s="13"/>
      <c r="D3665" s="14"/>
      <c r="E3665" s="473"/>
      <c r="F3665" s="15"/>
      <c r="G3665" s="15"/>
      <c r="H3665" s="474" t="str">
        <f t="shared" si="118"/>
        <v/>
      </c>
      <c r="J3665" s="282" t="str">
        <f t="shared" si="119"/>
        <v/>
      </c>
    </row>
    <row r="3666" spans="2:10" ht="15" hidden="1" customHeight="1">
      <c r="B3666" s="150"/>
      <c r="C3666" s="13"/>
      <c r="D3666" s="14"/>
      <c r="E3666" s="473"/>
      <c r="F3666" s="15"/>
      <c r="G3666" s="15"/>
      <c r="H3666" s="474" t="str">
        <f t="shared" si="118"/>
        <v/>
      </c>
      <c r="J3666" s="282" t="str">
        <f t="shared" si="119"/>
        <v/>
      </c>
    </row>
    <row r="3667" spans="2:10" ht="15" hidden="1" customHeight="1">
      <c r="B3667" s="150"/>
      <c r="C3667" s="13"/>
      <c r="D3667" s="14"/>
      <c r="E3667" s="473"/>
      <c r="F3667" s="15"/>
      <c r="G3667" s="15"/>
      <c r="H3667" s="474" t="str">
        <f t="shared" si="118"/>
        <v/>
      </c>
      <c r="J3667" s="282" t="str">
        <f t="shared" si="119"/>
        <v/>
      </c>
    </row>
    <row r="3668" spans="2:10" ht="15" hidden="1" customHeight="1">
      <c r="B3668" s="150"/>
      <c r="C3668" s="13"/>
      <c r="D3668" s="14"/>
      <c r="E3668" s="473"/>
      <c r="F3668" s="15"/>
      <c r="G3668" s="15"/>
      <c r="H3668" s="474" t="str">
        <f t="shared" si="118"/>
        <v/>
      </c>
      <c r="J3668" s="282" t="str">
        <f t="shared" si="119"/>
        <v/>
      </c>
    </row>
    <row r="3669" spans="2:10" ht="15" hidden="1" customHeight="1">
      <c r="B3669" s="150"/>
      <c r="C3669" s="13"/>
      <c r="D3669" s="14"/>
      <c r="E3669" s="473"/>
      <c r="F3669" s="15"/>
      <c r="G3669" s="15"/>
      <c r="H3669" s="474" t="str">
        <f t="shared" si="118"/>
        <v/>
      </c>
      <c r="J3669" s="282" t="str">
        <f t="shared" si="119"/>
        <v/>
      </c>
    </row>
    <row r="3670" spans="2:10" ht="15" hidden="1" customHeight="1">
      <c r="B3670" s="150"/>
      <c r="C3670" s="13"/>
      <c r="D3670" s="14"/>
      <c r="E3670" s="473"/>
      <c r="F3670" s="15"/>
      <c r="G3670" s="15"/>
      <c r="H3670" s="474" t="str">
        <f t="shared" si="118"/>
        <v/>
      </c>
      <c r="J3670" s="282" t="str">
        <f t="shared" si="119"/>
        <v/>
      </c>
    </row>
    <row r="3671" spans="2:10" ht="15" hidden="1" customHeight="1">
      <c r="B3671" s="150"/>
      <c r="C3671" s="13"/>
      <c r="D3671" s="14"/>
      <c r="E3671" s="473"/>
      <c r="F3671" s="15"/>
      <c r="G3671" s="15"/>
      <c r="H3671" s="474" t="str">
        <f t="shared" si="118"/>
        <v/>
      </c>
      <c r="J3671" s="282" t="str">
        <f t="shared" si="119"/>
        <v/>
      </c>
    </row>
    <row r="3672" spans="2:10" ht="15" hidden="1" customHeight="1">
      <c r="B3672" s="150"/>
      <c r="C3672" s="13"/>
      <c r="D3672" s="14"/>
      <c r="E3672" s="473"/>
      <c r="F3672" s="15"/>
      <c r="G3672" s="15"/>
      <c r="H3672" s="474" t="str">
        <f t="shared" si="118"/>
        <v/>
      </c>
      <c r="J3672" s="282" t="str">
        <f t="shared" si="119"/>
        <v/>
      </c>
    </row>
    <row r="3673" spans="2:10" ht="15" hidden="1" customHeight="1">
      <c r="B3673" s="150"/>
      <c r="C3673" s="13"/>
      <c r="D3673" s="14"/>
      <c r="E3673" s="473"/>
      <c r="F3673" s="15"/>
      <c r="G3673" s="15"/>
      <c r="H3673" s="474" t="str">
        <f t="shared" si="118"/>
        <v/>
      </c>
      <c r="J3673" s="282" t="str">
        <f t="shared" si="119"/>
        <v/>
      </c>
    </row>
    <row r="3674" spans="2:10" ht="15" hidden="1" customHeight="1">
      <c r="B3674" s="150"/>
      <c r="C3674" s="13"/>
      <c r="D3674" s="14"/>
      <c r="E3674" s="473"/>
      <c r="F3674" s="15"/>
      <c r="G3674" s="15"/>
      <c r="H3674" s="474" t="str">
        <f t="shared" si="118"/>
        <v/>
      </c>
      <c r="J3674" s="282" t="str">
        <f t="shared" si="119"/>
        <v/>
      </c>
    </row>
    <row r="3675" spans="2:10" ht="15" hidden="1" customHeight="1">
      <c r="B3675" s="150"/>
      <c r="C3675" s="13"/>
      <c r="D3675" s="14"/>
      <c r="E3675" s="473"/>
      <c r="F3675" s="15"/>
      <c r="G3675" s="15"/>
      <c r="H3675" s="474" t="str">
        <f t="shared" si="118"/>
        <v/>
      </c>
      <c r="J3675" s="282" t="str">
        <f t="shared" si="119"/>
        <v/>
      </c>
    </row>
    <row r="3676" spans="2:10" ht="15" hidden="1" customHeight="1">
      <c r="B3676" s="150"/>
      <c r="C3676" s="13"/>
      <c r="D3676" s="14"/>
      <c r="E3676" s="473"/>
      <c r="F3676" s="15"/>
      <c r="G3676" s="15"/>
      <c r="H3676" s="474" t="str">
        <f t="shared" si="118"/>
        <v/>
      </c>
      <c r="J3676" s="282" t="str">
        <f t="shared" si="119"/>
        <v/>
      </c>
    </row>
    <row r="3677" spans="2:10" ht="15" hidden="1" customHeight="1">
      <c r="B3677" s="150"/>
      <c r="C3677" s="13"/>
      <c r="D3677" s="14"/>
      <c r="E3677" s="473"/>
      <c r="F3677" s="15"/>
      <c r="G3677" s="15"/>
      <c r="H3677" s="474" t="str">
        <f t="shared" si="118"/>
        <v/>
      </c>
      <c r="J3677" s="282" t="str">
        <f t="shared" si="119"/>
        <v/>
      </c>
    </row>
    <row r="3678" spans="2:10" ht="15" hidden="1" customHeight="1">
      <c r="B3678" s="150"/>
      <c r="C3678" s="13"/>
      <c r="D3678" s="14"/>
      <c r="E3678" s="473"/>
      <c r="F3678" s="15"/>
      <c r="G3678" s="15"/>
      <c r="H3678" s="474" t="str">
        <f t="shared" si="118"/>
        <v/>
      </c>
      <c r="J3678" s="282" t="str">
        <f t="shared" si="119"/>
        <v/>
      </c>
    </row>
    <row r="3679" spans="2:10" ht="15" hidden="1" customHeight="1">
      <c r="B3679" s="150"/>
      <c r="C3679" s="13"/>
      <c r="D3679" s="14"/>
      <c r="E3679" s="473"/>
      <c r="F3679" s="15"/>
      <c r="G3679" s="15"/>
      <c r="H3679" s="474" t="str">
        <f t="shared" si="118"/>
        <v/>
      </c>
      <c r="J3679" s="282" t="str">
        <f t="shared" si="119"/>
        <v/>
      </c>
    </row>
    <row r="3680" spans="2:10" ht="15" hidden="1" customHeight="1">
      <c r="B3680" s="150"/>
      <c r="C3680" s="13"/>
      <c r="D3680" s="14"/>
      <c r="E3680" s="473"/>
      <c r="F3680" s="15"/>
      <c r="G3680" s="15"/>
      <c r="H3680" s="474" t="str">
        <f t="shared" si="118"/>
        <v/>
      </c>
      <c r="J3680" s="282" t="str">
        <f t="shared" si="119"/>
        <v/>
      </c>
    </row>
    <row r="3681" spans="2:10" ht="15" hidden="1" customHeight="1">
      <c r="B3681" s="150"/>
      <c r="C3681" s="13"/>
      <c r="D3681" s="14"/>
      <c r="E3681" s="473"/>
      <c r="F3681" s="15"/>
      <c r="G3681" s="15"/>
      <c r="H3681" s="474" t="str">
        <f t="shared" si="118"/>
        <v/>
      </c>
      <c r="J3681" s="282" t="str">
        <f t="shared" si="119"/>
        <v/>
      </c>
    </row>
    <row r="3682" spans="2:10" ht="15" hidden="1" customHeight="1">
      <c r="B3682" s="150"/>
      <c r="C3682" s="13"/>
      <c r="D3682" s="14"/>
      <c r="E3682" s="473"/>
      <c r="F3682" s="15"/>
      <c r="G3682" s="15"/>
      <c r="H3682" s="474" t="str">
        <f t="shared" si="118"/>
        <v/>
      </c>
      <c r="J3682" s="282" t="str">
        <f t="shared" si="119"/>
        <v/>
      </c>
    </row>
    <row r="3683" spans="2:10" ht="15" hidden="1" customHeight="1">
      <c r="B3683" s="150"/>
      <c r="C3683" s="13"/>
      <c r="D3683" s="14"/>
      <c r="E3683" s="473"/>
      <c r="F3683" s="15"/>
      <c r="G3683" s="15"/>
      <c r="H3683" s="474" t="str">
        <f t="shared" si="118"/>
        <v/>
      </c>
      <c r="J3683" s="282" t="str">
        <f t="shared" si="119"/>
        <v/>
      </c>
    </row>
    <row r="3684" spans="2:10" ht="15" hidden="1" customHeight="1">
      <c r="B3684" s="150"/>
      <c r="C3684" s="13"/>
      <c r="D3684" s="14"/>
      <c r="E3684" s="473"/>
      <c r="F3684" s="15"/>
      <c r="G3684" s="15"/>
      <c r="H3684" s="474" t="str">
        <f t="shared" si="118"/>
        <v/>
      </c>
      <c r="J3684" s="282" t="str">
        <f t="shared" si="119"/>
        <v/>
      </c>
    </row>
    <row r="3685" spans="2:10" ht="15" hidden="1" customHeight="1">
      <c r="B3685" s="150"/>
      <c r="C3685" s="13"/>
      <c r="D3685" s="14"/>
      <c r="E3685" s="473"/>
      <c r="F3685" s="15"/>
      <c r="G3685" s="15"/>
      <c r="H3685" s="474" t="str">
        <f t="shared" si="118"/>
        <v/>
      </c>
      <c r="J3685" s="282" t="str">
        <f t="shared" si="119"/>
        <v/>
      </c>
    </row>
    <row r="3686" spans="2:10" ht="15" hidden="1" customHeight="1">
      <c r="B3686" s="150"/>
      <c r="C3686" s="13"/>
      <c r="D3686" s="14"/>
      <c r="E3686" s="473"/>
      <c r="F3686" s="15"/>
      <c r="G3686" s="15"/>
      <c r="H3686" s="474" t="str">
        <f t="shared" si="118"/>
        <v/>
      </c>
      <c r="J3686" s="282" t="str">
        <f t="shared" si="119"/>
        <v/>
      </c>
    </row>
    <row r="3687" spans="2:10" ht="15" hidden="1" customHeight="1">
      <c r="B3687" s="150"/>
      <c r="C3687" s="13"/>
      <c r="D3687" s="14"/>
      <c r="E3687" s="473"/>
      <c r="F3687" s="15"/>
      <c r="G3687" s="15"/>
      <c r="H3687" s="474" t="str">
        <f t="shared" si="118"/>
        <v/>
      </c>
      <c r="J3687" s="282" t="str">
        <f t="shared" si="119"/>
        <v/>
      </c>
    </row>
    <row r="3688" spans="2:10" ht="15" hidden="1" customHeight="1">
      <c r="B3688" s="150"/>
      <c r="C3688" s="13"/>
      <c r="D3688" s="14"/>
      <c r="E3688" s="473"/>
      <c r="F3688" s="15"/>
      <c r="G3688" s="15"/>
      <c r="H3688" s="474" t="str">
        <f t="shared" si="118"/>
        <v/>
      </c>
      <c r="J3688" s="282" t="str">
        <f t="shared" si="119"/>
        <v/>
      </c>
    </row>
    <row r="3689" spans="2:10" ht="15" hidden="1" customHeight="1">
      <c r="B3689" s="150"/>
      <c r="C3689" s="13"/>
      <c r="D3689" s="14"/>
      <c r="E3689" s="473"/>
      <c r="F3689" s="15"/>
      <c r="G3689" s="15"/>
      <c r="H3689" s="474" t="str">
        <f t="shared" si="118"/>
        <v/>
      </c>
      <c r="J3689" s="282" t="str">
        <f t="shared" si="119"/>
        <v/>
      </c>
    </row>
    <row r="3690" spans="2:10" ht="15" hidden="1" customHeight="1">
      <c r="B3690" s="150"/>
      <c r="C3690" s="13"/>
      <c r="D3690" s="14"/>
      <c r="E3690" s="473"/>
      <c r="F3690" s="15"/>
      <c r="G3690" s="15"/>
      <c r="H3690" s="474" t="str">
        <f t="shared" si="118"/>
        <v/>
      </c>
      <c r="J3690" s="282" t="str">
        <f t="shared" si="119"/>
        <v/>
      </c>
    </row>
    <row r="3691" spans="2:10" ht="15" hidden="1" customHeight="1">
      <c r="B3691" s="150"/>
      <c r="C3691" s="13"/>
      <c r="D3691" s="14"/>
      <c r="E3691" s="473"/>
      <c r="F3691" s="15"/>
      <c r="G3691" s="15"/>
      <c r="H3691" s="474" t="str">
        <f t="shared" si="118"/>
        <v/>
      </c>
      <c r="J3691" s="282" t="str">
        <f t="shared" si="119"/>
        <v/>
      </c>
    </row>
    <row r="3692" spans="2:10" ht="15" hidden="1" customHeight="1">
      <c r="B3692" s="150"/>
      <c r="C3692" s="13"/>
      <c r="D3692" s="14"/>
      <c r="E3692" s="473"/>
      <c r="F3692" s="15"/>
      <c r="G3692" s="15"/>
      <c r="H3692" s="474" t="str">
        <f t="shared" si="118"/>
        <v/>
      </c>
      <c r="J3692" s="282" t="str">
        <f t="shared" si="119"/>
        <v/>
      </c>
    </row>
    <row r="3693" spans="2:10" ht="15" hidden="1" customHeight="1">
      <c r="B3693" s="150"/>
      <c r="C3693" s="13"/>
      <c r="D3693" s="14"/>
      <c r="E3693" s="473"/>
      <c r="F3693" s="15"/>
      <c r="G3693" s="15"/>
      <c r="H3693" s="474" t="str">
        <f t="shared" si="118"/>
        <v/>
      </c>
      <c r="J3693" s="282" t="str">
        <f t="shared" si="119"/>
        <v/>
      </c>
    </row>
    <row r="3694" spans="2:10" ht="15" hidden="1" customHeight="1">
      <c r="B3694" s="150"/>
      <c r="C3694" s="13"/>
      <c r="D3694" s="14"/>
      <c r="E3694" s="473"/>
      <c r="F3694" s="15"/>
      <c r="G3694" s="15"/>
      <c r="H3694" s="474" t="str">
        <f t="shared" si="118"/>
        <v/>
      </c>
      <c r="J3694" s="282" t="str">
        <f t="shared" si="119"/>
        <v/>
      </c>
    </row>
    <row r="3695" spans="2:10" ht="15" hidden="1" customHeight="1">
      <c r="B3695" s="150"/>
      <c r="C3695" s="13"/>
      <c r="D3695" s="14"/>
      <c r="E3695" s="473"/>
      <c r="F3695" s="15"/>
      <c r="G3695" s="15"/>
      <c r="H3695" s="474" t="str">
        <f t="shared" si="118"/>
        <v/>
      </c>
      <c r="J3695" s="282" t="str">
        <f t="shared" si="119"/>
        <v/>
      </c>
    </row>
    <row r="3696" spans="2:10" ht="15" hidden="1" customHeight="1">
      <c r="B3696" s="150"/>
      <c r="C3696" s="13"/>
      <c r="D3696" s="14"/>
      <c r="E3696" s="473"/>
      <c r="F3696" s="15"/>
      <c r="G3696" s="15"/>
      <c r="H3696" s="474" t="str">
        <f t="shared" si="118"/>
        <v/>
      </c>
      <c r="J3696" s="282" t="str">
        <f t="shared" si="119"/>
        <v/>
      </c>
    </row>
    <row r="3697" spans="2:10" ht="15" hidden="1" customHeight="1">
      <c r="B3697" s="150"/>
      <c r="C3697" s="13"/>
      <c r="D3697" s="14"/>
      <c r="E3697" s="473"/>
      <c r="F3697" s="15"/>
      <c r="G3697" s="15"/>
      <c r="H3697" s="474" t="str">
        <f t="shared" si="118"/>
        <v/>
      </c>
      <c r="J3697" s="282" t="str">
        <f t="shared" si="119"/>
        <v/>
      </c>
    </row>
    <row r="3698" spans="2:10" ht="15" hidden="1" customHeight="1">
      <c r="B3698" s="150"/>
      <c r="C3698" s="13"/>
      <c r="D3698" s="14"/>
      <c r="E3698" s="473"/>
      <c r="F3698" s="15"/>
      <c r="G3698" s="15"/>
      <c r="H3698" s="474" t="str">
        <f t="shared" si="118"/>
        <v/>
      </c>
      <c r="J3698" s="282" t="str">
        <f t="shared" si="119"/>
        <v/>
      </c>
    </row>
    <row r="3699" spans="2:10" ht="15" hidden="1" customHeight="1">
      <c r="B3699" s="150"/>
      <c r="C3699" s="13"/>
      <c r="D3699" s="14"/>
      <c r="E3699" s="473"/>
      <c r="F3699" s="15"/>
      <c r="G3699" s="15"/>
      <c r="H3699" s="474" t="str">
        <f t="shared" si="118"/>
        <v/>
      </c>
      <c r="J3699" s="282" t="str">
        <f t="shared" si="119"/>
        <v/>
      </c>
    </row>
    <row r="3700" spans="2:10" ht="15" hidden="1" customHeight="1">
      <c r="B3700" s="150"/>
      <c r="C3700" s="13"/>
      <c r="D3700" s="14"/>
      <c r="E3700" s="473"/>
      <c r="F3700" s="15"/>
      <c r="G3700" s="15"/>
      <c r="H3700" s="474" t="str">
        <f t="shared" si="118"/>
        <v/>
      </c>
      <c r="J3700" s="282" t="str">
        <f t="shared" si="119"/>
        <v/>
      </c>
    </row>
    <row r="3701" spans="2:10" ht="15" hidden="1" customHeight="1">
      <c r="B3701" s="150"/>
      <c r="C3701" s="13"/>
      <c r="D3701" s="14"/>
      <c r="E3701" s="473"/>
      <c r="F3701" s="15"/>
      <c r="G3701" s="15"/>
      <c r="H3701" s="474" t="str">
        <f t="shared" si="118"/>
        <v/>
      </c>
      <c r="J3701" s="282" t="str">
        <f t="shared" si="119"/>
        <v/>
      </c>
    </row>
    <row r="3702" spans="2:10" ht="15" hidden="1" customHeight="1">
      <c r="B3702" s="150"/>
      <c r="C3702" s="13"/>
      <c r="D3702" s="14"/>
      <c r="E3702" s="473"/>
      <c r="F3702" s="15"/>
      <c r="G3702" s="15"/>
      <c r="H3702" s="474" t="str">
        <f t="shared" si="118"/>
        <v/>
      </c>
      <c r="J3702" s="282" t="str">
        <f t="shared" si="119"/>
        <v/>
      </c>
    </row>
    <row r="3703" spans="2:10" ht="15" hidden="1" customHeight="1">
      <c r="B3703" s="150"/>
      <c r="C3703" s="13"/>
      <c r="D3703" s="14"/>
      <c r="E3703" s="473"/>
      <c r="F3703" s="15"/>
      <c r="G3703" s="15"/>
      <c r="H3703" s="474" t="str">
        <f t="shared" si="118"/>
        <v/>
      </c>
      <c r="J3703" s="282" t="str">
        <f t="shared" si="119"/>
        <v/>
      </c>
    </row>
    <row r="3704" spans="2:10" ht="15" hidden="1" customHeight="1">
      <c r="B3704" s="150"/>
      <c r="C3704" s="13"/>
      <c r="D3704" s="14"/>
      <c r="E3704" s="473"/>
      <c r="F3704" s="15"/>
      <c r="G3704" s="15"/>
      <c r="H3704" s="474" t="str">
        <f t="shared" si="118"/>
        <v/>
      </c>
      <c r="J3704" s="282" t="str">
        <f t="shared" si="119"/>
        <v/>
      </c>
    </row>
    <row r="3705" spans="2:10" ht="15" hidden="1" customHeight="1">
      <c r="B3705" s="150"/>
      <c r="C3705" s="13"/>
      <c r="D3705" s="14"/>
      <c r="E3705" s="473"/>
      <c r="F3705" s="15"/>
      <c r="G3705" s="15"/>
      <c r="H3705" s="474" t="str">
        <f t="shared" si="118"/>
        <v/>
      </c>
      <c r="J3705" s="282" t="str">
        <f t="shared" si="119"/>
        <v/>
      </c>
    </row>
    <row r="3706" spans="2:10" ht="15" hidden="1" customHeight="1">
      <c r="B3706" s="150"/>
      <c r="C3706" s="13"/>
      <c r="D3706" s="14"/>
      <c r="E3706" s="473"/>
      <c r="F3706" s="15"/>
      <c r="G3706" s="15"/>
      <c r="H3706" s="474" t="str">
        <f t="shared" si="118"/>
        <v/>
      </c>
      <c r="J3706" s="282" t="str">
        <f t="shared" si="119"/>
        <v/>
      </c>
    </row>
    <row r="3707" spans="2:10" ht="15" hidden="1" customHeight="1">
      <c r="B3707" s="150"/>
      <c r="C3707" s="13"/>
      <c r="D3707" s="14"/>
      <c r="E3707" s="473"/>
      <c r="F3707" s="15"/>
      <c r="G3707" s="15"/>
      <c r="H3707" s="474" t="str">
        <f t="shared" si="118"/>
        <v/>
      </c>
      <c r="J3707" s="282" t="str">
        <f t="shared" si="119"/>
        <v/>
      </c>
    </row>
    <row r="3708" spans="2:10" ht="15" hidden="1" customHeight="1">
      <c r="B3708" s="150"/>
      <c r="C3708" s="13"/>
      <c r="D3708" s="14"/>
      <c r="E3708" s="473"/>
      <c r="F3708" s="15"/>
      <c r="G3708" s="15"/>
      <c r="H3708" s="474" t="str">
        <f t="shared" si="118"/>
        <v/>
      </c>
      <c r="J3708" s="282" t="str">
        <f t="shared" si="119"/>
        <v/>
      </c>
    </row>
    <row r="3709" spans="2:10" ht="15" hidden="1" customHeight="1">
      <c r="B3709" s="150"/>
      <c r="C3709" s="13"/>
      <c r="D3709" s="14"/>
      <c r="E3709" s="473"/>
      <c r="F3709" s="15"/>
      <c r="G3709" s="15"/>
      <c r="H3709" s="474" t="str">
        <f t="shared" si="118"/>
        <v/>
      </c>
      <c r="J3709" s="282" t="str">
        <f t="shared" si="119"/>
        <v/>
      </c>
    </row>
    <row r="3710" spans="2:10" ht="15" hidden="1" customHeight="1">
      <c r="B3710" s="150"/>
      <c r="C3710" s="13"/>
      <c r="D3710" s="14"/>
      <c r="E3710" s="473"/>
      <c r="F3710" s="15"/>
      <c r="G3710" s="15"/>
      <c r="H3710" s="474" t="str">
        <f t="shared" si="118"/>
        <v/>
      </c>
      <c r="J3710" s="282" t="str">
        <f t="shared" si="119"/>
        <v/>
      </c>
    </row>
    <row r="3711" spans="2:10" ht="15" hidden="1" customHeight="1">
      <c r="B3711" s="150"/>
      <c r="C3711" s="13"/>
      <c r="D3711" s="14"/>
      <c r="E3711" s="473"/>
      <c r="F3711" s="15"/>
      <c r="G3711" s="15"/>
      <c r="H3711" s="474" t="str">
        <f t="shared" si="118"/>
        <v/>
      </c>
      <c r="J3711" s="282" t="str">
        <f t="shared" si="119"/>
        <v/>
      </c>
    </row>
    <row r="3712" spans="2:10" ht="15" hidden="1" customHeight="1">
      <c r="B3712" s="150"/>
      <c r="C3712" s="13"/>
      <c r="D3712" s="14"/>
      <c r="E3712" s="473"/>
      <c r="F3712" s="15"/>
      <c r="G3712" s="15"/>
      <c r="H3712" s="474" t="str">
        <f t="shared" si="118"/>
        <v/>
      </c>
      <c r="J3712" s="282" t="str">
        <f t="shared" si="119"/>
        <v/>
      </c>
    </row>
    <row r="3713" spans="2:10" ht="15" hidden="1" customHeight="1">
      <c r="B3713" s="151"/>
      <c r="C3713" s="13"/>
      <c r="D3713" s="14"/>
      <c r="E3713" s="473"/>
      <c r="F3713" s="15"/>
      <c r="G3713" s="15"/>
      <c r="H3713" s="474" t="str">
        <f t="shared" si="118"/>
        <v/>
      </c>
      <c r="J3713" s="282" t="str">
        <f t="shared" si="119"/>
        <v/>
      </c>
    </row>
    <row r="3714" spans="2:10" ht="15" hidden="1" customHeight="1">
      <c r="J3714" s="282"/>
    </row>
    <row r="3715" spans="2:10" ht="24.75" hidden="1" customHeight="1">
      <c r="B3715" s="541"/>
      <c r="C3715" s="542"/>
      <c r="D3715" s="542"/>
      <c r="E3715" s="542"/>
      <c r="F3715" s="542"/>
      <c r="G3715" s="542"/>
      <c r="H3715" s="478">
        <f>SUM(H3717:H3966)</f>
        <v>0</v>
      </c>
      <c r="J3715" s="282" t="str">
        <f>IF(COUNTIF(J3717:J3966,"x")=0,"","x")</f>
        <v/>
      </c>
    </row>
    <row r="3716" spans="2:10" ht="15" hidden="1" customHeight="1">
      <c r="B3716" s="148" t="s">
        <v>2</v>
      </c>
      <c r="C3716" s="17" t="s">
        <v>6</v>
      </c>
      <c r="D3716" s="18" t="s">
        <v>5</v>
      </c>
      <c r="E3716" s="19" t="s">
        <v>1</v>
      </c>
      <c r="F3716" s="19" t="s">
        <v>212</v>
      </c>
      <c r="G3716" s="19" t="s">
        <v>211</v>
      </c>
      <c r="H3716" s="149" t="s">
        <v>4</v>
      </c>
      <c r="J3716" s="282" t="str">
        <f>IF(COUNTIF(J3717:J3966,"x")=0,"","x")</f>
        <v/>
      </c>
    </row>
    <row r="3717" spans="2:10" ht="15" hidden="1" customHeight="1">
      <c r="B3717" s="150"/>
      <c r="C3717" s="13"/>
      <c r="D3717" s="14"/>
      <c r="E3717" s="473"/>
      <c r="F3717" s="15"/>
      <c r="G3717" s="15"/>
      <c r="H3717" s="474" t="str">
        <f>IF(B3717&lt;&gt;"",(D3717*E3717)/(1-F3717-G3717),"")</f>
        <v/>
      </c>
      <c r="J3717" s="282" t="str">
        <f>IF(B3717="","",IF(H3717&lt;&gt;0,"x",IF(H3717="","",IF(H3717=0,""))))</f>
        <v/>
      </c>
    </row>
    <row r="3718" spans="2:10" ht="15" hidden="1" customHeight="1">
      <c r="B3718" s="150"/>
      <c r="C3718" s="13"/>
      <c r="D3718" s="14"/>
      <c r="E3718" s="473"/>
      <c r="F3718" s="15"/>
      <c r="G3718" s="15"/>
      <c r="H3718" s="474" t="str">
        <f t="shared" ref="H3718:H3781" si="120">IF(B3718&lt;&gt;"",(D3718*E3718)/(1-F3718-G3718),"")</f>
        <v/>
      </c>
      <c r="J3718" s="282" t="str">
        <f t="shared" ref="J3718:J3781" si="121">IF(B3718="","",IF(H3718&lt;&gt;0,"x",IF(H3718="","",IF(H3718=0,""))))</f>
        <v/>
      </c>
    </row>
    <row r="3719" spans="2:10" ht="15" hidden="1" customHeight="1">
      <c r="B3719" s="150"/>
      <c r="C3719" s="13"/>
      <c r="D3719" s="14"/>
      <c r="E3719" s="473"/>
      <c r="F3719" s="15"/>
      <c r="G3719" s="15"/>
      <c r="H3719" s="474" t="str">
        <f t="shared" si="120"/>
        <v/>
      </c>
      <c r="J3719" s="282" t="str">
        <f t="shared" si="121"/>
        <v/>
      </c>
    </row>
    <row r="3720" spans="2:10" ht="15" hidden="1" customHeight="1">
      <c r="B3720" s="150"/>
      <c r="C3720" s="13"/>
      <c r="D3720" s="14"/>
      <c r="E3720" s="473"/>
      <c r="F3720" s="15"/>
      <c r="G3720" s="15"/>
      <c r="H3720" s="474" t="str">
        <f t="shared" si="120"/>
        <v/>
      </c>
      <c r="J3720" s="282" t="str">
        <f t="shared" si="121"/>
        <v/>
      </c>
    </row>
    <row r="3721" spans="2:10" ht="15" hidden="1" customHeight="1">
      <c r="B3721" s="150"/>
      <c r="C3721" s="13"/>
      <c r="D3721" s="14"/>
      <c r="E3721" s="473"/>
      <c r="F3721" s="15"/>
      <c r="G3721" s="15"/>
      <c r="H3721" s="474" t="str">
        <f t="shared" si="120"/>
        <v/>
      </c>
      <c r="J3721" s="282" t="str">
        <f t="shared" si="121"/>
        <v/>
      </c>
    </row>
    <row r="3722" spans="2:10" ht="15" hidden="1" customHeight="1">
      <c r="B3722" s="150"/>
      <c r="C3722" s="13"/>
      <c r="D3722" s="14"/>
      <c r="E3722" s="473"/>
      <c r="F3722" s="15"/>
      <c r="G3722" s="15"/>
      <c r="H3722" s="474" t="str">
        <f t="shared" si="120"/>
        <v/>
      </c>
      <c r="J3722" s="282" t="str">
        <f t="shared" si="121"/>
        <v/>
      </c>
    </row>
    <row r="3723" spans="2:10" ht="15" hidden="1" customHeight="1">
      <c r="B3723" s="150"/>
      <c r="C3723" s="13"/>
      <c r="D3723" s="14"/>
      <c r="E3723" s="473"/>
      <c r="F3723" s="15"/>
      <c r="G3723" s="15"/>
      <c r="H3723" s="474" t="str">
        <f t="shared" si="120"/>
        <v/>
      </c>
      <c r="J3723" s="282" t="str">
        <f t="shared" si="121"/>
        <v/>
      </c>
    </row>
    <row r="3724" spans="2:10" ht="15" hidden="1" customHeight="1">
      <c r="B3724" s="150"/>
      <c r="C3724" s="13"/>
      <c r="D3724" s="14"/>
      <c r="E3724" s="473"/>
      <c r="F3724" s="15"/>
      <c r="G3724" s="15"/>
      <c r="H3724" s="474" t="str">
        <f t="shared" si="120"/>
        <v/>
      </c>
      <c r="J3724" s="282" t="str">
        <f t="shared" si="121"/>
        <v/>
      </c>
    </row>
    <row r="3725" spans="2:10" ht="15" hidden="1" customHeight="1">
      <c r="B3725" s="150"/>
      <c r="C3725" s="13"/>
      <c r="D3725" s="14"/>
      <c r="E3725" s="473"/>
      <c r="F3725" s="15"/>
      <c r="G3725" s="15"/>
      <c r="H3725" s="474" t="str">
        <f t="shared" si="120"/>
        <v/>
      </c>
      <c r="J3725" s="282" t="str">
        <f t="shared" si="121"/>
        <v/>
      </c>
    </row>
    <row r="3726" spans="2:10" ht="15" hidden="1" customHeight="1">
      <c r="B3726" s="150"/>
      <c r="C3726" s="13"/>
      <c r="D3726" s="14"/>
      <c r="E3726" s="473"/>
      <c r="F3726" s="15"/>
      <c r="G3726" s="15"/>
      <c r="H3726" s="474" t="str">
        <f t="shared" si="120"/>
        <v/>
      </c>
      <c r="J3726" s="282" t="str">
        <f t="shared" si="121"/>
        <v/>
      </c>
    </row>
    <row r="3727" spans="2:10" ht="15" hidden="1" customHeight="1">
      <c r="B3727" s="150"/>
      <c r="C3727" s="13"/>
      <c r="D3727" s="14"/>
      <c r="E3727" s="473"/>
      <c r="F3727" s="15"/>
      <c r="G3727" s="15"/>
      <c r="H3727" s="474" t="str">
        <f t="shared" si="120"/>
        <v/>
      </c>
      <c r="J3727" s="282" t="str">
        <f t="shared" si="121"/>
        <v/>
      </c>
    </row>
    <row r="3728" spans="2:10" ht="15" hidden="1" customHeight="1">
      <c r="B3728" s="150"/>
      <c r="C3728" s="13"/>
      <c r="D3728" s="14"/>
      <c r="E3728" s="473"/>
      <c r="F3728" s="15"/>
      <c r="G3728" s="15"/>
      <c r="H3728" s="474" t="str">
        <f t="shared" si="120"/>
        <v/>
      </c>
      <c r="J3728" s="282" t="str">
        <f t="shared" si="121"/>
        <v/>
      </c>
    </row>
    <row r="3729" spans="2:10" ht="15" hidden="1" customHeight="1">
      <c r="B3729" s="150"/>
      <c r="C3729" s="13"/>
      <c r="D3729" s="14"/>
      <c r="E3729" s="473"/>
      <c r="F3729" s="15"/>
      <c r="G3729" s="15"/>
      <c r="H3729" s="474" t="str">
        <f t="shared" si="120"/>
        <v/>
      </c>
      <c r="J3729" s="282" t="str">
        <f t="shared" si="121"/>
        <v/>
      </c>
    </row>
    <row r="3730" spans="2:10" ht="15" hidden="1" customHeight="1">
      <c r="B3730" s="150"/>
      <c r="C3730" s="13"/>
      <c r="D3730" s="14"/>
      <c r="E3730" s="473"/>
      <c r="F3730" s="15"/>
      <c r="G3730" s="15"/>
      <c r="H3730" s="474" t="str">
        <f t="shared" si="120"/>
        <v/>
      </c>
      <c r="J3730" s="282" t="str">
        <f t="shared" si="121"/>
        <v/>
      </c>
    </row>
    <row r="3731" spans="2:10" ht="15" hidden="1" customHeight="1">
      <c r="B3731" s="150"/>
      <c r="C3731" s="13"/>
      <c r="D3731" s="14"/>
      <c r="E3731" s="473"/>
      <c r="F3731" s="15"/>
      <c r="G3731" s="15"/>
      <c r="H3731" s="474" t="str">
        <f t="shared" si="120"/>
        <v/>
      </c>
      <c r="J3731" s="282" t="str">
        <f t="shared" si="121"/>
        <v/>
      </c>
    </row>
    <row r="3732" spans="2:10" ht="15" hidden="1" customHeight="1">
      <c r="B3732" s="150"/>
      <c r="C3732" s="13"/>
      <c r="D3732" s="14"/>
      <c r="E3732" s="473"/>
      <c r="F3732" s="15"/>
      <c r="G3732" s="15"/>
      <c r="H3732" s="474" t="str">
        <f t="shared" si="120"/>
        <v/>
      </c>
      <c r="J3732" s="282" t="str">
        <f t="shared" si="121"/>
        <v/>
      </c>
    </row>
    <row r="3733" spans="2:10" ht="15" hidden="1" customHeight="1">
      <c r="B3733" s="150"/>
      <c r="C3733" s="13"/>
      <c r="D3733" s="14"/>
      <c r="E3733" s="473"/>
      <c r="F3733" s="15"/>
      <c r="G3733" s="15"/>
      <c r="H3733" s="474" t="str">
        <f t="shared" si="120"/>
        <v/>
      </c>
      <c r="J3733" s="282" t="str">
        <f t="shared" si="121"/>
        <v/>
      </c>
    </row>
    <row r="3734" spans="2:10" ht="15" hidden="1" customHeight="1">
      <c r="B3734" s="150"/>
      <c r="C3734" s="13"/>
      <c r="D3734" s="14"/>
      <c r="E3734" s="473"/>
      <c r="F3734" s="15"/>
      <c r="G3734" s="15"/>
      <c r="H3734" s="474" t="str">
        <f t="shared" si="120"/>
        <v/>
      </c>
      <c r="J3734" s="282" t="str">
        <f t="shared" si="121"/>
        <v/>
      </c>
    </row>
    <row r="3735" spans="2:10" ht="15" hidden="1" customHeight="1">
      <c r="B3735" s="150"/>
      <c r="C3735" s="13"/>
      <c r="D3735" s="14"/>
      <c r="E3735" s="473"/>
      <c r="F3735" s="15"/>
      <c r="G3735" s="15"/>
      <c r="H3735" s="474" t="str">
        <f t="shared" si="120"/>
        <v/>
      </c>
      <c r="J3735" s="282" t="str">
        <f t="shared" si="121"/>
        <v/>
      </c>
    </row>
    <row r="3736" spans="2:10" ht="15" hidden="1" customHeight="1">
      <c r="B3736" s="150"/>
      <c r="C3736" s="13"/>
      <c r="D3736" s="14"/>
      <c r="E3736" s="473"/>
      <c r="F3736" s="15"/>
      <c r="G3736" s="15"/>
      <c r="H3736" s="474" t="str">
        <f t="shared" si="120"/>
        <v/>
      </c>
      <c r="J3736" s="282" t="str">
        <f t="shared" si="121"/>
        <v/>
      </c>
    </row>
    <row r="3737" spans="2:10" ht="15" hidden="1" customHeight="1">
      <c r="B3737" s="150"/>
      <c r="C3737" s="13"/>
      <c r="D3737" s="14"/>
      <c r="E3737" s="473"/>
      <c r="F3737" s="15"/>
      <c r="G3737" s="15"/>
      <c r="H3737" s="474" t="str">
        <f t="shared" si="120"/>
        <v/>
      </c>
      <c r="J3737" s="282" t="str">
        <f t="shared" si="121"/>
        <v/>
      </c>
    </row>
    <row r="3738" spans="2:10" ht="15" hidden="1" customHeight="1">
      <c r="B3738" s="150"/>
      <c r="C3738" s="13"/>
      <c r="D3738" s="14"/>
      <c r="E3738" s="473"/>
      <c r="F3738" s="15"/>
      <c r="G3738" s="15"/>
      <c r="H3738" s="474" t="str">
        <f t="shared" si="120"/>
        <v/>
      </c>
      <c r="J3738" s="282" t="str">
        <f t="shared" si="121"/>
        <v/>
      </c>
    </row>
    <row r="3739" spans="2:10" ht="15" hidden="1" customHeight="1">
      <c r="B3739" s="150"/>
      <c r="C3739" s="13"/>
      <c r="D3739" s="14"/>
      <c r="E3739" s="473"/>
      <c r="F3739" s="15"/>
      <c r="G3739" s="15"/>
      <c r="H3739" s="474" t="str">
        <f t="shared" si="120"/>
        <v/>
      </c>
      <c r="J3739" s="282" t="str">
        <f t="shared" si="121"/>
        <v/>
      </c>
    </row>
    <row r="3740" spans="2:10" ht="15" hidden="1" customHeight="1">
      <c r="B3740" s="150"/>
      <c r="C3740" s="13"/>
      <c r="D3740" s="14"/>
      <c r="E3740" s="473"/>
      <c r="F3740" s="15"/>
      <c r="G3740" s="15"/>
      <c r="H3740" s="474" t="str">
        <f t="shared" si="120"/>
        <v/>
      </c>
      <c r="J3740" s="282" t="str">
        <f t="shared" si="121"/>
        <v/>
      </c>
    </row>
    <row r="3741" spans="2:10" ht="15" hidden="1" customHeight="1">
      <c r="B3741" s="150"/>
      <c r="C3741" s="13"/>
      <c r="D3741" s="14"/>
      <c r="E3741" s="473"/>
      <c r="F3741" s="15"/>
      <c r="G3741" s="15"/>
      <c r="H3741" s="474" t="str">
        <f t="shared" si="120"/>
        <v/>
      </c>
      <c r="J3741" s="282" t="str">
        <f t="shared" si="121"/>
        <v/>
      </c>
    </row>
    <row r="3742" spans="2:10" ht="15" hidden="1" customHeight="1">
      <c r="B3742" s="150"/>
      <c r="C3742" s="13"/>
      <c r="D3742" s="14"/>
      <c r="E3742" s="473"/>
      <c r="F3742" s="15"/>
      <c r="G3742" s="15"/>
      <c r="H3742" s="474" t="str">
        <f t="shared" si="120"/>
        <v/>
      </c>
      <c r="J3742" s="282" t="str">
        <f t="shared" si="121"/>
        <v/>
      </c>
    </row>
    <row r="3743" spans="2:10" ht="15" hidden="1" customHeight="1">
      <c r="B3743" s="150"/>
      <c r="C3743" s="13"/>
      <c r="D3743" s="14"/>
      <c r="E3743" s="473"/>
      <c r="F3743" s="15"/>
      <c r="G3743" s="15"/>
      <c r="H3743" s="474" t="str">
        <f t="shared" si="120"/>
        <v/>
      </c>
      <c r="J3743" s="282" t="str">
        <f t="shared" si="121"/>
        <v/>
      </c>
    </row>
    <row r="3744" spans="2:10" ht="15" hidden="1" customHeight="1">
      <c r="B3744" s="150"/>
      <c r="C3744" s="13"/>
      <c r="D3744" s="14"/>
      <c r="E3744" s="473"/>
      <c r="F3744" s="15"/>
      <c r="G3744" s="15"/>
      <c r="H3744" s="474" t="str">
        <f t="shared" si="120"/>
        <v/>
      </c>
      <c r="J3744" s="282" t="str">
        <f t="shared" si="121"/>
        <v/>
      </c>
    </row>
    <row r="3745" spans="2:10" ht="15" hidden="1" customHeight="1">
      <c r="B3745" s="150"/>
      <c r="C3745" s="13"/>
      <c r="D3745" s="14"/>
      <c r="E3745" s="473"/>
      <c r="F3745" s="15"/>
      <c r="G3745" s="15"/>
      <c r="H3745" s="474" t="str">
        <f t="shared" si="120"/>
        <v/>
      </c>
      <c r="J3745" s="282" t="str">
        <f t="shared" si="121"/>
        <v/>
      </c>
    </row>
    <row r="3746" spans="2:10" ht="15" hidden="1" customHeight="1">
      <c r="B3746" s="150"/>
      <c r="C3746" s="13"/>
      <c r="D3746" s="14"/>
      <c r="E3746" s="473"/>
      <c r="F3746" s="15"/>
      <c r="G3746" s="15"/>
      <c r="H3746" s="474" t="str">
        <f t="shared" si="120"/>
        <v/>
      </c>
      <c r="J3746" s="282" t="str">
        <f t="shared" si="121"/>
        <v/>
      </c>
    </row>
    <row r="3747" spans="2:10" ht="15" hidden="1" customHeight="1">
      <c r="B3747" s="150"/>
      <c r="C3747" s="13"/>
      <c r="D3747" s="14"/>
      <c r="E3747" s="473"/>
      <c r="F3747" s="15"/>
      <c r="G3747" s="15"/>
      <c r="H3747" s="474" t="str">
        <f t="shared" si="120"/>
        <v/>
      </c>
      <c r="J3747" s="282" t="str">
        <f t="shared" si="121"/>
        <v/>
      </c>
    </row>
    <row r="3748" spans="2:10" ht="15" hidden="1" customHeight="1">
      <c r="B3748" s="150"/>
      <c r="C3748" s="13"/>
      <c r="D3748" s="14"/>
      <c r="E3748" s="473"/>
      <c r="F3748" s="15"/>
      <c r="G3748" s="15"/>
      <c r="H3748" s="474" t="str">
        <f t="shared" si="120"/>
        <v/>
      </c>
      <c r="J3748" s="282" t="str">
        <f t="shared" si="121"/>
        <v/>
      </c>
    </row>
    <row r="3749" spans="2:10" ht="15" hidden="1" customHeight="1">
      <c r="B3749" s="150"/>
      <c r="C3749" s="13"/>
      <c r="D3749" s="14"/>
      <c r="E3749" s="473"/>
      <c r="F3749" s="15"/>
      <c r="G3749" s="15"/>
      <c r="H3749" s="474" t="str">
        <f t="shared" si="120"/>
        <v/>
      </c>
      <c r="J3749" s="282" t="str">
        <f t="shared" si="121"/>
        <v/>
      </c>
    </row>
    <row r="3750" spans="2:10" ht="15" hidden="1" customHeight="1">
      <c r="B3750" s="150"/>
      <c r="C3750" s="13"/>
      <c r="D3750" s="14"/>
      <c r="E3750" s="473"/>
      <c r="F3750" s="15"/>
      <c r="G3750" s="15"/>
      <c r="H3750" s="474" t="str">
        <f t="shared" si="120"/>
        <v/>
      </c>
      <c r="J3750" s="282" t="str">
        <f t="shared" si="121"/>
        <v/>
      </c>
    </row>
    <row r="3751" spans="2:10" ht="15" hidden="1" customHeight="1">
      <c r="B3751" s="150"/>
      <c r="C3751" s="13"/>
      <c r="D3751" s="14"/>
      <c r="E3751" s="473"/>
      <c r="F3751" s="15"/>
      <c r="G3751" s="15"/>
      <c r="H3751" s="474" t="str">
        <f t="shared" si="120"/>
        <v/>
      </c>
      <c r="J3751" s="282" t="str">
        <f t="shared" si="121"/>
        <v/>
      </c>
    </row>
    <row r="3752" spans="2:10" ht="15" hidden="1" customHeight="1">
      <c r="B3752" s="150"/>
      <c r="C3752" s="13"/>
      <c r="D3752" s="14"/>
      <c r="E3752" s="473"/>
      <c r="F3752" s="15"/>
      <c r="G3752" s="15"/>
      <c r="H3752" s="474" t="str">
        <f t="shared" si="120"/>
        <v/>
      </c>
      <c r="J3752" s="282" t="str">
        <f t="shared" si="121"/>
        <v/>
      </c>
    </row>
    <row r="3753" spans="2:10" ht="15" hidden="1" customHeight="1">
      <c r="B3753" s="150"/>
      <c r="C3753" s="13"/>
      <c r="D3753" s="14"/>
      <c r="E3753" s="473"/>
      <c r="F3753" s="15"/>
      <c r="G3753" s="15"/>
      <c r="H3753" s="474" t="str">
        <f t="shared" si="120"/>
        <v/>
      </c>
      <c r="J3753" s="282" t="str">
        <f t="shared" si="121"/>
        <v/>
      </c>
    </row>
    <row r="3754" spans="2:10" ht="15" hidden="1" customHeight="1">
      <c r="B3754" s="150"/>
      <c r="C3754" s="13"/>
      <c r="D3754" s="14"/>
      <c r="E3754" s="473"/>
      <c r="F3754" s="15"/>
      <c r="G3754" s="15"/>
      <c r="H3754" s="474" t="str">
        <f t="shared" si="120"/>
        <v/>
      </c>
      <c r="J3754" s="282" t="str">
        <f t="shared" si="121"/>
        <v/>
      </c>
    </row>
    <row r="3755" spans="2:10" ht="15" hidden="1" customHeight="1">
      <c r="B3755" s="150"/>
      <c r="C3755" s="13"/>
      <c r="D3755" s="14"/>
      <c r="E3755" s="473"/>
      <c r="F3755" s="15"/>
      <c r="G3755" s="15"/>
      <c r="H3755" s="474" t="str">
        <f t="shared" si="120"/>
        <v/>
      </c>
      <c r="J3755" s="282" t="str">
        <f t="shared" si="121"/>
        <v/>
      </c>
    </row>
    <row r="3756" spans="2:10" ht="15" hidden="1" customHeight="1">
      <c r="B3756" s="150"/>
      <c r="C3756" s="13"/>
      <c r="D3756" s="14"/>
      <c r="E3756" s="473"/>
      <c r="F3756" s="15"/>
      <c r="G3756" s="15"/>
      <c r="H3756" s="474" t="str">
        <f t="shared" si="120"/>
        <v/>
      </c>
      <c r="J3756" s="282" t="str">
        <f t="shared" si="121"/>
        <v/>
      </c>
    </row>
    <row r="3757" spans="2:10" ht="15" hidden="1" customHeight="1">
      <c r="B3757" s="150"/>
      <c r="C3757" s="13"/>
      <c r="D3757" s="14"/>
      <c r="E3757" s="473"/>
      <c r="F3757" s="15"/>
      <c r="G3757" s="15"/>
      <c r="H3757" s="474" t="str">
        <f t="shared" si="120"/>
        <v/>
      </c>
      <c r="J3757" s="282" t="str">
        <f t="shared" si="121"/>
        <v/>
      </c>
    </row>
    <row r="3758" spans="2:10" ht="15" hidden="1" customHeight="1">
      <c r="B3758" s="150"/>
      <c r="C3758" s="13"/>
      <c r="D3758" s="14"/>
      <c r="E3758" s="473"/>
      <c r="F3758" s="15"/>
      <c r="G3758" s="15"/>
      <c r="H3758" s="474" t="str">
        <f t="shared" si="120"/>
        <v/>
      </c>
      <c r="J3758" s="282" t="str">
        <f t="shared" si="121"/>
        <v/>
      </c>
    </row>
    <row r="3759" spans="2:10" ht="15" hidden="1" customHeight="1">
      <c r="B3759" s="150"/>
      <c r="C3759" s="13"/>
      <c r="D3759" s="14"/>
      <c r="E3759" s="473"/>
      <c r="F3759" s="15"/>
      <c r="G3759" s="15"/>
      <c r="H3759" s="474" t="str">
        <f t="shared" si="120"/>
        <v/>
      </c>
      <c r="J3759" s="282" t="str">
        <f t="shared" si="121"/>
        <v/>
      </c>
    </row>
    <row r="3760" spans="2:10" ht="15" hidden="1" customHeight="1">
      <c r="B3760" s="150"/>
      <c r="C3760" s="13"/>
      <c r="D3760" s="14"/>
      <c r="E3760" s="473"/>
      <c r="F3760" s="15"/>
      <c r="G3760" s="15"/>
      <c r="H3760" s="474" t="str">
        <f t="shared" si="120"/>
        <v/>
      </c>
      <c r="J3760" s="282" t="str">
        <f t="shared" si="121"/>
        <v/>
      </c>
    </row>
    <row r="3761" spans="2:10" ht="15" hidden="1" customHeight="1">
      <c r="B3761" s="150"/>
      <c r="C3761" s="13"/>
      <c r="D3761" s="14"/>
      <c r="E3761" s="473"/>
      <c r="F3761" s="15"/>
      <c r="G3761" s="15"/>
      <c r="H3761" s="474" t="str">
        <f t="shared" si="120"/>
        <v/>
      </c>
      <c r="J3761" s="282" t="str">
        <f t="shared" si="121"/>
        <v/>
      </c>
    </row>
    <row r="3762" spans="2:10" ht="15" hidden="1" customHeight="1">
      <c r="B3762" s="150"/>
      <c r="C3762" s="13"/>
      <c r="D3762" s="14"/>
      <c r="E3762" s="473"/>
      <c r="F3762" s="15"/>
      <c r="G3762" s="15"/>
      <c r="H3762" s="474" t="str">
        <f t="shared" si="120"/>
        <v/>
      </c>
      <c r="J3762" s="282" t="str">
        <f t="shared" si="121"/>
        <v/>
      </c>
    </row>
    <row r="3763" spans="2:10" ht="15" hidden="1" customHeight="1">
      <c r="B3763" s="150"/>
      <c r="C3763" s="13"/>
      <c r="D3763" s="14"/>
      <c r="E3763" s="473"/>
      <c r="F3763" s="15"/>
      <c r="G3763" s="15"/>
      <c r="H3763" s="474" t="str">
        <f t="shared" si="120"/>
        <v/>
      </c>
      <c r="J3763" s="282" t="str">
        <f t="shared" si="121"/>
        <v/>
      </c>
    </row>
    <row r="3764" spans="2:10" ht="15" hidden="1" customHeight="1">
      <c r="B3764" s="150"/>
      <c r="C3764" s="13"/>
      <c r="D3764" s="14"/>
      <c r="E3764" s="473"/>
      <c r="F3764" s="15"/>
      <c r="G3764" s="15"/>
      <c r="H3764" s="474" t="str">
        <f t="shared" si="120"/>
        <v/>
      </c>
      <c r="J3764" s="282" t="str">
        <f t="shared" si="121"/>
        <v/>
      </c>
    </row>
    <row r="3765" spans="2:10" ht="15" hidden="1" customHeight="1">
      <c r="B3765" s="150"/>
      <c r="C3765" s="13"/>
      <c r="D3765" s="14"/>
      <c r="E3765" s="473"/>
      <c r="F3765" s="15"/>
      <c r="G3765" s="15"/>
      <c r="H3765" s="474" t="str">
        <f t="shared" si="120"/>
        <v/>
      </c>
      <c r="J3765" s="282" t="str">
        <f t="shared" si="121"/>
        <v/>
      </c>
    </row>
    <row r="3766" spans="2:10" ht="15" hidden="1" customHeight="1">
      <c r="B3766" s="150"/>
      <c r="C3766" s="13"/>
      <c r="D3766" s="14"/>
      <c r="E3766" s="473"/>
      <c r="F3766" s="15"/>
      <c r="G3766" s="15"/>
      <c r="H3766" s="474" t="str">
        <f t="shared" si="120"/>
        <v/>
      </c>
      <c r="J3766" s="282" t="str">
        <f t="shared" si="121"/>
        <v/>
      </c>
    </row>
    <row r="3767" spans="2:10" ht="15" hidden="1" customHeight="1">
      <c r="B3767" s="150"/>
      <c r="C3767" s="13"/>
      <c r="D3767" s="14"/>
      <c r="E3767" s="473"/>
      <c r="F3767" s="15"/>
      <c r="G3767" s="15"/>
      <c r="H3767" s="474" t="str">
        <f t="shared" si="120"/>
        <v/>
      </c>
      <c r="J3767" s="282" t="str">
        <f t="shared" si="121"/>
        <v/>
      </c>
    </row>
    <row r="3768" spans="2:10" ht="15" hidden="1" customHeight="1">
      <c r="B3768" s="150"/>
      <c r="C3768" s="13"/>
      <c r="D3768" s="14"/>
      <c r="E3768" s="473"/>
      <c r="F3768" s="15"/>
      <c r="G3768" s="15"/>
      <c r="H3768" s="474" t="str">
        <f t="shared" si="120"/>
        <v/>
      </c>
      <c r="J3768" s="282" t="str">
        <f t="shared" si="121"/>
        <v/>
      </c>
    </row>
    <row r="3769" spans="2:10" ht="15" hidden="1" customHeight="1">
      <c r="B3769" s="150"/>
      <c r="C3769" s="13"/>
      <c r="D3769" s="14"/>
      <c r="E3769" s="473"/>
      <c r="F3769" s="15"/>
      <c r="G3769" s="15"/>
      <c r="H3769" s="474" t="str">
        <f t="shared" si="120"/>
        <v/>
      </c>
      <c r="J3769" s="282" t="str">
        <f t="shared" si="121"/>
        <v/>
      </c>
    </row>
    <row r="3770" spans="2:10" ht="15" hidden="1" customHeight="1">
      <c r="B3770" s="150"/>
      <c r="C3770" s="13"/>
      <c r="D3770" s="14"/>
      <c r="E3770" s="473"/>
      <c r="F3770" s="15"/>
      <c r="G3770" s="15"/>
      <c r="H3770" s="474" t="str">
        <f t="shared" si="120"/>
        <v/>
      </c>
      <c r="J3770" s="282" t="str">
        <f t="shared" si="121"/>
        <v/>
      </c>
    </row>
    <row r="3771" spans="2:10" ht="15" hidden="1" customHeight="1">
      <c r="B3771" s="150"/>
      <c r="C3771" s="13"/>
      <c r="D3771" s="14"/>
      <c r="E3771" s="473"/>
      <c r="F3771" s="15"/>
      <c r="G3771" s="15"/>
      <c r="H3771" s="474" t="str">
        <f t="shared" si="120"/>
        <v/>
      </c>
      <c r="J3771" s="282" t="str">
        <f t="shared" si="121"/>
        <v/>
      </c>
    </row>
    <row r="3772" spans="2:10" ht="15" hidden="1" customHeight="1">
      <c r="B3772" s="150"/>
      <c r="C3772" s="13"/>
      <c r="D3772" s="14"/>
      <c r="E3772" s="473"/>
      <c r="F3772" s="15"/>
      <c r="G3772" s="15"/>
      <c r="H3772" s="474" t="str">
        <f t="shared" si="120"/>
        <v/>
      </c>
      <c r="J3772" s="282" t="str">
        <f t="shared" si="121"/>
        <v/>
      </c>
    </row>
    <row r="3773" spans="2:10" ht="15" hidden="1" customHeight="1">
      <c r="B3773" s="150"/>
      <c r="C3773" s="13"/>
      <c r="D3773" s="14"/>
      <c r="E3773" s="473"/>
      <c r="F3773" s="15"/>
      <c r="G3773" s="15"/>
      <c r="H3773" s="474" t="str">
        <f t="shared" si="120"/>
        <v/>
      </c>
      <c r="J3773" s="282" t="str">
        <f t="shared" si="121"/>
        <v/>
      </c>
    </row>
    <row r="3774" spans="2:10" ht="15" hidden="1" customHeight="1">
      <c r="B3774" s="150"/>
      <c r="C3774" s="13"/>
      <c r="D3774" s="14"/>
      <c r="E3774" s="473"/>
      <c r="F3774" s="15"/>
      <c r="G3774" s="15"/>
      <c r="H3774" s="474" t="str">
        <f t="shared" si="120"/>
        <v/>
      </c>
      <c r="J3774" s="282" t="str">
        <f t="shared" si="121"/>
        <v/>
      </c>
    </row>
    <row r="3775" spans="2:10" ht="15" hidden="1" customHeight="1">
      <c r="B3775" s="150"/>
      <c r="C3775" s="13"/>
      <c r="D3775" s="14"/>
      <c r="E3775" s="473"/>
      <c r="F3775" s="15"/>
      <c r="G3775" s="15"/>
      <c r="H3775" s="474" t="str">
        <f t="shared" si="120"/>
        <v/>
      </c>
      <c r="J3775" s="282" t="str">
        <f t="shared" si="121"/>
        <v/>
      </c>
    </row>
    <row r="3776" spans="2:10" ht="15" hidden="1" customHeight="1">
      <c r="B3776" s="150"/>
      <c r="C3776" s="13"/>
      <c r="D3776" s="14"/>
      <c r="E3776" s="473"/>
      <c r="F3776" s="15"/>
      <c r="G3776" s="15"/>
      <c r="H3776" s="474" t="str">
        <f t="shared" si="120"/>
        <v/>
      </c>
      <c r="J3776" s="282" t="str">
        <f t="shared" si="121"/>
        <v/>
      </c>
    </row>
    <row r="3777" spans="2:10" ht="15" hidden="1" customHeight="1">
      <c r="B3777" s="150"/>
      <c r="C3777" s="13"/>
      <c r="D3777" s="14"/>
      <c r="E3777" s="473"/>
      <c r="F3777" s="15"/>
      <c r="G3777" s="15"/>
      <c r="H3777" s="474" t="str">
        <f t="shared" si="120"/>
        <v/>
      </c>
      <c r="J3777" s="282" t="str">
        <f t="shared" si="121"/>
        <v/>
      </c>
    </row>
    <row r="3778" spans="2:10" ht="15" hidden="1" customHeight="1">
      <c r="B3778" s="150"/>
      <c r="C3778" s="13"/>
      <c r="D3778" s="14"/>
      <c r="E3778" s="473"/>
      <c r="F3778" s="15"/>
      <c r="G3778" s="15"/>
      <c r="H3778" s="474" t="str">
        <f t="shared" si="120"/>
        <v/>
      </c>
      <c r="J3778" s="282" t="str">
        <f t="shared" si="121"/>
        <v/>
      </c>
    </row>
    <row r="3779" spans="2:10" ht="15" hidden="1" customHeight="1">
      <c r="B3779" s="150"/>
      <c r="C3779" s="13"/>
      <c r="D3779" s="14"/>
      <c r="E3779" s="473"/>
      <c r="F3779" s="15"/>
      <c r="G3779" s="15"/>
      <c r="H3779" s="474" t="str">
        <f t="shared" si="120"/>
        <v/>
      </c>
      <c r="J3779" s="282" t="str">
        <f t="shared" si="121"/>
        <v/>
      </c>
    </row>
    <row r="3780" spans="2:10" ht="15" hidden="1" customHeight="1">
      <c r="B3780" s="150"/>
      <c r="C3780" s="13"/>
      <c r="D3780" s="14"/>
      <c r="E3780" s="473"/>
      <c r="F3780" s="15"/>
      <c r="G3780" s="15"/>
      <c r="H3780" s="474" t="str">
        <f t="shared" si="120"/>
        <v/>
      </c>
      <c r="J3780" s="282" t="str">
        <f t="shared" si="121"/>
        <v/>
      </c>
    </row>
    <row r="3781" spans="2:10" ht="15" hidden="1" customHeight="1">
      <c r="B3781" s="150"/>
      <c r="C3781" s="13"/>
      <c r="D3781" s="14"/>
      <c r="E3781" s="473"/>
      <c r="F3781" s="15"/>
      <c r="G3781" s="15"/>
      <c r="H3781" s="474" t="str">
        <f t="shared" si="120"/>
        <v/>
      </c>
      <c r="J3781" s="282" t="str">
        <f t="shared" si="121"/>
        <v/>
      </c>
    </row>
    <row r="3782" spans="2:10" ht="15" hidden="1" customHeight="1">
      <c r="B3782" s="150"/>
      <c r="C3782" s="13"/>
      <c r="D3782" s="14"/>
      <c r="E3782" s="473"/>
      <c r="F3782" s="15"/>
      <c r="G3782" s="15"/>
      <c r="H3782" s="474" t="str">
        <f t="shared" ref="H3782:H3845" si="122">IF(B3782&lt;&gt;"",(D3782*E3782)/(1-F3782-G3782),"")</f>
        <v/>
      </c>
      <c r="J3782" s="282" t="str">
        <f t="shared" ref="J3782:J3845" si="123">IF(B3782="","",IF(H3782&lt;&gt;0,"x",IF(H3782="","",IF(H3782=0,""))))</f>
        <v/>
      </c>
    </row>
    <row r="3783" spans="2:10" ht="15" hidden="1" customHeight="1">
      <c r="B3783" s="150"/>
      <c r="C3783" s="13"/>
      <c r="D3783" s="14"/>
      <c r="E3783" s="473"/>
      <c r="F3783" s="15"/>
      <c r="G3783" s="15"/>
      <c r="H3783" s="474" t="str">
        <f t="shared" si="122"/>
        <v/>
      </c>
      <c r="J3783" s="282" t="str">
        <f t="shared" si="123"/>
        <v/>
      </c>
    </row>
    <row r="3784" spans="2:10" ht="15" hidden="1" customHeight="1">
      <c r="B3784" s="150"/>
      <c r="C3784" s="13"/>
      <c r="D3784" s="14"/>
      <c r="E3784" s="473"/>
      <c r="F3784" s="15"/>
      <c r="G3784" s="15"/>
      <c r="H3784" s="474" t="str">
        <f t="shared" si="122"/>
        <v/>
      </c>
      <c r="J3784" s="282" t="str">
        <f t="shared" si="123"/>
        <v/>
      </c>
    </row>
    <row r="3785" spans="2:10" ht="15" hidden="1" customHeight="1">
      <c r="B3785" s="150"/>
      <c r="C3785" s="13"/>
      <c r="D3785" s="14"/>
      <c r="E3785" s="473"/>
      <c r="F3785" s="15"/>
      <c r="G3785" s="15"/>
      <c r="H3785" s="474" t="str">
        <f t="shared" si="122"/>
        <v/>
      </c>
      <c r="J3785" s="282" t="str">
        <f t="shared" si="123"/>
        <v/>
      </c>
    </row>
    <row r="3786" spans="2:10" ht="15" hidden="1" customHeight="1">
      <c r="B3786" s="150"/>
      <c r="C3786" s="13"/>
      <c r="D3786" s="14"/>
      <c r="E3786" s="473"/>
      <c r="F3786" s="15"/>
      <c r="G3786" s="15"/>
      <c r="H3786" s="474" t="str">
        <f t="shared" si="122"/>
        <v/>
      </c>
      <c r="J3786" s="282" t="str">
        <f t="shared" si="123"/>
        <v/>
      </c>
    </row>
    <row r="3787" spans="2:10" ht="15" hidden="1" customHeight="1">
      <c r="B3787" s="150"/>
      <c r="C3787" s="13"/>
      <c r="D3787" s="14"/>
      <c r="E3787" s="473"/>
      <c r="F3787" s="15"/>
      <c r="G3787" s="15"/>
      <c r="H3787" s="474" t="str">
        <f t="shared" si="122"/>
        <v/>
      </c>
      <c r="J3787" s="282" t="str">
        <f t="shared" si="123"/>
        <v/>
      </c>
    </row>
    <row r="3788" spans="2:10" ht="15" hidden="1" customHeight="1">
      <c r="B3788" s="150"/>
      <c r="C3788" s="13"/>
      <c r="D3788" s="14"/>
      <c r="E3788" s="473"/>
      <c r="F3788" s="15"/>
      <c r="G3788" s="15"/>
      <c r="H3788" s="474" t="str">
        <f t="shared" si="122"/>
        <v/>
      </c>
      <c r="J3788" s="282" t="str">
        <f t="shared" si="123"/>
        <v/>
      </c>
    </row>
    <row r="3789" spans="2:10" ht="15" hidden="1" customHeight="1">
      <c r="B3789" s="150"/>
      <c r="C3789" s="13"/>
      <c r="D3789" s="14"/>
      <c r="E3789" s="473"/>
      <c r="F3789" s="15"/>
      <c r="G3789" s="15"/>
      <c r="H3789" s="474" t="str">
        <f t="shared" si="122"/>
        <v/>
      </c>
      <c r="J3789" s="282" t="str">
        <f t="shared" si="123"/>
        <v/>
      </c>
    </row>
    <row r="3790" spans="2:10" ht="15" hidden="1" customHeight="1">
      <c r="B3790" s="150"/>
      <c r="C3790" s="13"/>
      <c r="D3790" s="14"/>
      <c r="E3790" s="473"/>
      <c r="F3790" s="15"/>
      <c r="G3790" s="15"/>
      <c r="H3790" s="474" t="str">
        <f t="shared" si="122"/>
        <v/>
      </c>
      <c r="J3790" s="282" t="str">
        <f t="shared" si="123"/>
        <v/>
      </c>
    </row>
    <row r="3791" spans="2:10" ht="15" hidden="1" customHeight="1">
      <c r="B3791" s="150"/>
      <c r="C3791" s="13"/>
      <c r="D3791" s="14"/>
      <c r="E3791" s="473"/>
      <c r="F3791" s="15"/>
      <c r="G3791" s="15"/>
      <c r="H3791" s="474" t="str">
        <f t="shared" si="122"/>
        <v/>
      </c>
      <c r="J3791" s="282" t="str">
        <f t="shared" si="123"/>
        <v/>
      </c>
    </row>
    <row r="3792" spans="2:10" ht="15" hidden="1" customHeight="1">
      <c r="B3792" s="150"/>
      <c r="C3792" s="13"/>
      <c r="D3792" s="14"/>
      <c r="E3792" s="473"/>
      <c r="F3792" s="15"/>
      <c r="G3792" s="15"/>
      <c r="H3792" s="474" t="str">
        <f t="shared" si="122"/>
        <v/>
      </c>
      <c r="J3792" s="282" t="str">
        <f t="shared" si="123"/>
        <v/>
      </c>
    </row>
    <row r="3793" spans="2:10" ht="15" hidden="1" customHeight="1">
      <c r="B3793" s="150"/>
      <c r="C3793" s="13"/>
      <c r="D3793" s="14"/>
      <c r="E3793" s="473"/>
      <c r="F3793" s="15"/>
      <c r="G3793" s="15"/>
      <c r="H3793" s="474" t="str">
        <f t="shared" si="122"/>
        <v/>
      </c>
      <c r="J3793" s="282" t="str">
        <f t="shared" si="123"/>
        <v/>
      </c>
    </row>
    <row r="3794" spans="2:10" ht="15" hidden="1" customHeight="1">
      <c r="B3794" s="150"/>
      <c r="C3794" s="13"/>
      <c r="D3794" s="14"/>
      <c r="E3794" s="473"/>
      <c r="F3794" s="15"/>
      <c r="G3794" s="15"/>
      <c r="H3794" s="474" t="str">
        <f t="shared" si="122"/>
        <v/>
      </c>
      <c r="J3794" s="282" t="str">
        <f t="shared" si="123"/>
        <v/>
      </c>
    </row>
    <row r="3795" spans="2:10" ht="15" hidden="1" customHeight="1">
      <c r="B3795" s="150"/>
      <c r="C3795" s="13"/>
      <c r="D3795" s="14"/>
      <c r="E3795" s="473"/>
      <c r="F3795" s="15"/>
      <c r="G3795" s="15"/>
      <c r="H3795" s="474" t="str">
        <f t="shared" si="122"/>
        <v/>
      </c>
      <c r="J3795" s="282" t="str">
        <f t="shared" si="123"/>
        <v/>
      </c>
    </row>
    <row r="3796" spans="2:10" ht="15" hidden="1" customHeight="1">
      <c r="B3796" s="150"/>
      <c r="C3796" s="13"/>
      <c r="D3796" s="14"/>
      <c r="E3796" s="473"/>
      <c r="F3796" s="15"/>
      <c r="G3796" s="15"/>
      <c r="H3796" s="474" t="str">
        <f t="shared" si="122"/>
        <v/>
      </c>
      <c r="J3796" s="282" t="str">
        <f t="shared" si="123"/>
        <v/>
      </c>
    </row>
    <row r="3797" spans="2:10" ht="15" hidden="1" customHeight="1">
      <c r="B3797" s="150"/>
      <c r="C3797" s="13"/>
      <c r="D3797" s="14"/>
      <c r="E3797" s="473"/>
      <c r="F3797" s="15"/>
      <c r="G3797" s="15"/>
      <c r="H3797" s="474" t="str">
        <f t="shared" si="122"/>
        <v/>
      </c>
      <c r="J3797" s="282" t="str">
        <f t="shared" si="123"/>
        <v/>
      </c>
    </row>
    <row r="3798" spans="2:10" ht="15" hidden="1" customHeight="1">
      <c r="B3798" s="150"/>
      <c r="C3798" s="13"/>
      <c r="D3798" s="14"/>
      <c r="E3798" s="473"/>
      <c r="F3798" s="15"/>
      <c r="G3798" s="15"/>
      <c r="H3798" s="474" t="str">
        <f t="shared" si="122"/>
        <v/>
      </c>
      <c r="J3798" s="282" t="str">
        <f t="shared" si="123"/>
        <v/>
      </c>
    </row>
    <row r="3799" spans="2:10" ht="15" hidden="1" customHeight="1">
      <c r="B3799" s="150"/>
      <c r="C3799" s="13"/>
      <c r="D3799" s="14"/>
      <c r="E3799" s="473"/>
      <c r="F3799" s="15"/>
      <c r="G3799" s="15"/>
      <c r="H3799" s="474" t="str">
        <f t="shared" si="122"/>
        <v/>
      </c>
      <c r="J3799" s="282" t="str">
        <f t="shared" si="123"/>
        <v/>
      </c>
    </row>
    <row r="3800" spans="2:10" ht="15" hidden="1" customHeight="1">
      <c r="B3800" s="150"/>
      <c r="C3800" s="13"/>
      <c r="D3800" s="14"/>
      <c r="E3800" s="473"/>
      <c r="F3800" s="15"/>
      <c r="G3800" s="15"/>
      <c r="H3800" s="474" t="str">
        <f t="shared" si="122"/>
        <v/>
      </c>
      <c r="J3800" s="282" t="str">
        <f t="shared" si="123"/>
        <v/>
      </c>
    </row>
    <row r="3801" spans="2:10" ht="15" hidden="1" customHeight="1">
      <c r="B3801" s="150"/>
      <c r="C3801" s="13"/>
      <c r="D3801" s="14"/>
      <c r="E3801" s="473"/>
      <c r="F3801" s="15"/>
      <c r="G3801" s="15"/>
      <c r="H3801" s="474" t="str">
        <f t="shared" si="122"/>
        <v/>
      </c>
      <c r="J3801" s="282" t="str">
        <f t="shared" si="123"/>
        <v/>
      </c>
    </row>
    <row r="3802" spans="2:10" ht="15" hidden="1" customHeight="1">
      <c r="B3802" s="150"/>
      <c r="C3802" s="13"/>
      <c r="D3802" s="14"/>
      <c r="E3802" s="473"/>
      <c r="F3802" s="15"/>
      <c r="G3802" s="15"/>
      <c r="H3802" s="474" t="str">
        <f t="shared" si="122"/>
        <v/>
      </c>
      <c r="J3802" s="282" t="str">
        <f t="shared" si="123"/>
        <v/>
      </c>
    </row>
    <row r="3803" spans="2:10" ht="15" hidden="1" customHeight="1">
      <c r="B3803" s="150"/>
      <c r="C3803" s="13"/>
      <c r="D3803" s="14"/>
      <c r="E3803" s="473"/>
      <c r="F3803" s="15"/>
      <c r="G3803" s="15"/>
      <c r="H3803" s="474" t="str">
        <f t="shared" si="122"/>
        <v/>
      </c>
      <c r="J3803" s="282" t="str">
        <f t="shared" si="123"/>
        <v/>
      </c>
    </row>
    <row r="3804" spans="2:10" ht="15" hidden="1" customHeight="1">
      <c r="B3804" s="150"/>
      <c r="C3804" s="13"/>
      <c r="D3804" s="14"/>
      <c r="E3804" s="473"/>
      <c r="F3804" s="15"/>
      <c r="G3804" s="15"/>
      <c r="H3804" s="474" t="str">
        <f t="shared" si="122"/>
        <v/>
      </c>
      <c r="J3804" s="282" t="str">
        <f t="shared" si="123"/>
        <v/>
      </c>
    </row>
    <row r="3805" spans="2:10" ht="15" hidden="1" customHeight="1">
      <c r="B3805" s="150"/>
      <c r="C3805" s="13"/>
      <c r="D3805" s="14"/>
      <c r="E3805" s="473"/>
      <c r="F3805" s="15"/>
      <c r="G3805" s="15"/>
      <c r="H3805" s="474" t="str">
        <f t="shared" si="122"/>
        <v/>
      </c>
      <c r="J3805" s="282" t="str">
        <f t="shared" si="123"/>
        <v/>
      </c>
    </row>
    <row r="3806" spans="2:10" ht="15" hidden="1" customHeight="1">
      <c r="B3806" s="150"/>
      <c r="C3806" s="13"/>
      <c r="D3806" s="14"/>
      <c r="E3806" s="473"/>
      <c r="F3806" s="15"/>
      <c r="G3806" s="15"/>
      <c r="H3806" s="474" t="str">
        <f t="shared" si="122"/>
        <v/>
      </c>
      <c r="J3806" s="282" t="str">
        <f t="shared" si="123"/>
        <v/>
      </c>
    </row>
    <row r="3807" spans="2:10" ht="15" hidden="1" customHeight="1">
      <c r="B3807" s="150"/>
      <c r="C3807" s="13"/>
      <c r="D3807" s="14"/>
      <c r="E3807" s="473"/>
      <c r="F3807" s="15"/>
      <c r="G3807" s="15"/>
      <c r="H3807" s="474" t="str">
        <f t="shared" si="122"/>
        <v/>
      </c>
      <c r="J3807" s="282" t="str">
        <f t="shared" si="123"/>
        <v/>
      </c>
    </row>
    <row r="3808" spans="2:10" ht="15" hidden="1" customHeight="1">
      <c r="B3808" s="150"/>
      <c r="C3808" s="13"/>
      <c r="D3808" s="14"/>
      <c r="E3808" s="473"/>
      <c r="F3808" s="15"/>
      <c r="G3808" s="15"/>
      <c r="H3808" s="474" t="str">
        <f t="shared" si="122"/>
        <v/>
      </c>
      <c r="J3808" s="282" t="str">
        <f t="shared" si="123"/>
        <v/>
      </c>
    </row>
    <row r="3809" spans="2:10" ht="15" hidden="1" customHeight="1">
      <c r="B3809" s="150"/>
      <c r="C3809" s="13"/>
      <c r="D3809" s="14"/>
      <c r="E3809" s="473"/>
      <c r="F3809" s="15"/>
      <c r="G3809" s="15"/>
      <c r="H3809" s="474" t="str">
        <f t="shared" si="122"/>
        <v/>
      </c>
      <c r="J3809" s="282" t="str">
        <f t="shared" si="123"/>
        <v/>
      </c>
    </row>
    <row r="3810" spans="2:10" ht="15" hidden="1" customHeight="1">
      <c r="B3810" s="150"/>
      <c r="C3810" s="13"/>
      <c r="D3810" s="14"/>
      <c r="E3810" s="473"/>
      <c r="F3810" s="15"/>
      <c r="G3810" s="15"/>
      <c r="H3810" s="474" t="str">
        <f t="shared" si="122"/>
        <v/>
      </c>
      <c r="J3810" s="282" t="str">
        <f t="shared" si="123"/>
        <v/>
      </c>
    </row>
    <row r="3811" spans="2:10" ht="15" hidden="1" customHeight="1">
      <c r="B3811" s="150"/>
      <c r="C3811" s="13"/>
      <c r="D3811" s="14"/>
      <c r="E3811" s="473"/>
      <c r="F3811" s="15"/>
      <c r="G3811" s="15"/>
      <c r="H3811" s="474" t="str">
        <f t="shared" si="122"/>
        <v/>
      </c>
      <c r="J3811" s="282" t="str">
        <f t="shared" si="123"/>
        <v/>
      </c>
    </row>
    <row r="3812" spans="2:10" ht="15" hidden="1" customHeight="1">
      <c r="B3812" s="150"/>
      <c r="C3812" s="13"/>
      <c r="D3812" s="14"/>
      <c r="E3812" s="473"/>
      <c r="F3812" s="15"/>
      <c r="G3812" s="15"/>
      <c r="H3812" s="474" t="str">
        <f t="shared" si="122"/>
        <v/>
      </c>
      <c r="J3812" s="282" t="str">
        <f t="shared" si="123"/>
        <v/>
      </c>
    </row>
    <row r="3813" spans="2:10" ht="15" hidden="1" customHeight="1">
      <c r="B3813" s="150"/>
      <c r="C3813" s="13"/>
      <c r="D3813" s="14"/>
      <c r="E3813" s="473"/>
      <c r="F3813" s="15"/>
      <c r="G3813" s="15"/>
      <c r="H3813" s="474" t="str">
        <f t="shared" si="122"/>
        <v/>
      </c>
      <c r="J3813" s="282" t="str">
        <f t="shared" si="123"/>
        <v/>
      </c>
    </row>
    <row r="3814" spans="2:10" ht="15" hidden="1" customHeight="1">
      <c r="B3814" s="150"/>
      <c r="C3814" s="13"/>
      <c r="D3814" s="14"/>
      <c r="E3814" s="473"/>
      <c r="F3814" s="15"/>
      <c r="G3814" s="15"/>
      <c r="H3814" s="474" t="str">
        <f t="shared" si="122"/>
        <v/>
      </c>
      <c r="J3814" s="282" t="str">
        <f t="shared" si="123"/>
        <v/>
      </c>
    </row>
    <row r="3815" spans="2:10" ht="15" hidden="1" customHeight="1">
      <c r="B3815" s="150"/>
      <c r="C3815" s="13"/>
      <c r="D3815" s="14"/>
      <c r="E3815" s="473"/>
      <c r="F3815" s="15"/>
      <c r="G3815" s="15"/>
      <c r="H3815" s="474" t="str">
        <f t="shared" si="122"/>
        <v/>
      </c>
      <c r="J3815" s="282" t="str">
        <f t="shared" si="123"/>
        <v/>
      </c>
    </row>
    <row r="3816" spans="2:10" ht="15" hidden="1" customHeight="1">
      <c r="B3816" s="150"/>
      <c r="C3816" s="13"/>
      <c r="D3816" s="14"/>
      <c r="E3816" s="473"/>
      <c r="F3816" s="15"/>
      <c r="G3816" s="15"/>
      <c r="H3816" s="474" t="str">
        <f t="shared" si="122"/>
        <v/>
      </c>
      <c r="J3816" s="282" t="str">
        <f t="shared" si="123"/>
        <v/>
      </c>
    </row>
    <row r="3817" spans="2:10" ht="15" hidden="1" customHeight="1">
      <c r="B3817" s="150"/>
      <c r="C3817" s="13"/>
      <c r="D3817" s="14"/>
      <c r="E3817" s="473"/>
      <c r="F3817" s="15"/>
      <c r="G3817" s="15"/>
      <c r="H3817" s="474" t="str">
        <f t="shared" si="122"/>
        <v/>
      </c>
      <c r="J3817" s="282" t="str">
        <f t="shared" si="123"/>
        <v/>
      </c>
    </row>
    <row r="3818" spans="2:10" ht="15" hidden="1" customHeight="1">
      <c r="B3818" s="150"/>
      <c r="C3818" s="13"/>
      <c r="D3818" s="14"/>
      <c r="E3818" s="473"/>
      <c r="F3818" s="15"/>
      <c r="G3818" s="15"/>
      <c r="H3818" s="474" t="str">
        <f t="shared" si="122"/>
        <v/>
      </c>
      <c r="J3818" s="282" t="str">
        <f t="shared" si="123"/>
        <v/>
      </c>
    </row>
    <row r="3819" spans="2:10" ht="15" hidden="1" customHeight="1">
      <c r="B3819" s="150"/>
      <c r="C3819" s="13"/>
      <c r="D3819" s="14"/>
      <c r="E3819" s="473"/>
      <c r="F3819" s="15"/>
      <c r="G3819" s="15"/>
      <c r="H3819" s="474" t="str">
        <f t="shared" si="122"/>
        <v/>
      </c>
      <c r="J3819" s="282" t="str">
        <f t="shared" si="123"/>
        <v/>
      </c>
    </row>
    <row r="3820" spans="2:10" ht="15" hidden="1" customHeight="1">
      <c r="B3820" s="150"/>
      <c r="C3820" s="13"/>
      <c r="D3820" s="14"/>
      <c r="E3820" s="473"/>
      <c r="F3820" s="15"/>
      <c r="G3820" s="15"/>
      <c r="H3820" s="474" t="str">
        <f t="shared" si="122"/>
        <v/>
      </c>
      <c r="J3820" s="282" t="str">
        <f t="shared" si="123"/>
        <v/>
      </c>
    </row>
    <row r="3821" spans="2:10" ht="15" hidden="1" customHeight="1">
      <c r="B3821" s="150"/>
      <c r="C3821" s="13"/>
      <c r="D3821" s="14"/>
      <c r="E3821" s="473"/>
      <c r="F3821" s="15"/>
      <c r="G3821" s="15"/>
      <c r="H3821" s="474" t="str">
        <f t="shared" si="122"/>
        <v/>
      </c>
      <c r="J3821" s="282" t="str">
        <f t="shared" si="123"/>
        <v/>
      </c>
    </row>
    <row r="3822" spans="2:10" ht="15" hidden="1" customHeight="1">
      <c r="B3822" s="150"/>
      <c r="C3822" s="13"/>
      <c r="D3822" s="14"/>
      <c r="E3822" s="473"/>
      <c r="F3822" s="15"/>
      <c r="G3822" s="15"/>
      <c r="H3822" s="474" t="str">
        <f t="shared" si="122"/>
        <v/>
      </c>
      <c r="J3822" s="282" t="str">
        <f t="shared" si="123"/>
        <v/>
      </c>
    </row>
    <row r="3823" spans="2:10" ht="15" hidden="1" customHeight="1">
      <c r="B3823" s="150"/>
      <c r="C3823" s="13"/>
      <c r="D3823" s="14"/>
      <c r="E3823" s="473"/>
      <c r="F3823" s="15"/>
      <c r="G3823" s="15"/>
      <c r="H3823" s="474" t="str">
        <f t="shared" si="122"/>
        <v/>
      </c>
      <c r="J3823" s="282" t="str">
        <f t="shared" si="123"/>
        <v/>
      </c>
    </row>
    <row r="3824" spans="2:10" ht="15" hidden="1" customHeight="1">
      <c r="B3824" s="150"/>
      <c r="C3824" s="13"/>
      <c r="D3824" s="14"/>
      <c r="E3824" s="473"/>
      <c r="F3824" s="15"/>
      <c r="G3824" s="15"/>
      <c r="H3824" s="474" t="str">
        <f t="shared" si="122"/>
        <v/>
      </c>
      <c r="J3824" s="282" t="str">
        <f t="shared" si="123"/>
        <v/>
      </c>
    </row>
    <row r="3825" spans="2:10" ht="15" hidden="1" customHeight="1">
      <c r="B3825" s="150"/>
      <c r="C3825" s="13"/>
      <c r="D3825" s="14"/>
      <c r="E3825" s="473"/>
      <c r="F3825" s="15"/>
      <c r="G3825" s="15"/>
      <c r="H3825" s="474" t="str">
        <f t="shared" si="122"/>
        <v/>
      </c>
      <c r="J3825" s="282" t="str">
        <f t="shared" si="123"/>
        <v/>
      </c>
    </row>
    <row r="3826" spans="2:10" ht="15" hidden="1" customHeight="1">
      <c r="B3826" s="150"/>
      <c r="C3826" s="13"/>
      <c r="D3826" s="14"/>
      <c r="E3826" s="473"/>
      <c r="F3826" s="15"/>
      <c r="G3826" s="15"/>
      <c r="H3826" s="474" t="str">
        <f t="shared" si="122"/>
        <v/>
      </c>
      <c r="J3826" s="282" t="str">
        <f t="shared" si="123"/>
        <v/>
      </c>
    </row>
    <row r="3827" spans="2:10" ht="15" hidden="1" customHeight="1">
      <c r="B3827" s="150"/>
      <c r="C3827" s="13"/>
      <c r="D3827" s="14"/>
      <c r="E3827" s="473"/>
      <c r="F3827" s="15"/>
      <c r="G3827" s="15"/>
      <c r="H3827" s="474" t="str">
        <f t="shared" si="122"/>
        <v/>
      </c>
      <c r="J3827" s="282" t="str">
        <f t="shared" si="123"/>
        <v/>
      </c>
    </row>
    <row r="3828" spans="2:10" ht="15" hidden="1" customHeight="1">
      <c r="B3828" s="150"/>
      <c r="C3828" s="13"/>
      <c r="D3828" s="14"/>
      <c r="E3828" s="473"/>
      <c r="F3828" s="15"/>
      <c r="G3828" s="15"/>
      <c r="H3828" s="474" t="str">
        <f t="shared" si="122"/>
        <v/>
      </c>
      <c r="J3828" s="282" t="str">
        <f t="shared" si="123"/>
        <v/>
      </c>
    </row>
    <row r="3829" spans="2:10" ht="15" hidden="1" customHeight="1">
      <c r="B3829" s="150"/>
      <c r="C3829" s="13"/>
      <c r="D3829" s="14"/>
      <c r="E3829" s="473"/>
      <c r="F3829" s="15"/>
      <c r="G3829" s="15"/>
      <c r="H3829" s="474" t="str">
        <f t="shared" si="122"/>
        <v/>
      </c>
      <c r="J3829" s="282" t="str">
        <f t="shared" si="123"/>
        <v/>
      </c>
    </row>
    <row r="3830" spans="2:10" ht="15" hidden="1" customHeight="1">
      <c r="B3830" s="150"/>
      <c r="C3830" s="13"/>
      <c r="D3830" s="14"/>
      <c r="E3830" s="473"/>
      <c r="F3830" s="15"/>
      <c r="G3830" s="15"/>
      <c r="H3830" s="474" t="str">
        <f t="shared" si="122"/>
        <v/>
      </c>
      <c r="J3830" s="282" t="str">
        <f t="shared" si="123"/>
        <v/>
      </c>
    </row>
    <row r="3831" spans="2:10" ht="15" hidden="1" customHeight="1">
      <c r="B3831" s="150"/>
      <c r="C3831" s="13"/>
      <c r="D3831" s="14"/>
      <c r="E3831" s="473"/>
      <c r="F3831" s="15"/>
      <c r="G3831" s="15"/>
      <c r="H3831" s="474" t="str">
        <f t="shared" si="122"/>
        <v/>
      </c>
      <c r="J3831" s="282" t="str">
        <f t="shared" si="123"/>
        <v/>
      </c>
    </row>
    <row r="3832" spans="2:10" ht="15" hidden="1" customHeight="1">
      <c r="B3832" s="150"/>
      <c r="C3832" s="13"/>
      <c r="D3832" s="14"/>
      <c r="E3832" s="473"/>
      <c r="F3832" s="15"/>
      <c r="G3832" s="15"/>
      <c r="H3832" s="474" t="str">
        <f t="shared" si="122"/>
        <v/>
      </c>
      <c r="J3832" s="282" t="str">
        <f t="shared" si="123"/>
        <v/>
      </c>
    </row>
    <row r="3833" spans="2:10" ht="15" hidden="1" customHeight="1">
      <c r="B3833" s="150"/>
      <c r="C3833" s="13"/>
      <c r="D3833" s="14"/>
      <c r="E3833" s="473"/>
      <c r="F3833" s="15"/>
      <c r="G3833" s="15"/>
      <c r="H3833" s="474" t="str">
        <f t="shared" si="122"/>
        <v/>
      </c>
      <c r="J3833" s="282" t="str">
        <f t="shared" si="123"/>
        <v/>
      </c>
    </row>
    <row r="3834" spans="2:10" ht="15" hidden="1" customHeight="1">
      <c r="B3834" s="150"/>
      <c r="C3834" s="13"/>
      <c r="D3834" s="14"/>
      <c r="E3834" s="473"/>
      <c r="F3834" s="15"/>
      <c r="G3834" s="15"/>
      <c r="H3834" s="474" t="str">
        <f t="shared" si="122"/>
        <v/>
      </c>
      <c r="J3834" s="282" t="str">
        <f t="shared" si="123"/>
        <v/>
      </c>
    </row>
    <row r="3835" spans="2:10" ht="15" hidden="1" customHeight="1">
      <c r="B3835" s="150"/>
      <c r="C3835" s="13"/>
      <c r="D3835" s="14"/>
      <c r="E3835" s="473"/>
      <c r="F3835" s="15"/>
      <c r="G3835" s="15"/>
      <c r="H3835" s="474" t="str">
        <f t="shared" si="122"/>
        <v/>
      </c>
      <c r="J3835" s="282" t="str">
        <f t="shared" si="123"/>
        <v/>
      </c>
    </row>
    <row r="3836" spans="2:10" ht="15" hidden="1" customHeight="1">
      <c r="B3836" s="150"/>
      <c r="C3836" s="13"/>
      <c r="D3836" s="14"/>
      <c r="E3836" s="473"/>
      <c r="F3836" s="15"/>
      <c r="G3836" s="15"/>
      <c r="H3836" s="474" t="str">
        <f t="shared" si="122"/>
        <v/>
      </c>
      <c r="J3836" s="282" t="str">
        <f t="shared" si="123"/>
        <v/>
      </c>
    </row>
    <row r="3837" spans="2:10" ht="15" hidden="1" customHeight="1">
      <c r="B3837" s="150"/>
      <c r="C3837" s="13"/>
      <c r="D3837" s="14"/>
      <c r="E3837" s="473"/>
      <c r="F3837" s="15"/>
      <c r="G3837" s="15"/>
      <c r="H3837" s="474" t="str">
        <f t="shared" si="122"/>
        <v/>
      </c>
      <c r="J3837" s="282" t="str">
        <f t="shared" si="123"/>
        <v/>
      </c>
    </row>
    <row r="3838" spans="2:10" ht="15" hidden="1" customHeight="1">
      <c r="B3838" s="150"/>
      <c r="C3838" s="13"/>
      <c r="D3838" s="14"/>
      <c r="E3838" s="473"/>
      <c r="F3838" s="15"/>
      <c r="G3838" s="15"/>
      <c r="H3838" s="474" t="str">
        <f t="shared" si="122"/>
        <v/>
      </c>
      <c r="J3838" s="282" t="str">
        <f t="shared" si="123"/>
        <v/>
      </c>
    </row>
    <row r="3839" spans="2:10" ht="15" hidden="1" customHeight="1">
      <c r="B3839" s="150"/>
      <c r="C3839" s="13"/>
      <c r="D3839" s="14"/>
      <c r="E3839" s="473"/>
      <c r="F3839" s="15"/>
      <c r="G3839" s="15"/>
      <c r="H3839" s="474" t="str">
        <f t="shared" si="122"/>
        <v/>
      </c>
      <c r="J3839" s="282" t="str">
        <f t="shared" si="123"/>
        <v/>
      </c>
    </row>
    <row r="3840" spans="2:10" ht="15" hidden="1" customHeight="1">
      <c r="B3840" s="150"/>
      <c r="C3840" s="13"/>
      <c r="D3840" s="14"/>
      <c r="E3840" s="473"/>
      <c r="F3840" s="15"/>
      <c r="G3840" s="15"/>
      <c r="H3840" s="474" t="str">
        <f t="shared" si="122"/>
        <v/>
      </c>
      <c r="J3840" s="282" t="str">
        <f t="shared" si="123"/>
        <v/>
      </c>
    </row>
    <row r="3841" spans="2:10" ht="15" hidden="1" customHeight="1">
      <c r="B3841" s="150"/>
      <c r="C3841" s="13"/>
      <c r="D3841" s="14"/>
      <c r="E3841" s="473"/>
      <c r="F3841" s="15"/>
      <c r="G3841" s="15"/>
      <c r="H3841" s="474" t="str">
        <f t="shared" si="122"/>
        <v/>
      </c>
      <c r="J3841" s="282" t="str">
        <f t="shared" si="123"/>
        <v/>
      </c>
    </row>
    <row r="3842" spans="2:10" ht="15" hidden="1" customHeight="1">
      <c r="B3842" s="150"/>
      <c r="C3842" s="13"/>
      <c r="D3842" s="14"/>
      <c r="E3842" s="473"/>
      <c r="F3842" s="15"/>
      <c r="G3842" s="15"/>
      <c r="H3842" s="474" t="str">
        <f t="shared" si="122"/>
        <v/>
      </c>
      <c r="J3842" s="282" t="str">
        <f t="shared" si="123"/>
        <v/>
      </c>
    </row>
    <row r="3843" spans="2:10" ht="15" hidden="1" customHeight="1">
      <c r="B3843" s="150"/>
      <c r="C3843" s="13"/>
      <c r="D3843" s="14"/>
      <c r="E3843" s="473"/>
      <c r="F3843" s="15"/>
      <c r="G3843" s="15"/>
      <c r="H3843" s="474" t="str">
        <f t="shared" si="122"/>
        <v/>
      </c>
      <c r="J3843" s="282" t="str">
        <f t="shared" si="123"/>
        <v/>
      </c>
    </row>
    <row r="3844" spans="2:10" ht="15" hidden="1" customHeight="1">
      <c r="B3844" s="150"/>
      <c r="C3844" s="13"/>
      <c r="D3844" s="14"/>
      <c r="E3844" s="473"/>
      <c r="F3844" s="15"/>
      <c r="G3844" s="15"/>
      <c r="H3844" s="474" t="str">
        <f t="shared" si="122"/>
        <v/>
      </c>
      <c r="J3844" s="282" t="str">
        <f t="shared" si="123"/>
        <v/>
      </c>
    </row>
    <row r="3845" spans="2:10" ht="15" hidden="1" customHeight="1">
      <c r="B3845" s="150"/>
      <c r="C3845" s="13"/>
      <c r="D3845" s="14"/>
      <c r="E3845" s="473"/>
      <c r="F3845" s="15"/>
      <c r="G3845" s="15"/>
      <c r="H3845" s="474" t="str">
        <f t="shared" si="122"/>
        <v/>
      </c>
      <c r="J3845" s="282" t="str">
        <f t="shared" si="123"/>
        <v/>
      </c>
    </row>
    <row r="3846" spans="2:10" ht="15" hidden="1" customHeight="1">
      <c r="B3846" s="150"/>
      <c r="C3846" s="13"/>
      <c r="D3846" s="14"/>
      <c r="E3846" s="473"/>
      <c r="F3846" s="15"/>
      <c r="G3846" s="15"/>
      <c r="H3846" s="474" t="str">
        <f t="shared" ref="H3846:H3909" si="124">IF(B3846&lt;&gt;"",(D3846*E3846)/(1-F3846-G3846),"")</f>
        <v/>
      </c>
      <c r="J3846" s="282" t="str">
        <f t="shared" ref="J3846:J3909" si="125">IF(B3846="","",IF(H3846&lt;&gt;0,"x",IF(H3846="","",IF(H3846=0,""))))</f>
        <v/>
      </c>
    </row>
    <row r="3847" spans="2:10" ht="15" hidden="1" customHeight="1">
      <c r="B3847" s="150"/>
      <c r="C3847" s="13"/>
      <c r="D3847" s="14"/>
      <c r="E3847" s="473"/>
      <c r="F3847" s="15"/>
      <c r="G3847" s="15"/>
      <c r="H3847" s="474" t="str">
        <f t="shared" si="124"/>
        <v/>
      </c>
      <c r="J3847" s="282" t="str">
        <f t="shared" si="125"/>
        <v/>
      </c>
    </row>
    <row r="3848" spans="2:10" ht="15" hidden="1" customHeight="1">
      <c r="B3848" s="150"/>
      <c r="C3848" s="13"/>
      <c r="D3848" s="14"/>
      <c r="E3848" s="473"/>
      <c r="F3848" s="15"/>
      <c r="G3848" s="15"/>
      <c r="H3848" s="474" t="str">
        <f t="shared" si="124"/>
        <v/>
      </c>
      <c r="J3848" s="282" t="str">
        <f t="shared" si="125"/>
        <v/>
      </c>
    </row>
    <row r="3849" spans="2:10" ht="15" hidden="1" customHeight="1">
      <c r="B3849" s="150"/>
      <c r="C3849" s="13"/>
      <c r="D3849" s="14"/>
      <c r="E3849" s="473"/>
      <c r="F3849" s="15"/>
      <c r="G3849" s="15"/>
      <c r="H3849" s="474" t="str">
        <f t="shared" si="124"/>
        <v/>
      </c>
      <c r="J3849" s="282" t="str">
        <f t="shared" si="125"/>
        <v/>
      </c>
    </row>
    <row r="3850" spans="2:10" ht="15" hidden="1" customHeight="1">
      <c r="B3850" s="150"/>
      <c r="C3850" s="13"/>
      <c r="D3850" s="14"/>
      <c r="E3850" s="473"/>
      <c r="F3850" s="15"/>
      <c r="G3850" s="15"/>
      <c r="H3850" s="474" t="str">
        <f t="shared" si="124"/>
        <v/>
      </c>
      <c r="J3850" s="282" t="str">
        <f t="shared" si="125"/>
        <v/>
      </c>
    </row>
    <row r="3851" spans="2:10" ht="15" hidden="1" customHeight="1">
      <c r="B3851" s="150"/>
      <c r="C3851" s="13"/>
      <c r="D3851" s="14"/>
      <c r="E3851" s="473"/>
      <c r="F3851" s="15"/>
      <c r="G3851" s="15"/>
      <c r="H3851" s="474" t="str">
        <f t="shared" si="124"/>
        <v/>
      </c>
      <c r="J3851" s="282" t="str">
        <f t="shared" si="125"/>
        <v/>
      </c>
    </row>
    <row r="3852" spans="2:10" ht="15" hidden="1" customHeight="1">
      <c r="B3852" s="150"/>
      <c r="C3852" s="13"/>
      <c r="D3852" s="14"/>
      <c r="E3852" s="473"/>
      <c r="F3852" s="15"/>
      <c r="G3852" s="15"/>
      <c r="H3852" s="474" t="str">
        <f t="shared" si="124"/>
        <v/>
      </c>
      <c r="J3852" s="282" t="str">
        <f t="shared" si="125"/>
        <v/>
      </c>
    </row>
    <row r="3853" spans="2:10" ht="15" hidden="1" customHeight="1">
      <c r="B3853" s="150"/>
      <c r="C3853" s="13"/>
      <c r="D3853" s="14"/>
      <c r="E3853" s="473"/>
      <c r="F3853" s="15"/>
      <c r="G3853" s="15"/>
      <c r="H3853" s="474" t="str">
        <f t="shared" si="124"/>
        <v/>
      </c>
      <c r="J3853" s="282" t="str">
        <f t="shared" si="125"/>
        <v/>
      </c>
    </row>
    <row r="3854" spans="2:10" ht="15" hidden="1" customHeight="1">
      <c r="B3854" s="150"/>
      <c r="C3854" s="13"/>
      <c r="D3854" s="14"/>
      <c r="E3854" s="473"/>
      <c r="F3854" s="15"/>
      <c r="G3854" s="15"/>
      <c r="H3854" s="474" t="str">
        <f t="shared" si="124"/>
        <v/>
      </c>
      <c r="J3854" s="282" t="str">
        <f t="shared" si="125"/>
        <v/>
      </c>
    </row>
    <row r="3855" spans="2:10" ht="15" hidden="1" customHeight="1">
      <c r="B3855" s="150"/>
      <c r="C3855" s="13"/>
      <c r="D3855" s="14"/>
      <c r="E3855" s="473"/>
      <c r="F3855" s="15"/>
      <c r="G3855" s="15"/>
      <c r="H3855" s="474" t="str">
        <f t="shared" si="124"/>
        <v/>
      </c>
      <c r="J3855" s="282" t="str">
        <f t="shared" si="125"/>
        <v/>
      </c>
    </row>
    <row r="3856" spans="2:10" ht="15" hidden="1" customHeight="1">
      <c r="B3856" s="150"/>
      <c r="C3856" s="13"/>
      <c r="D3856" s="14"/>
      <c r="E3856" s="473"/>
      <c r="F3856" s="15"/>
      <c r="G3856" s="15"/>
      <c r="H3856" s="474" t="str">
        <f t="shared" si="124"/>
        <v/>
      </c>
      <c r="J3856" s="282" t="str">
        <f t="shared" si="125"/>
        <v/>
      </c>
    </row>
    <row r="3857" spans="2:10" ht="15" hidden="1" customHeight="1">
      <c r="B3857" s="150"/>
      <c r="C3857" s="13"/>
      <c r="D3857" s="14"/>
      <c r="E3857" s="473"/>
      <c r="F3857" s="15"/>
      <c r="G3857" s="15"/>
      <c r="H3857" s="474" t="str">
        <f t="shared" si="124"/>
        <v/>
      </c>
      <c r="J3857" s="282" t="str">
        <f t="shared" si="125"/>
        <v/>
      </c>
    </row>
    <row r="3858" spans="2:10" ht="15" hidden="1" customHeight="1">
      <c r="B3858" s="150"/>
      <c r="C3858" s="13"/>
      <c r="D3858" s="14"/>
      <c r="E3858" s="473"/>
      <c r="F3858" s="15"/>
      <c r="G3858" s="15"/>
      <c r="H3858" s="474" t="str">
        <f t="shared" si="124"/>
        <v/>
      </c>
      <c r="J3858" s="282" t="str">
        <f t="shared" si="125"/>
        <v/>
      </c>
    </row>
    <row r="3859" spans="2:10" ht="15" hidden="1" customHeight="1">
      <c r="B3859" s="150"/>
      <c r="C3859" s="13"/>
      <c r="D3859" s="14"/>
      <c r="E3859" s="473"/>
      <c r="F3859" s="15"/>
      <c r="G3859" s="15"/>
      <c r="H3859" s="474" t="str">
        <f t="shared" si="124"/>
        <v/>
      </c>
      <c r="J3859" s="282" t="str">
        <f t="shared" si="125"/>
        <v/>
      </c>
    </row>
    <row r="3860" spans="2:10" ht="15" hidden="1" customHeight="1">
      <c r="B3860" s="150"/>
      <c r="C3860" s="13"/>
      <c r="D3860" s="14"/>
      <c r="E3860" s="473"/>
      <c r="F3860" s="15"/>
      <c r="G3860" s="15"/>
      <c r="H3860" s="474" t="str">
        <f t="shared" si="124"/>
        <v/>
      </c>
      <c r="J3860" s="282" t="str">
        <f t="shared" si="125"/>
        <v/>
      </c>
    </row>
    <row r="3861" spans="2:10" ht="15" hidden="1" customHeight="1">
      <c r="B3861" s="150"/>
      <c r="C3861" s="13"/>
      <c r="D3861" s="14"/>
      <c r="E3861" s="473"/>
      <c r="F3861" s="15"/>
      <c r="G3861" s="15"/>
      <c r="H3861" s="474" t="str">
        <f t="shared" si="124"/>
        <v/>
      </c>
      <c r="J3861" s="282" t="str">
        <f t="shared" si="125"/>
        <v/>
      </c>
    </row>
    <row r="3862" spans="2:10" ht="15" hidden="1" customHeight="1">
      <c r="B3862" s="150"/>
      <c r="C3862" s="13"/>
      <c r="D3862" s="14"/>
      <c r="E3862" s="473"/>
      <c r="F3862" s="15"/>
      <c r="G3862" s="15"/>
      <c r="H3862" s="474" t="str">
        <f t="shared" si="124"/>
        <v/>
      </c>
      <c r="J3862" s="282" t="str">
        <f t="shared" si="125"/>
        <v/>
      </c>
    </row>
    <row r="3863" spans="2:10" ht="15" hidden="1" customHeight="1">
      <c r="B3863" s="150"/>
      <c r="C3863" s="13"/>
      <c r="D3863" s="14"/>
      <c r="E3863" s="473"/>
      <c r="F3863" s="15"/>
      <c r="G3863" s="15"/>
      <c r="H3863" s="474" t="str">
        <f t="shared" si="124"/>
        <v/>
      </c>
      <c r="J3863" s="282" t="str">
        <f t="shared" si="125"/>
        <v/>
      </c>
    </row>
    <row r="3864" spans="2:10" ht="15" hidden="1" customHeight="1">
      <c r="B3864" s="150"/>
      <c r="C3864" s="13"/>
      <c r="D3864" s="14"/>
      <c r="E3864" s="473"/>
      <c r="F3864" s="15"/>
      <c r="G3864" s="15"/>
      <c r="H3864" s="474" t="str">
        <f t="shared" si="124"/>
        <v/>
      </c>
      <c r="J3864" s="282" t="str">
        <f t="shared" si="125"/>
        <v/>
      </c>
    </row>
    <row r="3865" spans="2:10" ht="15" hidden="1" customHeight="1">
      <c r="B3865" s="150"/>
      <c r="C3865" s="13"/>
      <c r="D3865" s="14"/>
      <c r="E3865" s="473"/>
      <c r="F3865" s="15"/>
      <c r="G3865" s="15"/>
      <c r="H3865" s="474" t="str">
        <f t="shared" si="124"/>
        <v/>
      </c>
      <c r="J3865" s="282" t="str">
        <f t="shared" si="125"/>
        <v/>
      </c>
    </row>
    <row r="3866" spans="2:10" ht="15" hidden="1" customHeight="1">
      <c r="B3866" s="150"/>
      <c r="C3866" s="13"/>
      <c r="D3866" s="14"/>
      <c r="E3866" s="473"/>
      <c r="F3866" s="15"/>
      <c r="G3866" s="15"/>
      <c r="H3866" s="474" t="str">
        <f t="shared" si="124"/>
        <v/>
      </c>
      <c r="J3866" s="282" t="str">
        <f t="shared" si="125"/>
        <v/>
      </c>
    </row>
    <row r="3867" spans="2:10" ht="15" hidden="1" customHeight="1">
      <c r="B3867" s="150"/>
      <c r="C3867" s="13"/>
      <c r="D3867" s="14"/>
      <c r="E3867" s="473"/>
      <c r="F3867" s="15"/>
      <c r="G3867" s="15"/>
      <c r="H3867" s="474" t="str">
        <f t="shared" si="124"/>
        <v/>
      </c>
      <c r="J3867" s="282" t="str">
        <f t="shared" si="125"/>
        <v/>
      </c>
    </row>
    <row r="3868" spans="2:10" ht="15" hidden="1" customHeight="1">
      <c r="B3868" s="150"/>
      <c r="C3868" s="13"/>
      <c r="D3868" s="14"/>
      <c r="E3868" s="473"/>
      <c r="F3868" s="15"/>
      <c r="G3868" s="15"/>
      <c r="H3868" s="474" t="str">
        <f t="shared" si="124"/>
        <v/>
      </c>
      <c r="J3868" s="282" t="str">
        <f t="shared" si="125"/>
        <v/>
      </c>
    </row>
    <row r="3869" spans="2:10" ht="15" hidden="1" customHeight="1">
      <c r="B3869" s="150"/>
      <c r="C3869" s="13"/>
      <c r="D3869" s="14"/>
      <c r="E3869" s="473"/>
      <c r="F3869" s="15"/>
      <c r="G3869" s="15"/>
      <c r="H3869" s="474" t="str">
        <f t="shared" si="124"/>
        <v/>
      </c>
      <c r="J3869" s="282" t="str">
        <f t="shared" si="125"/>
        <v/>
      </c>
    </row>
    <row r="3870" spans="2:10" ht="15" hidden="1" customHeight="1">
      <c r="B3870" s="150"/>
      <c r="C3870" s="13"/>
      <c r="D3870" s="14"/>
      <c r="E3870" s="473"/>
      <c r="F3870" s="15"/>
      <c r="G3870" s="15"/>
      <c r="H3870" s="474" t="str">
        <f t="shared" si="124"/>
        <v/>
      </c>
      <c r="J3870" s="282" t="str">
        <f t="shared" si="125"/>
        <v/>
      </c>
    </row>
    <row r="3871" spans="2:10" ht="15" hidden="1" customHeight="1">
      <c r="B3871" s="150"/>
      <c r="C3871" s="13"/>
      <c r="D3871" s="14"/>
      <c r="E3871" s="473"/>
      <c r="F3871" s="15"/>
      <c r="G3871" s="15"/>
      <c r="H3871" s="474" t="str">
        <f t="shared" si="124"/>
        <v/>
      </c>
      <c r="J3871" s="282" t="str">
        <f t="shared" si="125"/>
        <v/>
      </c>
    </row>
    <row r="3872" spans="2:10" ht="15" hidden="1" customHeight="1">
      <c r="B3872" s="150"/>
      <c r="C3872" s="13"/>
      <c r="D3872" s="14"/>
      <c r="E3872" s="473"/>
      <c r="F3872" s="15"/>
      <c r="G3872" s="15"/>
      <c r="H3872" s="474" t="str">
        <f t="shared" si="124"/>
        <v/>
      </c>
      <c r="J3872" s="282" t="str">
        <f t="shared" si="125"/>
        <v/>
      </c>
    </row>
    <row r="3873" spans="2:10" ht="15" hidden="1" customHeight="1">
      <c r="B3873" s="150"/>
      <c r="C3873" s="13"/>
      <c r="D3873" s="14"/>
      <c r="E3873" s="473"/>
      <c r="F3873" s="15"/>
      <c r="G3873" s="15"/>
      <c r="H3873" s="474" t="str">
        <f t="shared" si="124"/>
        <v/>
      </c>
      <c r="J3873" s="282" t="str">
        <f t="shared" si="125"/>
        <v/>
      </c>
    </row>
    <row r="3874" spans="2:10" ht="15" hidden="1" customHeight="1">
      <c r="B3874" s="150"/>
      <c r="C3874" s="13"/>
      <c r="D3874" s="14"/>
      <c r="E3874" s="473"/>
      <c r="F3874" s="15"/>
      <c r="G3874" s="15"/>
      <c r="H3874" s="474" t="str">
        <f t="shared" si="124"/>
        <v/>
      </c>
      <c r="J3874" s="282" t="str">
        <f t="shared" si="125"/>
        <v/>
      </c>
    </row>
    <row r="3875" spans="2:10" ht="15" hidden="1" customHeight="1">
      <c r="B3875" s="150"/>
      <c r="C3875" s="13"/>
      <c r="D3875" s="14"/>
      <c r="E3875" s="473"/>
      <c r="F3875" s="15"/>
      <c r="G3875" s="15"/>
      <c r="H3875" s="474" t="str">
        <f t="shared" si="124"/>
        <v/>
      </c>
      <c r="J3875" s="282" t="str">
        <f t="shared" si="125"/>
        <v/>
      </c>
    </row>
    <row r="3876" spans="2:10" ht="15" hidden="1" customHeight="1">
      <c r="B3876" s="150"/>
      <c r="C3876" s="13"/>
      <c r="D3876" s="14"/>
      <c r="E3876" s="473"/>
      <c r="F3876" s="15"/>
      <c r="G3876" s="15"/>
      <c r="H3876" s="474" t="str">
        <f t="shared" si="124"/>
        <v/>
      </c>
      <c r="J3876" s="282" t="str">
        <f t="shared" si="125"/>
        <v/>
      </c>
    </row>
    <row r="3877" spans="2:10" ht="15" hidden="1" customHeight="1">
      <c r="B3877" s="150"/>
      <c r="C3877" s="13"/>
      <c r="D3877" s="14"/>
      <c r="E3877" s="473"/>
      <c r="F3877" s="15"/>
      <c r="G3877" s="15"/>
      <c r="H3877" s="474" t="str">
        <f t="shared" si="124"/>
        <v/>
      </c>
      <c r="J3877" s="282" t="str">
        <f t="shared" si="125"/>
        <v/>
      </c>
    </row>
    <row r="3878" spans="2:10" ht="15" hidden="1" customHeight="1">
      <c r="B3878" s="150"/>
      <c r="C3878" s="13"/>
      <c r="D3878" s="14"/>
      <c r="E3878" s="473"/>
      <c r="F3878" s="15"/>
      <c r="G3878" s="15"/>
      <c r="H3878" s="474" t="str">
        <f t="shared" si="124"/>
        <v/>
      </c>
      <c r="J3878" s="282" t="str">
        <f t="shared" si="125"/>
        <v/>
      </c>
    </row>
    <row r="3879" spans="2:10" ht="15" hidden="1" customHeight="1">
      <c r="B3879" s="150"/>
      <c r="C3879" s="13"/>
      <c r="D3879" s="14"/>
      <c r="E3879" s="473"/>
      <c r="F3879" s="15"/>
      <c r="G3879" s="15"/>
      <c r="H3879" s="474" t="str">
        <f t="shared" si="124"/>
        <v/>
      </c>
      <c r="J3879" s="282" t="str">
        <f t="shared" si="125"/>
        <v/>
      </c>
    </row>
    <row r="3880" spans="2:10" ht="15" hidden="1" customHeight="1">
      <c r="B3880" s="150"/>
      <c r="C3880" s="13"/>
      <c r="D3880" s="14"/>
      <c r="E3880" s="473"/>
      <c r="F3880" s="15"/>
      <c r="G3880" s="15"/>
      <c r="H3880" s="474" t="str">
        <f t="shared" si="124"/>
        <v/>
      </c>
      <c r="J3880" s="282" t="str">
        <f t="shared" si="125"/>
        <v/>
      </c>
    </row>
    <row r="3881" spans="2:10" ht="15" hidden="1" customHeight="1">
      <c r="B3881" s="150"/>
      <c r="C3881" s="13"/>
      <c r="D3881" s="14"/>
      <c r="E3881" s="473"/>
      <c r="F3881" s="15"/>
      <c r="G3881" s="15"/>
      <c r="H3881" s="474" t="str">
        <f t="shared" si="124"/>
        <v/>
      </c>
      <c r="J3881" s="282" t="str">
        <f t="shared" si="125"/>
        <v/>
      </c>
    </row>
    <row r="3882" spans="2:10" ht="15" hidden="1" customHeight="1">
      <c r="B3882" s="150"/>
      <c r="C3882" s="13"/>
      <c r="D3882" s="14"/>
      <c r="E3882" s="473"/>
      <c r="F3882" s="15"/>
      <c r="G3882" s="15"/>
      <c r="H3882" s="474" t="str">
        <f t="shared" si="124"/>
        <v/>
      </c>
      <c r="J3882" s="282" t="str">
        <f t="shared" si="125"/>
        <v/>
      </c>
    </row>
    <row r="3883" spans="2:10" ht="15" hidden="1" customHeight="1">
      <c r="B3883" s="150"/>
      <c r="C3883" s="13"/>
      <c r="D3883" s="14"/>
      <c r="E3883" s="473"/>
      <c r="F3883" s="15"/>
      <c r="G3883" s="15"/>
      <c r="H3883" s="474" t="str">
        <f t="shared" si="124"/>
        <v/>
      </c>
      <c r="J3883" s="282" t="str">
        <f t="shared" si="125"/>
        <v/>
      </c>
    </row>
    <row r="3884" spans="2:10" ht="15" hidden="1" customHeight="1">
      <c r="B3884" s="150"/>
      <c r="C3884" s="13"/>
      <c r="D3884" s="14"/>
      <c r="E3884" s="473"/>
      <c r="F3884" s="15"/>
      <c r="G3884" s="15"/>
      <c r="H3884" s="474" t="str">
        <f t="shared" si="124"/>
        <v/>
      </c>
      <c r="J3884" s="282" t="str">
        <f t="shared" si="125"/>
        <v/>
      </c>
    </row>
    <row r="3885" spans="2:10" ht="15" hidden="1" customHeight="1">
      <c r="B3885" s="150"/>
      <c r="C3885" s="13"/>
      <c r="D3885" s="14"/>
      <c r="E3885" s="473"/>
      <c r="F3885" s="15"/>
      <c r="G3885" s="15"/>
      <c r="H3885" s="474" t="str">
        <f t="shared" si="124"/>
        <v/>
      </c>
      <c r="J3885" s="282" t="str">
        <f t="shared" si="125"/>
        <v/>
      </c>
    </row>
    <row r="3886" spans="2:10" ht="15" hidden="1" customHeight="1">
      <c r="B3886" s="150"/>
      <c r="C3886" s="13"/>
      <c r="D3886" s="14"/>
      <c r="E3886" s="473"/>
      <c r="F3886" s="15"/>
      <c r="G3886" s="15"/>
      <c r="H3886" s="474" t="str">
        <f t="shared" si="124"/>
        <v/>
      </c>
      <c r="J3886" s="282" t="str">
        <f t="shared" si="125"/>
        <v/>
      </c>
    </row>
    <row r="3887" spans="2:10" ht="15" hidden="1" customHeight="1">
      <c r="B3887" s="150"/>
      <c r="C3887" s="13"/>
      <c r="D3887" s="14"/>
      <c r="E3887" s="473"/>
      <c r="F3887" s="15"/>
      <c r="G3887" s="15"/>
      <c r="H3887" s="474" t="str">
        <f t="shared" si="124"/>
        <v/>
      </c>
      <c r="J3887" s="282" t="str">
        <f t="shared" si="125"/>
        <v/>
      </c>
    </row>
    <row r="3888" spans="2:10" ht="15" hidden="1" customHeight="1">
      <c r="B3888" s="150"/>
      <c r="C3888" s="13"/>
      <c r="D3888" s="14"/>
      <c r="E3888" s="473"/>
      <c r="F3888" s="15"/>
      <c r="G3888" s="15"/>
      <c r="H3888" s="474" t="str">
        <f t="shared" si="124"/>
        <v/>
      </c>
      <c r="J3888" s="282" t="str">
        <f t="shared" si="125"/>
        <v/>
      </c>
    </row>
    <row r="3889" spans="2:10" ht="15" hidden="1" customHeight="1">
      <c r="B3889" s="150"/>
      <c r="C3889" s="13"/>
      <c r="D3889" s="14"/>
      <c r="E3889" s="473"/>
      <c r="F3889" s="15"/>
      <c r="G3889" s="15"/>
      <c r="H3889" s="474" t="str">
        <f t="shared" si="124"/>
        <v/>
      </c>
      <c r="J3889" s="282" t="str">
        <f t="shared" si="125"/>
        <v/>
      </c>
    </row>
    <row r="3890" spans="2:10" ht="15" hidden="1" customHeight="1">
      <c r="B3890" s="150"/>
      <c r="C3890" s="13"/>
      <c r="D3890" s="14"/>
      <c r="E3890" s="473"/>
      <c r="F3890" s="15"/>
      <c r="G3890" s="15"/>
      <c r="H3890" s="474" t="str">
        <f t="shared" si="124"/>
        <v/>
      </c>
      <c r="J3890" s="282" t="str">
        <f t="shared" si="125"/>
        <v/>
      </c>
    </row>
    <row r="3891" spans="2:10" ht="15" hidden="1" customHeight="1">
      <c r="B3891" s="150"/>
      <c r="C3891" s="13"/>
      <c r="D3891" s="14"/>
      <c r="E3891" s="473"/>
      <c r="F3891" s="15"/>
      <c r="G3891" s="15"/>
      <c r="H3891" s="474" t="str">
        <f t="shared" si="124"/>
        <v/>
      </c>
      <c r="J3891" s="282" t="str">
        <f t="shared" si="125"/>
        <v/>
      </c>
    </row>
    <row r="3892" spans="2:10" ht="15" hidden="1" customHeight="1">
      <c r="B3892" s="150"/>
      <c r="C3892" s="13"/>
      <c r="D3892" s="14"/>
      <c r="E3892" s="473"/>
      <c r="F3892" s="15"/>
      <c r="G3892" s="15"/>
      <c r="H3892" s="474" t="str">
        <f t="shared" si="124"/>
        <v/>
      </c>
      <c r="J3892" s="282" t="str">
        <f t="shared" si="125"/>
        <v/>
      </c>
    </row>
    <row r="3893" spans="2:10" ht="15" hidden="1" customHeight="1">
      <c r="B3893" s="150"/>
      <c r="C3893" s="13"/>
      <c r="D3893" s="14"/>
      <c r="E3893" s="473"/>
      <c r="F3893" s="15"/>
      <c r="G3893" s="15"/>
      <c r="H3893" s="474" t="str">
        <f t="shared" si="124"/>
        <v/>
      </c>
      <c r="J3893" s="282" t="str">
        <f t="shared" si="125"/>
        <v/>
      </c>
    </row>
    <row r="3894" spans="2:10" ht="15" hidden="1" customHeight="1">
      <c r="B3894" s="150"/>
      <c r="C3894" s="13"/>
      <c r="D3894" s="14"/>
      <c r="E3894" s="473"/>
      <c r="F3894" s="15"/>
      <c r="G3894" s="15"/>
      <c r="H3894" s="474" t="str">
        <f t="shared" si="124"/>
        <v/>
      </c>
      <c r="J3894" s="282" t="str">
        <f t="shared" si="125"/>
        <v/>
      </c>
    </row>
    <row r="3895" spans="2:10" ht="15" hidden="1" customHeight="1">
      <c r="B3895" s="150"/>
      <c r="C3895" s="13"/>
      <c r="D3895" s="14"/>
      <c r="E3895" s="473"/>
      <c r="F3895" s="15"/>
      <c r="G3895" s="15"/>
      <c r="H3895" s="474" t="str">
        <f t="shared" si="124"/>
        <v/>
      </c>
      <c r="J3895" s="282" t="str">
        <f t="shared" si="125"/>
        <v/>
      </c>
    </row>
    <row r="3896" spans="2:10" ht="15" hidden="1" customHeight="1">
      <c r="B3896" s="150"/>
      <c r="C3896" s="13"/>
      <c r="D3896" s="14"/>
      <c r="E3896" s="473"/>
      <c r="F3896" s="15"/>
      <c r="G3896" s="15"/>
      <c r="H3896" s="474" t="str">
        <f t="shared" si="124"/>
        <v/>
      </c>
      <c r="J3896" s="282" t="str">
        <f t="shared" si="125"/>
        <v/>
      </c>
    </row>
    <row r="3897" spans="2:10" ht="15" hidden="1" customHeight="1">
      <c r="B3897" s="150"/>
      <c r="C3897" s="13"/>
      <c r="D3897" s="14"/>
      <c r="E3897" s="473"/>
      <c r="F3897" s="15"/>
      <c r="G3897" s="15"/>
      <c r="H3897" s="474" t="str">
        <f t="shared" si="124"/>
        <v/>
      </c>
      <c r="J3897" s="282" t="str">
        <f t="shared" si="125"/>
        <v/>
      </c>
    </row>
    <row r="3898" spans="2:10" ht="15" hidden="1" customHeight="1">
      <c r="B3898" s="150"/>
      <c r="C3898" s="13"/>
      <c r="D3898" s="14"/>
      <c r="E3898" s="473"/>
      <c r="F3898" s="15"/>
      <c r="G3898" s="15"/>
      <c r="H3898" s="474" t="str">
        <f t="shared" si="124"/>
        <v/>
      </c>
      <c r="J3898" s="282" t="str">
        <f t="shared" si="125"/>
        <v/>
      </c>
    </row>
    <row r="3899" spans="2:10" ht="15" hidden="1" customHeight="1">
      <c r="B3899" s="150"/>
      <c r="C3899" s="13"/>
      <c r="D3899" s="14"/>
      <c r="E3899" s="473"/>
      <c r="F3899" s="15"/>
      <c r="G3899" s="15"/>
      <c r="H3899" s="474" t="str">
        <f t="shared" si="124"/>
        <v/>
      </c>
      <c r="J3899" s="282" t="str">
        <f t="shared" si="125"/>
        <v/>
      </c>
    </row>
    <row r="3900" spans="2:10" ht="15" hidden="1" customHeight="1">
      <c r="B3900" s="150"/>
      <c r="C3900" s="13"/>
      <c r="D3900" s="14"/>
      <c r="E3900" s="473"/>
      <c r="F3900" s="15"/>
      <c r="G3900" s="15"/>
      <c r="H3900" s="474" t="str">
        <f t="shared" si="124"/>
        <v/>
      </c>
      <c r="J3900" s="282" t="str">
        <f t="shared" si="125"/>
        <v/>
      </c>
    </row>
    <row r="3901" spans="2:10" ht="15" hidden="1" customHeight="1">
      <c r="B3901" s="150"/>
      <c r="C3901" s="13"/>
      <c r="D3901" s="14"/>
      <c r="E3901" s="473"/>
      <c r="F3901" s="15"/>
      <c r="G3901" s="15"/>
      <c r="H3901" s="474" t="str">
        <f t="shared" si="124"/>
        <v/>
      </c>
      <c r="J3901" s="282" t="str">
        <f t="shared" si="125"/>
        <v/>
      </c>
    </row>
    <row r="3902" spans="2:10" ht="15" hidden="1" customHeight="1">
      <c r="B3902" s="150"/>
      <c r="C3902" s="13"/>
      <c r="D3902" s="14"/>
      <c r="E3902" s="473"/>
      <c r="F3902" s="15"/>
      <c r="G3902" s="15"/>
      <c r="H3902" s="474" t="str">
        <f t="shared" si="124"/>
        <v/>
      </c>
      <c r="J3902" s="282" t="str">
        <f t="shared" si="125"/>
        <v/>
      </c>
    </row>
    <row r="3903" spans="2:10" ht="15" hidden="1" customHeight="1">
      <c r="B3903" s="150"/>
      <c r="C3903" s="13"/>
      <c r="D3903" s="14"/>
      <c r="E3903" s="473"/>
      <c r="F3903" s="15"/>
      <c r="G3903" s="15"/>
      <c r="H3903" s="474" t="str">
        <f t="shared" si="124"/>
        <v/>
      </c>
      <c r="J3903" s="282" t="str">
        <f t="shared" si="125"/>
        <v/>
      </c>
    </row>
    <row r="3904" spans="2:10" ht="15" hidden="1" customHeight="1">
      <c r="B3904" s="150"/>
      <c r="C3904" s="13"/>
      <c r="D3904" s="14"/>
      <c r="E3904" s="473"/>
      <c r="F3904" s="15"/>
      <c r="G3904" s="15"/>
      <c r="H3904" s="474" t="str">
        <f t="shared" si="124"/>
        <v/>
      </c>
      <c r="J3904" s="282" t="str">
        <f t="shared" si="125"/>
        <v/>
      </c>
    </row>
    <row r="3905" spans="2:10" ht="15" hidden="1" customHeight="1">
      <c r="B3905" s="150"/>
      <c r="C3905" s="13"/>
      <c r="D3905" s="14"/>
      <c r="E3905" s="473"/>
      <c r="F3905" s="15"/>
      <c r="G3905" s="15"/>
      <c r="H3905" s="474" t="str">
        <f t="shared" si="124"/>
        <v/>
      </c>
      <c r="J3905" s="282" t="str">
        <f t="shared" si="125"/>
        <v/>
      </c>
    </row>
    <row r="3906" spans="2:10" ht="15" hidden="1" customHeight="1">
      <c r="B3906" s="150"/>
      <c r="C3906" s="13"/>
      <c r="D3906" s="14"/>
      <c r="E3906" s="473"/>
      <c r="F3906" s="15"/>
      <c r="G3906" s="15"/>
      <c r="H3906" s="474" t="str">
        <f t="shared" si="124"/>
        <v/>
      </c>
      <c r="J3906" s="282" t="str">
        <f t="shared" si="125"/>
        <v/>
      </c>
    </row>
    <row r="3907" spans="2:10" ht="15" hidden="1" customHeight="1">
      <c r="B3907" s="150"/>
      <c r="C3907" s="13"/>
      <c r="D3907" s="14"/>
      <c r="E3907" s="473"/>
      <c r="F3907" s="15"/>
      <c r="G3907" s="15"/>
      <c r="H3907" s="474" t="str">
        <f t="shared" si="124"/>
        <v/>
      </c>
      <c r="J3907" s="282" t="str">
        <f t="shared" si="125"/>
        <v/>
      </c>
    </row>
    <row r="3908" spans="2:10" ht="15" hidden="1" customHeight="1">
      <c r="B3908" s="150"/>
      <c r="C3908" s="13"/>
      <c r="D3908" s="14"/>
      <c r="E3908" s="473"/>
      <c r="F3908" s="15"/>
      <c r="G3908" s="15"/>
      <c r="H3908" s="474" t="str">
        <f t="shared" si="124"/>
        <v/>
      </c>
      <c r="J3908" s="282" t="str">
        <f t="shared" si="125"/>
        <v/>
      </c>
    </row>
    <row r="3909" spans="2:10" ht="15" hidden="1" customHeight="1">
      <c r="B3909" s="150"/>
      <c r="C3909" s="13"/>
      <c r="D3909" s="14"/>
      <c r="E3909" s="473"/>
      <c r="F3909" s="15"/>
      <c r="G3909" s="15"/>
      <c r="H3909" s="474" t="str">
        <f t="shared" si="124"/>
        <v/>
      </c>
      <c r="J3909" s="282" t="str">
        <f t="shared" si="125"/>
        <v/>
      </c>
    </row>
    <row r="3910" spans="2:10" ht="15" hidden="1" customHeight="1">
      <c r="B3910" s="150"/>
      <c r="C3910" s="13"/>
      <c r="D3910" s="14"/>
      <c r="E3910" s="473"/>
      <c r="F3910" s="15"/>
      <c r="G3910" s="15"/>
      <c r="H3910" s="474" t="str">
        <f t="shared" ref="H3910:H3966" si="126">IF(B3910&lt;&gt;"",(D3910*E3910)/(1-F3910-G3910),"")</f>
        <v/>
      </c>
      <c r="J3910" s="282" t="str">
        <f t="shared" ref="J3910:J3966" si="127">IF(B3910="","",IF(H3910&lt;&gt;0,"x",IF(H3910="","",IF(H3910=0,""))))</f>
        <v/>
      </c>
    </row>
    <row r="3911" spans="2:10" ht="15" hidden="1" customHeight="1">
      <c r="B3911" s="150"/>
      <c r="C3911" s="13"/>
      <c r="D3911" s="14"/>
      <c r="E3911" s="473"/>
      <c r="F3911" s="15"/>
      <c r="G3911" s="15"/>
      <c r="H3911" s="474" t="str">
        <f t="shared" si="126"/>
        <v/>
      </c>
      <c r="J3911" s="282" t="str">
        <f t="shared" si="127"/>
        <v/>
      </c>
    </row>
    <row r="3912" spans="2:10" ht="15" hidden="1" customHeight="1">
      <c r="B3912" s="150"/>
      <c r="C3912" s="13"/>
      <c r="D3912" s="14"/>
      <c r="E3912" s="473"/>
      <c r="F3912" s="15"/>
      <c r="G3912" s="15"/>
      <c r="H3912" s="474" t="str">
        <f t="shared" si="126"/>
        <v/>
      </c>
      <c r="J3912" s="282" t="str">
        <f t="shared" si="127"/>
        <v/>
      </c>
    </row>
    <row r="3913" spans="2:10" ht="15" hidden="1" customHeight="1">
      <c r="B3913" s="150"/>
      <c r="C3913" s="13"/>
      <c r="D3913" s="14"/>
      <c r="E3913" s="473"/>
      <c r="F3913" s="15"/>
      <c r="G3913" s="15"/>
      <c r="H3913" s="474" t="str">
        <f t="shared" si="126"/>
        <v/>
      </c>
      <c r="J3913" s="282" t="str">
        <f t="shared" si="127"/>
        <v/>
      </c>
    </row>
    <row r="3914" spans="2:10" ht="15" hidden="1" customHeight="1">
      <c r="B3914" s="150"/>
      <c r="C3914" s="13"/>
      <c r="D3914" s="14"/>
      <c r="E3914" s="473"/>
      <c r="F3914" s="15"/>
      <c r="G3914" s="15"/>
      <c r="H3914" s="474" t="str">
        <f t="shared" si="126"/>
        <v/>
      </c>
      <c r="J3914" s="282" t="str">
        <f t="shared" si="127"/>
        <v/>
      </c>
    </row>
    <row r="3915" spans="2:10" ht="15" hidden="1" customHeight="1">
      <c r="B3915" s="150"/>
      <c r="C3915" s="13"/>
      <c r="D3915" s="14"/>
      <c r="E3915" s="473"/>
      <c r="F3915" s="15"/>
      <c r="G3915" s="15"/>
      <c r="H3915" s="474" t="str">
        <f t="shared" si="126"/>
        <v/>
      </c>
      <c r="J3915" s="282" t="str">
        <f t="shared" si="127"/>
        <v/>
      </c>
    </row>
    <row r="3916" spans="2:10" ht="15" hidden="1" customHeight="1">
      <c r="B3916" s="150"/>
      <c r="C3916" s="13"/>
      <c r="D3916" s="14"/>
      <c r="E3916" s="473"/>
      <c r="F3916" s="15"/>
      <c r="G3916" s="15"/>
      <c r="H3916" s="474" t="str">
        <f t="shared" si="126"/>
        <v/>
      </c>
      <c r="J3916" s="282" t="str">
        <f t="shared" si="127"/>
        <v/>
      </c>
    </row>
    <row r="3917" spans="2:10" ht="15" hidden="1" customHeight="1">
      <c r="B3917" s="150"/>
      <c r="C3917" s="13"/>
      <c r="D3917" s="14"/>
      <c r="E3917" s="473"/>
      <c r="F3917" s="15"/>
      <c r="G3917" s="15"/>
      <c r="H3917" s="474" t="str">
        <f t="shared" si="126"/>
        <v/>
      </c>
      <c r="J3917" s="282" t="str">
        <f t="shared" si="127"/>
        <v/>
      </c>
    </row>
    <row r="3918" spans="2:10" ht="15" hidden="1" customHeight="1">
      <c r="B3918" s="150"/>
      <c r="C3918" s="13"/>
      <c r="D3918" s="14"/>
      <c r="E3918" s="473"/>
      <c r="F3918" s="15"/>
      <c r="G3918" s="15"/>
      <c r="H3918" s="474" t="str">
        <f t="shared" si="126"/>
        <v/>
      </c>
      <c r="J3918" s="282" t="str">
        <f t="shared" si="127"/>
        <v/>
      </c>
    </row>
    <row r="3919" spans="2:10" ht="15" hidden="1" customHeight="1">
      <c r="B3919" s="150"/>
      <c r="C3919" s="13"/>
      <c r="D3919" s="14"/>
      <c r="E3919" s="473"/>
      <c r="F3919" s="15"/>
      <c r="G3919" s="15"/>
      <c r="H3919" s="474" t="str">
        <f t="shared" si="126"/>
        <v/>
      </c>
      <c r="J3919" s="282" t="str">
        <f t="shared" si="127"/>
        <v/>
      </c>
    </row>
    <row r="3920" spans="2:10" ht="15" hidden="1" customHeight="1">
      <c r="B3920" s="150"/>
      <c r="C3920" s="13"/>
      <c r="D3920" s="14"/>
      <c r="E3920" s="473"/>
      <c r="F3920" s="15"/>
      <c r="G3920" s="15"/>
      <c r="H3920" s="474" t="str">
        <f t="shared" si="126"/>
        <v/>
      </c>
      <c r="J3920" s="282" t="str">
        <f t="shared" si="127"/>
        <v/>
      </c>
    </row>
    <row r="3921" spans="2:10" ht="15" hidden="1" customHeight="1">
      <c r="B3921" s="150"/>
      <c r="C3921" s="13"/>
      <c r="D3921" s="14"/>
      <c r="E3921" s="473"/>
      <c r="F3921" s="15"/>
      <c r="G3921" s="15"/>
      <c r="H3921" s="474" t="str">
        <f t="shared" si="126"/>
        <v/>
      </c>
      <c r="J3921" s="282" t="str">
        <f t="shared" si="127"/>
        <v/>
      </c>
    </row>
    <row r="3922" spans="2:10" ht="15" hidden="1" customHeight="1">
      <c r="B3922" s="150"/>
      <c r="C3922" s="13"/>
      <c r="D3922" s="14"/>
      <c r="E3922" s="473"/>
      <c r="F3922" s="15"/>
      <c r="G3922" s="15"/>
      <c r="H3922" s="474" t="str">
        <f t="shared" si="126"/>
        <v/>
      </c>
      <c r="J3922" s="282" t="str">
        <f t="shared" si="127"/>
        <v/>
      </c>
    </row>
    <row r="3923" spans="2:10" ht="15" hidden="1" customHeight="1">
      <c r="B3923" s="150"/>
      <c r="C3923" s="13"/>
      <c r="D3923" s="14"/>
      <c r="E3923" s="473"/>
      <c r="F3923" s="15"/>
      <c r="G3923" s="15"/>
      <c r="H3923" s="474" t="str">
        <f t="shared" si="126"/>
        <v/>
      </c>
      <c r="J3923" s="282" t="str">
        <f t="shared" si="127"/>
        <v/>
      </c>
    </row>
    <row r="3924" spans="2:10" ht="15" hidden="1" customHeight="1">
      <c r="B3924" s="150"/>
      <c r="C3924" s="13"/>
      <c r="D3924" s="14"/>
      <c r="E3924" s="473"/>
      <c r="F3924" s="15"/>
      <c r="G3924" s="15"/>
      <c r="H3924" s="474" t="str">
        <f t="shared" si="126"/>
        <v/>
      </c>
      <c r="J3924" s="282" t="str">
        <f t="shared" si="127"/>
        <v/>
      </c>
    </row>
    <row r="3925" spans="2:10" ht="15" hidden="1" customHeight="1">
      <c r="B3925" s="150"/>
      <c r="C3925" s="13"/>
      <c r="D3925" s="14"/>
      <c r="E3925" s="473"/>
      <c r="F3925" s="15"/>
      <c r="G3925" s="15"/>
      <c r="H3925" s="474" t="str">
        <f t="shared" si="126"/>
        <v/>
      </c>
      <c r="J3925" s="282" t="str">
        <f t="shared" si="127"/>
        <v/>
      </c>
    </row>
    <row r="3926" spans="2:10" ht="15" hidden="1" customHeight="1">
      <c r="B3926" s="150"/>
      <c r="C3926" s="13"/>
      <c r="D3926" s="14"/>
      <c r="E3926" s="473"/>
      <c r="F3926" s="15"/>
      <c r="G3926" s="15"/>
      <c r="H3926" s="474" t="str">
        <f t="shared" si="126"/>
        <v/>
      </c>
      <c r="J3926" s="282" t="str">
        <f t="shared" si="127"/>
        <v/>
      </c>
    </row>
    <row r="3927" spans="2:10" ht="15" hidden="1" customHeight="1">
      <c r="B3927" s="150"/>
      <c r="C3927" s="13"/>
      <c r="D3927" s="14"/>
      <c r="E3927" s="473"/>
      <c r="F3927" s="15"/>
      <c r="G3927" s="15"/>
      <c r="H3927" s="474" t="str">
        <f t="shared" si="126"/>
        <v/>
      </c>
      <c r="J3927" s="282" t="str">
        <f t="shared" si="127"/>
        <v/>
      </c>
    </row>
    <row r="3928" spans="2:10" ht="15" hidden="1" customHeight="1">
      <c r="B3928" s="150"/>
      <c r="C3928" s="13"/>
      <c r="D3928" s="14"/>
      <c r="E3928" s="473"/>
      <c r="F3928" s="15"/>
      <c r="G3928" s="15"/>
      <c r="H3928" s="474" t="str">
        <f t="shared" si="126"/>
        <v/>
      </c>
      <c r="J3928" s="282" t="str">
        <f t="shared" si="127"/>
        <v/>
      </c>
    </row>
    <row r="3929" spans="2:10" ht="15" hidden="1" customHeight="1">
      <c r="B3929" s="150"/>
      <c r="C3929" s="13"/>
      <c r="D3929" s="14"/>
      <c r="E3929" s="473"/>
      <c r="F3929" s="15"/>
      <c r="G3929" s="15"/>
      <c r="H3929" s="474" t="str">
        <f t="shared" si="126"/>
        <v/>
      </c>
      <c r="J3929" s="282" t="str">
        <f t="shared" si="127"/>
        <v/>
      </c>
    </row>
    <row r="3930" spans="2:10" ht="15" hidden="1" customHeight="1">
      <c r="B3930" s="150"/>
      <c r="C3930" s="13"/>
      <c r="D3930" s="14"/>
      <c r="E3930" s="473"/>
      <c r="F3930" s="15"/>
      <c r="G3930" s="15"/>
      <c r="H3930" s="474" t="str">
        <f t="shared" si="126"/>
        <v/>
      </c>
      <c r="J3930" s="282" t="str">
        <f t="shared" si="127"/>
        <v/>
      </c>
    </row>
    <row r="3931" spans="2:10" ht="15" hidden="1" customHeight="1">
      <c r="B3931" s="150"/>
      <c r="C3931" s="13"/>
      <c r="D3931" s="14"/>
      <c r="E3931" s="473"/>
      <c r="F3931" s="15"/>
      <c r="G3931" s="15"/>
      <c r="H3931" s="474" t="str">
        <f t="shared" si="126"/>
        <v/>
      </c>
      <c r="J3931" s="282" t="str">
        <f t="shared" si="127"/>
        <v/>
      </c>
    </row>
    <row r="3932" spans="2:10" ht="15" hidden="1" customHeight="1">
      <c r="B3932" s="150"/>
      <c r="C3932" s="13"/>
      <c r="D3932" s="14"/>
      <c r="E3932" s="473"/>
      <c r="F3932" s="15"/>
      <c r="G3932" s="15"/>
      <c r="H3932" s="474" t="str">
        <f t="shared" si="126"/>
        <v/>
      </c>
      <c r="J3932" s="282" t="str">
        <f t="shared" si="127"/>
        <v/>
      </c>
    </row>
    <row r="3933" spans="2:10" ht="15" hidden="1" customHeight="1">
      <c r="B3933" s="150"/>
      <c r="C3933" s="13"/>
      <c r="D3933" s="14"/>
      <c r="E3933" s="473"/>
      <c r="F3933" s="15"/>
      <c r="G3933" s="15"/>
      <c r="H3933" s="474" t="str">
        <f t="shared" si="126"/>
        <v/>
      </c>
      <c r="J3933" s="282" t="str">
        <f t="shared" si="127"/>
        <v/>
      </c>
    </row>
    <row r="3934" spans="2:10" ht="15" hidden="1" customHeight="1">
      <c r="B3934" s="150"/>
      <c r="C3934" s="13"/>
      <c r="D3934" s="14"/>
      <c r="E3934" s="473"/>
      <c r="F3934" s="15"/>
      <c r="G3934" s="15"/>
      <c r="H3934" s="474" t="str">
        <f t="shared" si="126"/>
        <v/>
      </c>
      <c r="J3934" s="282" t="str">
        <f t="shared" si="127"/>
        <v/>
      </c>
    </row>
    <row r="3935" spans="2:10" ht="15" hidden="1" customHeight="1">
      <c r="B3935" s="150"/>
      <c r="C3935" s="13"/>
      <c r="D3935" s="14"/>
      <c r="E3935" s="473"/>
      <c r="F3935" s="15"/>
      <c r="G3935" s="15"/>
      <c r="H3935" s="474" t="str">
        <f t="shared" si="126"/>
        <v/>
      </c>
      <c r="J3935" s="282" t="str">
        <f t="shared" si="127"/>
        <v/>
      </c>
    </row>
    <row r="3936" spans="2:10" ht="15" hidden="1" customHeight="1">
      <c r="B3936" s="150"/>
      <c r="C3936" s="13"/>
      <c r="D3936" s="14"/>
      <c r="E3936" s="473"/>
      <c r="F3936" s="15"/>
      <c r="G3936" s="15"/>
      <c r="H3936" s="474" t="str">
        <f t="shared" si="126"/>
        <v/>
      </c>
      <c r="J3936" s="282" t="str">
        <f t="shared" si="127"/>
        <v/>
      </c>
    </row>
    <row r="3937" spans="2:10" ht="15" hidden="1" customHeight="1">
      <c r="B3937" s="150"/>
      <c r="C3937" s="13"/>
      <c r="D3937" s="14"/>
      <c r="E3937" s="473"/>
      <c r="F3937" s="15"/>
      <c r="G3937" s="15"/>
      <c r="H3937" s="474" t="str">
        <f t="shared" si="126"/>
        <v/>
      </c>
      <c r="J3937" s="282" t="str">
        <f t="shared" si="127"/>
        <v/>
      </c>
    </row>
    <row r="3938" spans="2:10" ht="15" hidden="1" customHeight="1">
      <c r="B3938" s="150"/>
      <c r="C3938" s="13"/>
      <c r="D3938" s="14"/>
      <c r="E3938" s="473"/>
      <c r="F3938" s="15"/>
      <c r="G3938" s="15"/>
      <c r="H3938" s="474" t="str">
        <f t="shared" si="126"/>
        <v/>
      </c>
      <c r="J3938" s="282" t="str">
        <f t="shared" si="127"/>
        <v/>
      </c>
    </row>
    <row r="3939" spans="2:10" ht="15" hidden="1" customHeight="1">
      <c r="B3939" s="150"/>
      <c r="C3939" s="13"/>
      <c r="D3939" s="14"/>
      <c r="E3939" s="473"/>
      <c r="F3939" s="15"/>
      <c r="G3939" s="15"/>
      <c r="H3939" s="474" t="str">
        <f t="shared" si="126"/>
        <v/>
      </c>
      <c r="J3939" s="282" t="str">
        <f t="shared" si="127"/>
        <v/>
      </c>
    </row>
    <row r="3940" spans="2:10" ht="15" hidden="1" customHeight="1">
      <c r="B3940" s="150"/>
      <c r="C3940" s="13"/>
      <c r="D3940" s="14"/>
      <c r="E3940" s="473"/>
      <c r="F3940" s="15"/>
      <c r="G3940" s="15"/>
      <c r="H3940" s="474" t="str">
        <f t="shared" si="126"/>
        <v/>
      </c>
      <c r="J3940" s="282" t="str">
        <f t="shared" si="127"/>
        <v/>
      </c>
    </row>
    <row r="3941" spans="2:10" ht="15" hidden="1" customHeight="1">
      <c r="B3941" s="150"/>
      <c r="C3941" s="13"/>
      <c r="D3941" s="14"/>
      <c r="E3941" s="473"/>
      <c 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s="282" t="str">
        <f t="shared" si="127"/>
        <v/>
      </c>
    </row>
    <row r="3943" spans="2:10" ht="15" hidden="1" customHeight="1">
      <c r="B3943" s="150"/>
      <c r="C3943" s="13"/>
      <c r="D3943" s="14"/>
      <c r="E3943" s="473"/>
      <c r="F3943" s="15"/>
      <c r="G3943" s="15"/>
      <c r="H3943" s="474" t="str">
        <f t="shared" si="126"/>
        <v/>
      </c>
      <c r="J3943" s="282" t="str">
        <f t="shared" si="127"/>
        <v/>
      </c>
    </row>
    <row r="3944" spans="2:10" ht="15" hidden="1" customHeight="1">
      <c r="B3944" s="150"/>
      <c r="C3944" s="13"/>
      <c r="D3944" s="14"/>
      <c r="E3944" s="473"/>
      <c r="F3944" s="15"/>
      <c r="G3944" s="15"/>
      <c r="H3944" s="474" t="str">
        <f t="shared" si="126"/>
        <v/>
      </c>
      <c r="J3944" s="282" t="str">
        <f t="shared" si="127"/>
        <v/>
      </c>
    </row>
    <row r="3945" spans="2:10" ht="15" hidden="1" customHeight="1">
      <c r="B3945" s="150"/>
      <c r="C3945" s="13"/>
      <c r="D3945" s="14"/>
      <c r="E3945" s="473"/>
      <c r="F3945" s="15"/>
      <c r="G3945" s="15"/>
      <c r="H3945" s="474" t="str">
        <f t="shared" si="126"/>
        <v/>
      </c>
      <c r="J3945" s="282" t="str">
        <f t="shared" si="127"/>
        <v/>
      </c>
    </row>
    <row r="3946" spans="2:10" ht="15" hidden="1" customHeight="1">
      <c r="B3946" s="150"/>
      <c r="C3946" s="13"/>
      <c r="D3946" s="14"/>
      <c r="E3946" s="473"/>
      <c r="F3946" s="15"/>
      <c r="G3946" s="15"/>
      <c r="H3946" s="474" t="str">
        <f t="shared" si="126"/>
        <v/>
      </c>
      <c r="J3946" s="282" t="str">
        <f t="shared" si="127"/>
        <v/>
      </c>
    </row>
    <row r="3947" spans="2:10" ht="15" hidden="1" customHeight="1">
      <c r="B3947" s="150"/>
      <c r="C3947" s="13"/>
      <c r="D3947" s="14"/>
      <c r="E3947" s="473"/>
      <c r="F3947" s="15"/>
      <c r="G3947" s="15"/>
      <c r="H3947" s="474" t="str">
        <f t="shared" si="126"/>
        <v/>
      </c>
      <c r="J3947" s="282" t="str">
        <f t="shared" si="127"/>
        <v/>
      </c>
    </row>
    <row r="3948" spans="2:10" ht="15" hidden="1" customHeight="1">
      <c r="B3948" s="150"/>
      <c r="C3948" s="13"/>
      <c r="D3948" s="14"/>
      <c r="E3948" s="473"/>
      <c r="F3948" s="15"/>
      <c r="G3948" s="15"/>
      <c r="H3948" s="474" t="str">
        <f t="shared" si="126"/>
        <v/>
      </c>
      <c r="J3948" s="282" t="str">
        <f t="shared" si="127"/>
        <v/>
      </c>
    </row>
    <row r="3949" spans="2:10" ht="15" hidden="1" customHeight="1">
      <c r="B3949" s="150"/>
      <c r="C3949" s="13"/>
      <c r="D3949" s="14"/>
      <c r="E3949" s="473"/>
      <c r="F3949" s="15"/>
      <c r="G3949" s="15"/>
      <c r="H3949" s="474" t="str">
        <f t="shared" si="126"/>
        <v/>
      </c>
      <c r="J3949" s="282" t="str">
        <f t="shared" si="127"/>
        <v/>
      </c>
    </row>
    <row r="3950" spans="2:10" ht="15" hidden="1" customHeight="1">
      <c r="B3950" s="150"/>
      <c r="C3950" s="13"/>
      <c r="D3950" s="14"/>
      <c r="E3950" s="473"/>
      <c r="F3950" s="15"/>
      <c r="G3950" s="15"/>
      <c r="H3950" s="474" t="str">
        <f t="shared" si="126"/>
        <v/>
      </c>
      <c r="J3950" s="282" t="str">
        <f t="shared" si="127"/>
        <v/>
      </c>
    </row>
    <row r="3951" spans="2:10" ht="15" hidden="1" customHeight="1">
      <c r="B3951" s="150"/>
      <c r="C3951" s="13"/>
      <c r="D3951" s="14"/>
      <c r="E3951" s="473"/>
      <c r="F3951" s="15"/>
      <c r="G3951" s="15"/>
      <c r="H3951" s="474" t="str">
        <f t="shared" si="126"/>
        <v/>
      </c>
      <c r="J3951" s="282" t="str">
        <f t="shared" si="127"/>
        <v/>
      </c>
    </row>
    <row r="3952" spans="2:10" ht="15" hidden="1" customHeight="1">
      <c r="B3952" s="150"/>
      <c r="C3952" s="13"/>
      <c r="D3952" s="14"/>
      <c r="E3952" s="473"/>
      <c r="F3952" s="15"/>
      <c r="G3952" s="15"/>
      <c r="H3952" s="474" t="str">
        <f t="shared" si="126"/>
        <v/>
      </c>
      <c r="J3952" s="282" t="str">
        <f t="shared" si="127"/>
        <v/>
      </c>
    </row>
    <row r="3953" spans="2:10" ht="15" hidden="1" customHeight="1">
      <c r="B3953" s="150"/>
      <c r="C3953" s="13"/>
      <c r="D3953" s="14"/>
      <c r="E3953" s="473"/>
      <c r="F3953" s="15"/>
      <c r="G3953" s="15"/>
      <c r="H3953" s="474" t="str">
        <f t="shared" si="126"/>
        <v/>
      </c>
      <c r="J3953" s="282" t="str">
        <f t="shared" si="127"/>
        <v/>
      </c>
    </row>
    <row r="3954" spans="2:10" ht="15" hidden="1" customHeight="1">
      <c r="B3954" s="150"/>
      <c r="C3954" s="13"/>
      <c r="D3954" s="14"/>
      <c r="E3954" s="473"/>
      <c r="F3954" s="15"/>
      <c r="G3954" s="15"/>
      <c r="H3954" s="474" t="str">
        <f t="shared" si="126"/>
        <v/>
      </c>
      <c r="J3954" s="282" t="str">
        <f t="shared" si="127"/>
        <v/>
      </c>
    </row>
    <row r="3955" spans="2:10" ht="15" hidden="1" customHeight="1">
      <c r="B3955" s="150"/>
      <c r="C3955" s="13"/>
      <c r="D3955" s="14"/>
      <c r="E3955" s="473"/>
      <c r="F3955" s="15"/>
      <c r="G3955" s="15"/>
      <c r="H3955" s="474" t="str">
        <f t="shared" si="126"/>
        <v/>
      </c>
      <c r="J3955" s="282" t="str">
        <f t="shared" si="127"/>
        <v/>
      </c>
    </row>
    <row r="3956" spans="2:10" ht="15" hidden="1" customHeight="1">
      <c r="B3956" s="150"/>
      <c r="C3956" s="13"/>
      <c r="D3956" s="14"/>
      <c r="E3956" s="473"/>
      <c r="F3956" s="15"/>
      <c r="G3956" s="15"/>
      <c r="H3956" s="474" t="str">
        <f t="shared" si="126"/>
        <v/>
      </c>
      <c r="J3956" s="282" t="str">
        <f t="shared" si="127"/>
        <v/>
      </c>
    </row>
    <row r="3957" spans="2:10" ht="15" hidden="1" customHeight="1">
      <c r="B3957" s="150"/>
      <c r="C3957" s="13"/>
      <c r="D3957" s="14"/>
      <c r="E3957" s="473"/>
      <c r="F3957" s="15"/>
      <c r="G3957" s="15"/>
      <c r="H3957" s="474" t="str">
        <f t="shared" si="126"/>
        <v/>
      </c>
      <c r="J3957" s="282" t="str">
        <f t="shared" si="127"/>
        <v/>
      </c>
    </row>
    <row r="3958" spans="2:10" ht="15" hidden="1" customHeight="1">
      <c r="B3958" s="150"/>
      <c r="C3958" s="13"/>
      <c r="D3958" s="14"/>
      <c r="E3958" s="473"/>
      <c r="F3958" s="15"/>
      <c r="G3958" s="15"/>
      <c r="H3958" s="474" t="str">
        <f t="shared" si="126"/>
        <v/>
      </c>
      <c r="J3958" s="282" t="str">
        <f t="shared" si="127"/>
        <v/>
      </c>
    </row>
    <row r="3959" spans="2:10" ht="15" hidden="1" customHeight="1">
      <c r="B3959" s="150"/>
      <c r="C3959" s="13"/>
      <c r="D3959" s="14"/>
      <c r="E3959" s="473"/>
      <c r="F3959" s="15"/>
      <c r="G3959" s="15"/>
      <c r="H3959" s="474" t="str">
        <f t="shared" si="126"/>
        <v/>
      </c>
      <c r="J3959" s="282" t="str">
        <f t="shared" si="127"/>
        <v/>
      </c>
    </row>
    <row r="3960" spans="2:10" ht="15" hidden="1" customHeight="1">
      <c r="B3960" s="150"/>
      <c r="C3960" s="13"/>
      <c r="D3960" s="14"/>
      <c r="E3960" s="473"/>
      <c r="F3960" s="15"/>
      <c r="G3960" s="15"/>
      <c r="H3960" s="474" t="str">
        <f t="shared" si="126"/>
        <v/>
      </c>
      <c r="J3960" s="282" t="str">
        <f t="shared" si="127"/>
        <v/>
      </c>
    </row>
    <row r="3961" spans="2:10" ht="15" hidden="1" customHeight="1">
      <c r="B3961" s="150"/>
      <c r="C3961" s="13"/>
      <c r="D3961" s="14"/>
      <c r="E3961" s="473"/>
      <c r="F3961" s="15"/>
      <c r="G3961" s="15"/>
      <c r="H3961" s="474" t="str">
        <f t="shared" si="126"/>
        <v/>
      </c>
      <c r="J3961" s="282" t="str">
        <f t="shared" si="127"/>
        <v/>
      </c>
    </row>
    <row r="3962" spans="2:10" ht="15" hidden="1" customHeight="1">
      <c r="B3962" s="150"/>
      <c r="C3962" s="13"/>
      <c r="D3962" s="14"/>
      <c r="E3962" s="473"/>
      <c r="F3962" s="15"/>
      <c r="G3962" s="15"/>
      <c r="H3962" s="474" t="str">
        <f t="shared" si="126"/>
        <v/>
      </c>
      <c r="J3962" s="282" t="str">
        <f t="shared" si="127"/>
        <v/>
      </c>
    </row>
    <row r="3963" spans="2:10" ht="15" hidden="1" customHeight="1">
      <c r="B3963" s="150"/>
      <c r="C3963" s="13"/>
      <c r="D3963" s="14"/>
      <c r="E3963" s="473"/>
      <c r="F3963" s="15"/>
      <c r="G3963" s="15"/>
      <c r="H3963" s="474" t="str">
        <f t="shared" si="126"/>
        <v/>
      </c>
      <c r="J3963" s="282" t="str">
        <f t="shared" si="127"/>
        <v/>
      </c>
    </row>
    <row r="3964" spans="2:10" ht="15" hidden="1" customHeight="1">
      <c r="B3964" s="150"/>
      <c r="C3964" s="13"/>
      <c r="D3964" s="14"/>
      <c r="E3964" s="473"/>
      <c r="F3964" s="15"/>
      <c r="G3964" s="15"/>
      <c r="H3964" s="474" t="str">
        <f t="shared" si="126"/>
        <v/>
      </c>
      <c r="J3964" s="282" t="str">
        <f t="shared" si="127"/>
        <v/>
      </c>
    </row>
    <row r="3965" spans="2:10" ht="15" hidden="1" customHeight="1">
      <c r="B3965" s="150"/>
      <c r="C3965" s="13"/>
      <c r="D3965" s="14"/>
      <c r="E3965" s="473"/>
      <c r="F3965" s="15"/>
      <c r="G3965" s="15"/>
      <c r="H3965" s="474" t="str">
        <f t="shared" si="126"/>
        <v/>
      </c>
      <c r="J3965" s="282" t="str">
        <f t="shared" si="127"/>
        <v/>
      </c>
    </row>
    <row r="3966" spans="2:10" ht="15" hidden="1" customHeight="1">
      <c r="B3966" s="151"/>
      <c r="C3966" s="13"/>
      <c r="D3966" s="14"/>
      <c r="E3966" s="473"/>
      <c r="F3966" s="15"/>
      <c r="G3966" s="15"/>
      <c r="H3966" s="474" t="str">
        <f t="shared" si="126"/>
        <v/>
      </c>
      <c r="J3966" s="282" t="str">
        <f t="shared" si="127"/>
        <v/>
      </c>
    </row>
    <row r="3967" spans="2:10" ht="15" hidden="1" customHeight="1">
      <c r="J3967" s="282"/>
    </row>
    <row r="3968" spans="2:10" ht="24.75" hidden="1" customHeight="1">
      <c r="B3968" s="541"/>
      <c r="C3968" s="542"/>
      <c r="D3968" s="542"/>
      <c r="E3968" s="542"/>
      <c r="F3968" s="542"/>
      <c r="G3968" s="542"/>
      <c r="H3968" s="478">
        <f>SUM(H3970:H4219)</f>
        <v>0</v>
      </c>
      <c r="J3968" s="282" t="str">
        <f>IF(COUNTIF(J3970:J4219,"x")=0,"","x")</f>
        <v/>
      </c>
    </row>
    <row r="3969" spans="2:10" ht="15" hidden="1" customHeight="1">
      <c r="B3969" s="148" t="s">
        <v>2</v>
      </c>
      <c r="C3969" s="17" t="s">
        <v>6</v>
      </c>
      <c r="D3969" s="18" t="s">
        <v>5</v>
      </c>
      <c r="E3969" s="19" t="s">
        <v>1</v>
      </c>
      <c r="F3969" s="19" t="s">
        <v>212</v>
      </c>
      <c r="G3969" s="19" t="s">
        <v>211</v>
      </c>
      <c r="H3969" s="149" t="s">
        <v>4</v>
      </c>
      <c r="J3969" s="282" t="str">
        <f>IF(COUNTIF(J3970:J4219,"x")=0,"","x")</f>
        <v/>
      </c>
    </row>
    <row r="3970" spans="2:10" ht="15" hidden="1" customHeight="1">
      <c r="B3970" s="150"/>
      <c r="C3970" s="13"/>
      <c r="D3970" s="14"/>
      <c r="E3970" s="473"/>
      <c r="F3970" s="15"/>
      <c r="G3970" s="15"/>
      <c r="H3970" s="474" t="str">
        <f>IF(B3970&lt;&gt;"",(D3970*E3970)/(1-F3970-G3970),"")</f>
        <v/>
      </c>
      <c r="J3970" s="282" t="str">
        <f>IF(B3970="","",IF(H3970&lt;&gt;0,"x",IF(H3970="","",IF(H3970=0,""))))</f>
        <v/>
      </c>
    </row>
    <row r="3971" spans="2:10" ht="15" hidden="1" customHeight="1">
      <c r="B3971" s="150"/>
      <c r="C3971" s="13"/>
      <c r="D3971" s="14"/>
      <c r="E3971" s="473"/>
      <c r="F3971" s="15"/>
      <c r="G3971" s="15"/>
      <c r="H3971" s="474" t="str">
        <f t="shared" ref="H3971:H4034" si="128">IF(B3971&lt;&gt;"",(D3971*E3971)/(1-F3971-G3971),"")</f>
        <v/>
      </c>
      <c r="J3971" s="282" t="str">
        <f t="shared" ref="J3971:J4034" si="129">IF(B3971="","",IF(H3971&lt;&gt;0,"x",IF(H3971="","",IF(H3971=0,""))))</f>
        <v/>
      </c>
    </row>
    <row r="3972" spans="2:10" ht="15" hidden="1" customHeight="1">
      <c r="B3972" s="150"/>
      <c r="C3972" s="13"/>
      <c r="D3972" s="14"/>
      <c r="E3972" s="473"/>
      <c r="F3972" s="15"/>
      <c r="G3972" s="15"/>
      <c r="H3972" s="474" t="str">
        <f t="shared" si="128"/>
        <v/>
      </c>
      <c r="J3972" s="282" t="str">
        <f t="shared" si="129"/>
        <v/>
      </c>
    </row>
    <row r="3973" spans="2:10" ht="15" hidden="1" customHeight="1">
      <c r="B3973" s="150"/>
      <c r="C3973" s="13"/>
      <c r="D3973" s="14"/>
      <c r="E3973" s="473"/>
      <c r="F3973" s="15"/>
      <c r="G3973" s="15"/>
      <c r="H3973" s="474" t="str">
        <f t="shared" si="128"/>
        <v/>
      </c>
      <c r="J3973" s="282" t="str">
        <f t="shared" si="129"/>
        <v/>
      </c>
    </row>
    <row r="3974" spans="2:10" ht="15" hidden="1" customHeight="1">
      <c r="B3974" s="150"/>
      <c r="C3974" s="13"/>
      <c r="D3974" s="14"/>
      <c r="E3974" s="473"/>
      <c r="F3974" s="15"/>
      <c r="G3974" s="15"/>
      <c r="H3974" s="474" t="str">
        <f t="shared" si="128"/>
        <v/>
      </c>
      <c r="J3974" s="282" t="str">
        <f t="shared" si="129"/>
        <v/>
      </c>
    </row>
    <row r="3975" spans="2:10" ht="15" hidden="1" customHeight="1">
      <c r="B3975" s="150"/>
      <c r="C3975" s="13"/>
      <c r="D3975" s="14"/>
      <c r="E3975" s="473"/>
      <c r="F3975" s="15"/>
      <c r="G3975" s="15"/>
      <c r="H3975" s="474" t="str">
        <f t="shared" si="128"/>
        <v/>
      </c>
      <c r="J3975" s="282" t="str">
        <f t="shared" si="129"/>
        <v/>
      </c>
    </row>
    <row r="3976" spans="2:10" ht="15" hidden="1" customHeight="1">
      <c r="B3976" s="150"/>
      <c r="C3976" s="13"/>
      <c r="D3976" s="14"/>
      <c r="E3976" s="473"/>
      <c r="F3976" s="15"/>
      <c r="G3976" s="15"/>
      <c r="H3976" s="474" t="str">
        <f t="shared" si="128"/>
        <v/>
      </c>
      <c r="J3976" s="282" t="str">
        <f t="shared" si="129"/>
        <v/>
      </c>
    </row>
    <row r="3977" spans="2:10" ht="15" hidden="1" customHeight="1">
      <c r="B3977" s="150"/>
      <c r="C3977" s="13"/>
      <c r="D3977" s="14"/>
      <c r="E3977" s="473"/>
      <c r="F3977" s="15"/>
      <c r="G3977" s="15"/>
      <c r="H3977" s="474" t="str">
        <f t="shared" si="128"/>
        <v/>
      </c>
      <c r="J3977" s="282" t="str">
        <f t="shared" si="129"/>
        <v/>
      </c>
    </row>
    <row r="3978" spans="2:10" ht="15" hidden="1" customHeight="1">
      <c r="B3978" s="150"/>
      <c r="C3978" s="13"/>
      <c r="D3978" s="14"/>
      <c r="E3978" s="473"/>
      <c r="F3978" s="15"/>
      <c r="G3978" s="15"/>
      <c r="H3978" s="474" t="str">
        <f t="shared" si="128"/>
        <v/>
      </c>
      <c r="J3978" s="282" t="str">
        <f t="shared" si="129"/>
        <v/>
      </c>
    </row>
    <row r="3979" spans="2:10" ht="15" hidden="1" customHeight="1">
      <c r="B3979" s="150"/>
      <c r="C3979" s="13"/>
      <c r="D3979" s="14"/>
      <c r="E3979" s="473"/>
      <c r="F3979" s="15"/>
      <c r="G3979" s="15"/>
      <c r="H3979" s="474" t="str">
        <f t="shared" si="128"/>
        <v/>
      </c>
      <c r="J3979" s="282" t="str">
        <f t="shared" si="129"/>
        <v/>
      </c>
    </row>
    <row r="3980" spans="2:10" ht="15" hidden="1" customHeight="1">
      <c r="B3980" s="150"/>
      <c r="C3980" s="13"/>
      <c r="D3980" s="14"/>
      <c r="E3980" s="473"/>
      <c r="F3980" s="15"/>
      <c r="G3980" s="15"/>
      <c r="H3980" s="474" t="str">
        <f t="shared" si="128"/>
        <v/>
      </c>
      <c r="J3980" s="282" t="str">
        <f t="shared" si="129"/>
        <v/>
      </c>
    </row>
    <row r="3981" spans="2:10" ht="15" hidden="1" customHeight="1">
      <c r="B3981" s="150"/>
      <c r="C3981" s="13"/>
      <c r="D3981" s="14"/>
      <c r="E3981" s="473"/>
      <c r="F3981" s="15"/>
      <c r="G3981" s="15"/>
      <c r="H3981" s="474" t="str">
        <f t="shared" si="128"/>
        <v/>
      </c>
      <c r="J3981" s="282" t="str">
        <f t="shared" si="129"/>
        <v/>
      </c>
    </row>
    <row r="3982" spans="2:10" ht="15" hidden="1" customHeight="1">
      <c r="B3982" s="150"/>
      <c r="C3982" s="13"/>
      <c r="D3982" s="14"/>
      <c r="E3982" s="473"/>
      <c r="F3982" s="15"/>
      <c r="G3982" s="15"/>
      <c r="H3982" s="474" t="str">
        <f t="shared" si="128"/>
        <v/>
      </c>
      <c r="J3982" s="282" t="str">
        <f t="shared" si="129"/>
        <v/>
      </c>
    </row>
    <row r="3983" spans="2:10" ht="15" hidden="1" customHeight="1">
      <c r="B3983" s="150"/>
      <c r="C3983" s="13"/>
      <c r="D3983" s="14"/>
      <c r="E3983" s="473"/>
      <c r="F3983" s="15"/>
      <c r="G3983" s="15"/>
      <c r="H3983" s="474" t="str">
        <f t="shared" si="128"/>
        <v/>
      </c>
      <c r="J3983" s="282" t="str">
        <f t="shared" si="129"/>
        <v/>
      </c>
    </row>
    <row r="3984" spans="2:10" ht="15" hidden="1" customHeight="1">
      <c r="B3984" s="150"/>
      <c r="C3984" s="13"/>
      <c r="D3984" s="14"/>
      <c r="E3984" s="473"/>
      <c r="F3984" s="15"/>
      <c r="G3984" s="15"/>
      <c r="H3984" s="474" t="str">
        <f t="shared" si="128"/>
        <v/>
      </c>
      <c r="J3984" s="282" t="str">
        <f t="shared" si="129"/>
        <v/>
      </c>
    </row>
    <row r="3985" spans="2:10" ht="15" hidden="1" customHeight="1">
      <c r="B3985" s="150"/>
      <c r="C3985" s="13"/>
      <c r="D3985" s="14"/>
      <c r="E3985" s="473"/>
      <c r="F3985" s="15"/>
      <c r="G3985" s="15"/>
      <c r="H3985" s="474" t="str">
        <f t="shared" si="128"/>
        <v/>
      </c>
      <c r="J3985" s="282" t="str">
        <f t="shared" si="129"/>
        <v/>
      </c>
    </row>
    <row r="3986" spans="2:10" ht="15" hidden="1" customHeight="1">
      <c r="B3986" s="150"/>
      <c r="C3986" s="13"/>
      <c r="D3986" s="14"/>
      <c r="E3986" s="473"/>
      <c r="F3986" s="15"/>
      <c r="G3986" s="15"/>
      <c r="H3986" s="474" t="str">
        <f t="shared" si="128"/>
        <v/>
      </c>
      <c r="J3986" s="282" t="str">
        <f t="shared" si="129"/>
        <v/>
      </c>
    </row>
    <row r="3987" spans="2:10" ht="15" hidden="1" customHeight="1">
      <c r="B3987" s="150"/>
      <c r="C3987" s="13"/>
      <c r="D3987" s="14"/>
      <c r="E3987" s="473"/>
      <c r="F3987" s="15"/>
      <c r="G3987" s="15"/>
      <c r="H3987" s="474" t="str">
        <f t="shared" si="128"/>
        <v/>
      </c>
      <c r="J3987" s="282" t="str">
        <f t="shared" si="129"/>
        <v/>
      </c>
    </row>
    <row r="3988" spans="2:10" ht="15" hidden="1" customHeight="1">
      <c r="B3988" s="150"/>
      <c r="C3988" s="13"/>
      <c r="D3988" s="14"/>
      <c r="E3988" s="473"/>
      <c r="F3988" s="15"/>
      <c r="G3988" s="15"/>
      <c r="H3988" s="474" t="str">
        <f t="shared" si="128"/>
        <v/>
      </c>
      <c r="J3988" s="282" t="str">
        <f t="shared" si="129"/>
        <v/>
      </c>
    </row>
    <row r="3989" spans="2:10" ht="15" hidden="1" customHeight="1">
      <c r="B3989" s="150"/>
      <c r="C3989" s="13"/>
      <c r="D3989" s="14"/>
      <c r="E3989" s="473"/>
      <c r="F3989" s="15"/>
      <c r="G3989" s="15"/>
      <c r="H3989" s="474" t="str">
        <f t="shared" si="128"/>
        <v/>
      </c>
      <c r="J3989" s="282" t="str">
        <f t="shared" si="129"/>
        <v/>
      </c>
    </row>
    <row r="3990" spans="2:10" ht="15" hidden="1" customHeight="1">
      <c r="B3990" s="150"/>
      <c r="C3990" s="13"/>
      <c r="D3990" s="14"/>
      <c r="E3990" s="473"/>
      <c r="F3990" s="15"/>
      <c r="G3990" s="15"/>
      <c r="H3990" s="474" t="str">
        <f t="shared" si="128"/>
        <v/>
      </c>
      <c r="J3990" s="282" t="str">
        <f t="shared" si="129"/>
        <v/>
      </c>
    </row>
    <row r="3991" spans="2:10" ht="15" hidden="1" customHeight="1">
      <c r="B3991" s="150"/>
      <c r="C3991" s="13"/>
      <c r="D3991" s="14"/>
      <c r="E3991" s="473"/>
      <c r="F3991" s="15"/>
      <c r="G3991" s="15"/>
      <c r="H3991" s="474" t="str">
        <f t="shared" si="128"/>
        <v/>
      </c>
      <c r="J3991" s="282" t="str">
        <f t="shared" si="129"/>
        <v/>
      </c>
    </row>
    <row r="3992" spans="2:10" ht="15" hidden="1" customHeight="1">
      <c r="B3992" s="150"/>
      <c r="C3992" s="13"/>
      <c r="D3992" s="14"/>
      <c r="E3992" s="473"/>
      <c r="F3992" s="15"/>
      <c r="G3992" s="15"/>
      <c r="H3992" s="474" t="str">
        <f t="shared" si="128"/>
        <v/>
      </c>
      <c r="J3992" s="282" t="str">
        <f t="shared" si="129"/>
        <v/>
      </c>
    </row>
    <row r="3993" spans="2:10" ht="15" hidden="1" customHeight="1">
      <c r="B3993" s="150"/>
      <c r="C3993" s="13"/>
      <c r="D3993" s="14"/>
      <c r="E3993" s="473"/>
      <c r="F3993" s="15"/>
      <c r="G3993" s="15"/>
      <c r="H3993" s="474" t="str">
        <f t="shared" si="128"/>
        <v/>
      </c>
      <c r="J3993" s="282" t="str">
        <f t="shared" si="129"/>
        <v/>
      </c>
    </row>
    <row r="3994" spans="2:10" ht="15" hidden="1" customHeight="1">
      <c r="B3994" s="150"/>
      <c r="C3994" s="13"/>
      <c r="D3994" s="14"/>
      <c r="E3994" s="473"/>
      <c r="F3994" s="15"/>
      <c r="G3994" s="15"/>
      <c r="H3994" s="474" t="str">
        <f t="shared" si="128"/>
        <v/>
      </c>
      <c r="J3994" s="282" t="str">
        <f t="shared" si="129"/>
        <v/>
      </c>
    </row>
    <row r="3995" spans="2:10" ht="15" hidden="1" customHeight="1">
      <c r="B3995" s="150"/>
      <c r="C3995" s="13"/>
      <c r="D3995" s="14"/>
      <c r="E3995" s="473"/>
      <c r="F3995" s="15"/>
      <c r="G3995" s="15"/>
      <c r="H3995" s="474" t="str">
        <f t="shared" si="128"/>
        <v/>
      </c>
      <c r="J3995" s="282" t="str">
        <f t="shared" si="129"/>
        <v/>
      </c>
    </row>
    <row r="3996" spans="2:10" ht="15" hidden="1" customHeight="1">
      <c r="B3996" s="150"/>
      <c r="C3996" s="13"/>
      <c r="D3996" s="14"/>
      <c r="E3996" s="473"/>
      <c r="F3996" s="15"/>
      <c r="G3996" s="15"/>
      <c r="H3996" s="474" t="str">
        <f t="shared" si="128"/>
        <v/>
      </c>
      <c r="J3996" s="282" t="str">
        <f t="shared" si="129"/>
        <v/>
      </c>
    </row>
    <row r="3997" spans="2:10" ht="15" hidden="1" customHeight="1">
      <c r="B3997" s="150"/>
      <c r="C3997" s="13"/>
      <c r="D3997" s="14"/>
      <c r="E3997" s="473"/>
      <c r="F3997" s="15"/>
      <c r="G3997" s="15"/>
      <c r="H3997" s="474" t="str">
        <f t="shared" si="128"/>
        <v/>
      </c>
      <c r="J3997" s="282" t="str">
        <f t="shared" si="129"/>
        <v/>
      </c>
    </row>
    <row r="3998" spans="2:10" ht="15" hidden="1" customHeight="1">
      <c r="B3998" s="150"/>
      <c r="C3998" s="13"/>
      <c r="D3998" s="14"/>
      <c r="E3998" s="473"/>
      <c r="F3998" s="15"/>
      <c r="G3998" s="15"/>
      <c r="H3998" s="474" t="str">
        <f t="shared" si="128"/>
        <v/>
      </c>
      <c r="J3998" s="282" t="str">
        <f t="shared" si="129"/>
        <v/>
      </c>
    </row>
    <row r="3999" spans="2:10" ht="15" hidden="1" customHeight="1">
      <c r="B3999" s="150"/>
      <c r="C3999" s="13"/>
      <c r="D3999" s="14"/>
      <c r="E3999" s="473"/>
      <c r="F3999" s="15"/>
      <c r="G3999" s="15"/>
      <c r="H3999" s="474" t="str">
        <f t="shared" si="128"/>
        <v/>
      </c>
      <c r="J3999" s="282" t="str">
        <f t="shared" si="129"/>
        <v/>
      </c>
    </row>
    <row r="4000" spans="2:10" ht="15" hidden="1" customHeight="1">
      <c r="B4000" s="150"/>
      <c r="C4000" s="13"/>
      <c r="D4000" s="14"/>
      <c r="E4000" s="473"/>
      <c r="F4000" s="15"/>
      <c r="G4000" s="15"/>
      <c r="H4000" s="474" t="str">
        <f t="shared" si="128"/>
        <v/>
      </c>
      <c r="J4000" s="282" t="str">
        <f t="shared" si="129"/>
        <v/>
      </c>
    </row>
    <row r="4001" spans="2:10" ht="15" hidden="1" customHeight="1">
      <c r="B4001" s="150"/>
      <c r="C4001" s="13"/>
      <c r="D4001" s="14"/>
      <c r="E4001" s="473"/>
      <c r="F4001" s="15"/>
      <c r="G4001" s="15"/>
      <c r="H4001" s="474" t="str">
        <f t="shared" si="128"/>
        <v/>
      </c>
      <c r="J4001" s="282" t="str">
        <f t="shared" si="129"/>
        <v/>
      </c>
    </row>
    <row r="4002" spans="2:10" ht="15" hidden="1" customHeight="1">
      <c r="B4002" s="150"/>
      <c r="C4002" s="13"/>
      <c r="D4002" s="14"/>
      <c r="E4002" s="473"/>
      <c r="F4002" s="15"/>
      <c r="G4002" s="15"/>
      <c r="H4002" s="474" t="str">
        <f t="shared" si="128"/>
        <v/>
      </c>
      <c r="J4002" s="282" t="str">
        <f t="shared" si="129"/>
        <v/>
      </c>
    </row>
    <row r="4003" spans="2:10" ht="15" hidden="1" customHeight="1">
      <c r="B4003" s="150"/>
      <c r="C4003" s="13"/>
      <c r="D4003" s="14"/>
      <c r="E4003" s="473"/>
      <c r="F4003" s="15"/>
      <c r="G4003" s="15"/>
      <c r="H4003" s="474" t="str">
        <f t="shared" si="128"/>
        <v/>
      </c>
      <c r="J4003" s="282" t="str">
        <f t="shared" si="129"/>
        <v/>
      </c>
    </row>
    <row r="4004" spans="2:10" ht="15" hidden="1" customHeight="1">
      <c r="B4004" s="150"/>
      <c r="C4004" s="13"/>
      <c r="D4004" s="14"/>
      <c r="E4004" s="473"/>
      <c r="F4004" s="15"/>
      <c r="G4004" s="15"/>
      <c r="H4004" s="474" t="str">
        <f t="shared" si="128"/>
        <v/>
      </c>
      <c r="J4004" s="282" t="str">
        <f t="shared" si="129"/>
        <v/>
      </c>
    </row>
    <row r="4005" spans="2:10" ht="15" hidden="1" customHeight="1">
      <c r="B4005" s="150"/>
      <c r="C4005" s="13"/>
      <c r="D4005" s="14"/>
      <c r="E4005" s="473"/>
      <c r="F4005" s="15"/>
      <c r="G4005" s="15"/>
      <c r="H4005" s="474" t="str">
        <f t="shared" si="128"/>
        <v/>
      </c>
      <c r="J4005" s="282" t="str">
        <f t="shared" si="129"/>
        <v/>
      </c>
    </row>
    <row r="4006" spans="2:10" ht="15" hidden="1" customHeight="1">
      <c r="B4006" s="150"/>
      <c r="C4006" s="13"/>
      <c r="D4006" s="14"/>
      <c r="E4006" s="473"/>
      <c r="F4006" s="15"/>
      <c r="G4006" s="15"/>
      <c r="H4006" s="474" t="str">
        <f t="shared" si="128"/>
        <v/>
      </c>
      <c r="J4006" s="282" t="str">
        <f t="shared" si="129"/>
        <v/>
      </c>
    </row>
    <row r="4007" spans="2:10" ht="15" hidden="1" customHeight="1">
      <c r="B4007" s="150"/>
      <c r="C4007" s="13"/>
      <c r="D4007" s="14"/>
      <c r="E4007" s="473"/>
      <c r="F4007" s="15"/>
      <c r="G4007" s="15"/>
      <c r="H4007" s="474" t="str">
        <f t="shared" si="128"/>
        <v/>
      </c>
      <c r="J4007" s="282" t="str">
        <f t="shared" si="129"/>
        <v/>
      </c>
    </row>
    <row r="4008" spans="2:10" ht="15" hidden="1" customHeight="1">
      <c r="B4008" s="150"/>
      <c r="C4008" s="13"/>
      <c r="D4008" s="14"/>
      <c r="E4008" s="473"/>
      <c r="F4008" s="15"/>
      <c r="G4008" s="15"/>
      <c r="H4008" s="474" t="str">
        <f t="shared" si="128"/>
        <v/>
      </c>
      <c r="J4008" s="282" t="str">
        <f t="shared" si="129"/>
        <v/>
      </c>
    </row>
    <row r="4009" spans="2:10" ht="15" hidden="1" customHeight="1">
      <c r="B4009" s="150"/>
      <c r="C4009" s="13"/>
      <c r="D4009" s="14"/>
      <c r="E4009" s="473"/>
      <c r="F4009" s="15"/>
      <c r="G4009" s="15"/>
      <c r="H4009" s="474" t="str">
        <f t="shared" si="128"/>
        <v/>
      </c>
      <c r="J4009" s="282" t="str">
        <f t="shared" si="129"/>
        <v/>
      </c>
    </row>
    <row r="4010" spans="2:10" ht="15" hidden="1" customHeight="1">
      <c r="B4010" s="150"/>
      <c r="C4010" s="13"/>
      <c r="D4010" s="14"/>
      <c r="E4010" s="473"/>
      <c r="F4010" s="15"/>
      <c r="G4010" s="15"/>
      <c r="H4010" s="474" t="str">
        <f t="shared" si="128"/>
        <v/>
      </c>
      <c r="J4010" s="282" t="str">
        <f t="shared" si="129"/>
        <v/>
      </c>
    </row>
    <row r="4011" spans="2:10" ht="15" hidden="1" customHeight="1">
      <c r="B4011" s="150"/>
      <c r="C4011" s="13"/>
      <c r="D4011" s="14"/>
      <c r="E4011" s="473"/>
      <c r="F4011" s="15"/>
      <c r="G4011" s="15"/>
      <c r="H4011" s="474" t="str">
        <f t="shared" si="128"/>
        <v/>
      </c>
      <c r="J4011" s="282" t="str">
        <f t="shared" si="129"/>
        <v/>
      </c>
    </row>
    <row r="4012" spans="2:10" ht="15" hidden="1" customHeight="1">
      <c r="B4012" s="150"/>
      <c r="C4012" s="13"/>
      <c r="D4012" s="14"/>
      <c r="E4012" s="473"/>
      <c r="F4012" s="15"/>
      <c r="G4012" s="15"/>
      <c r="H4012" s="474" t="str">
        <f t="shared" si="128"/>
        <v/>
      </c>
      <c r="J4012" s="282" t="str">
        <f t="shared" si="129"/>
        <v/>
      </c>
    </row>
    <row r="4013" spans="2:10" ht="15" hidden="1" customHeight="1">
      <c r="B4013" s="150"/>
      <c r="C4013" s="13"/>
      <c r="D4013" s="14"/>
      <c r="E4013" s="473"/>
      <c r="F4013" s="15"/>
      <c r="G4013" s="15"/>
      <c r="H4013" s="474" t="str">
        <f t="shared" si="128"/>
        <v/>
      </c>
      <c r="J4013" s="282" t="str">
        <f t="shared" si="129"/>
        <v/>
      </c>
    </row>
    <row r="4014" spans="2:10" ht="15" hidden="1" customHeight="1">
      <c r="B4014" s="150"/>
      <c r="C4014" s="13"/>
      <c r="D4014" s="14"/>
      <c r="E4014" s="473"/>
      <c r="F4014" s="15"/>
      <c r="G4014" s="15"/>
      <c r="H4014" s="474" t="str">
        <f t="shared" si="128"/>
        <v/>
      </c>
      <c r="J4014" s="282" t="str">
        <f t="shared" si="129"/>
        <v/>
      </c>
    </row>
    <row r="4015" spans="2:10" ht="15" hidden="1" customHeight="1">
      <c r="B4015" s="150"/>
      <c r="C4015" s="13"/>
      <c r="D4015" s="14"/>
      <c r="E4015" s="473"/>
      <c r="F4015" s="15"/>
      <c r="G4015" s="15"/>
      <c r="H4015" s="474" t="str">
        <f t="shared" si="128"/>
        <v/>
      </c>
      <c r="J4015" s="282" t="str">
        <f t="shared" si="129"/>
        <v/>
      </c>
    </row>
    <row r="4016" spans="2:10" ht="15" hidden="1" customHeight="1">
      <c r="B4016" s="150"/>
      <c r="C4016" s="13"/>
      <c r="D4016" s="14"/>
      <c r="E4016" s="473"/>
      <c r="F4016" s="15"/>
      <c r="G4016" s="15"/>
      <c r="H4016" s="474" t="str">
        <f t="shared" si="128"/>
        <v/>
      </c>
      <c r="J4016" s="282" t="str">
        <f t="shared" si="129"/>
        <v/>
      </c>
    </row>
    <row r="4017" spans="2:10" ht="15" hidden="1" customHeight="1">
      <c r="B4017" s="150"/>
      <c r="C4017" s="13"/>
      <c r="D4017" s="14"/>
      <c r="E4017" s="473"/>
      <c r="F4017" s="15"/>
      <c r="G4017" s="15"/>
      <c r="H4017" s="474" t="str">
        <f t="shared" si="128"/>
        <v/>
      </c>
      <c r="J4017" s="282" t="str">
        <f t="shared" si="129"/>
        <v/>
      </c>
    </row>
    <row r="4018" spans="2:10" ht="15" hidden="1" customHeight="1">
      <c r="B4018" s="150"/>
      <c r="C4018" s="13"/>
      <c r="D4018" s="14"/>
      <c r="E4018" s="473"/>
      <c r="F4018" s="15"/>
      <c r="G4018" s="15"/>
      <c r="H4018" s="474" t="str">
        <f t="shared" si="128"/>
        <v/>
      </c>
      <c r="J4018" s="282" t="str">
        <f t="shared" si="129"/>
        <v/>
      </c>
    </row>
    <row r="4019" spans="2:10" ht="15" hidden="1" customHeight="1">
      <c r="B4019" s="150"/>
      <c r="C4019" s="13"/>
      <c r="D4019" s="14"/>
      <c r="E4019" s="473"/>
      <c r="F4019" s="15"/>
      <c r="G4019" s="15"/>
      <c r="H4019" s="474" t="str">
        <f t="shared" si="128"/>
        <v/>
      </c>
      <c r="J4019" s="282" t="str">
        <f t="shared" si="129"/>
        <v/>
      </c>
    </row>
    <row r="4020" spans="2:10" ht="15" hidden="1" customHeight="1">
      <c r="B4020" s="150"/>
      <c r="C4020" s="13"/>
      <c r="D4020" s="14"/>
      <c r="E4020" s="473"/>
      <c r="F4020" s="15"/>
      <c r="G4020" s="15"/>
      <c r="H4020" s="474" t="str">
        <f t="shared" si="128"/>
        <v/>
      </c>
      <c r="J4020" s="282" t="str">
        <f t="shared" si="129"/>
        <v/>
      </c>
    </row>
    <row r="4021" spans="2:10" ht="15" hidden="1" customHeight="1">
      <c r="B4021" s="150"/>
      <c r="C4021" s="13"/>
      <c r="D4021" s="14"/>
      <c r="E4021" s="473"/>
      <c r="F4021" s="15"/>
      <c r="G4021" s="15"/>
      <c r="H4021" s="474" t="str">
        <f t="shared" si="128"/>
        <v/>
      </c>
      <c r="J4021" s="282" t="str">
        <f t="shared" si="129"/>
        <v/>
      </c>
    </row>
    <row r="4022" spans="2:10" ht="15" hidden="1" customHeight="1">
      <c r="B4022" s="150"/>
      <c r="C4022" s="13"/>
      <c r="D4022" s="14"/>
      <c r="E4022" s="473"/>
      <c r="F4022" s="15"/>
      <c r="G4022" s="15"/>
      <c r="H4022" s="474" t="str">
        <f t="shared" si="128"/>
        <v/>
      </c>
      <c r="J4022" s="282" t="str">
        <f t="shared" si="129"/>
        <v/>
      </c>
    </row>
    <row r="4023" spans="2:10" ht="15" hidden="1" customHeight="1">
      <c r="B4023" s="150"/>
      <c r="C4023" s="13"/>
      <c r="D4023" s="14"/>
      <c r="E4023" s="473"/>
      <c r="F4023" s="15"/>
      <c r="G4023" s="15"/>
      <c r="H4023" s="474" t="str">
        <f t="shared" si="128"/>
        <v/>
      </c>
      <c r="J4023" s="282" t="str">
        <f t="shared" si="129"/>
        <v/>
      </c>
    </row>
    <row r="4024" spans="2:10" ht="15" hidden="1" customHeight="1">
      <c r="B4024" s="150"/>
      <c r="C4024" s="13"/>
      <c r="D4024" s="14"/>
      <c r="E4024" s="473"/>
      <c r="F4024" s="15"/>
      <c r="G4024" s="15"/>
      <c r="H4024" s="474" t="str">
        <f t="shared" si="128"/>
        <v/>
      </c>
      <c r="J4024" s="282" t="str">
        <f t="shared" si="129"/>
        <v/>
      </c>
    </row>
    <row r="4025" spans="2:10" ht="15" hidden="1" customHeight="1">
      <c r="B4025" s="150"/>
      <c r="C4025" s="13"/>
      <c r="D4025" s="14"/>
      <c r="E4025" s="473"/>
      <c r="F4025" s="15"/>
      <c r="G4025" s="15"/>
      <c r="H4025" s="474" t="str">
        <f t="shared" si="128"/>
        <v/>
      </c>
      <c r="J4025" s="282" t="str">
        <f t="shared" si="129"/>
        <v/>
      </c>
    </row>
    <row r="4026" spans="2:10" ht="15" hidden="1" customHeight="1">
      <c r="B4026" s="150"/>
      <c r="C4026" s="13"/>
      <c r="D4026" s="14"/>
      <c r="E4026" s="473"/>
      <c r="F4026" s="15"/>
      <c r="G4026" s="15"/>
      <c r="H4026" s="474" t="str">
        <f t="shared" si="128"/>
        <v/>
      </c>
      <c r="J4026" s="282" t="str">
        <f t="shared" si="129"/>
        <v/>
      </c>
    </row>
    <row r="4027" spans="2:10" ht="15" hidden="1" customHeight="1">
      <c r="B4027" s="150"/>
      <c r="C4027" s="13"/>
      <c r="D4027" s="14"/>
      <c r="E4027" s="473"/>
      <c r="F4027" s="15"/>
      <c r="G4027" s="15"/>
      <c r="H4027" s="474" t="str">
        <f t="shared" si="128"/>
        <v/>
      </c>
      <c r="J4027" s="282" t="str">
        <f t="shared" si="129"/>
        <v/>
      </c>
    </row>
    <row r="4028" spans="2:10" ht="15" hidden="1" customHeight="1">
      <c r="B4028" s="150"/>
      <c r="C4028" s="13"/>
      <c r="D4028" s="14"/>
      <c r="E4028" s="473"/>
      <c r="F4028" s="15"/>
      <c r="G4028" s="15"/>
      <c r="H4028" s="474" t="str">
        <f t="shared" si="128"/>
        <v/>
      </c>
      <c r="J4028" s="282" t="str">
        <f t="shared" si="129"/>
        <v/>
      </c>
    </row>
    <row r="4029" spans="2:10" ht="15" hidden="1" customHeight="1">
      <c r="B4029" s="150"/>
      <c r="C4029" s="13"/>
      <c r="D4029" s="14"/>
      <c r="E4029" s="473"/>
      <c r="F4029" s="15"/>
      <c r="G4029" s="15"/>
      <c r="H4029" s="474" t="str">
        <f t="shared" si="128"/>
        <v/>
      </c>
      <c r="J4029" s="282" t="str">
        <f t="shared" si="129"/>
        <v/>
      </c>
    </row>
    <row r="4030" spans="2:10" ht="15" hidden="1" customHeight="1">
      <c r="B4030" s="150"/>
      <c r="C4030" s="13"/>
      <c r="D4030" s="14"/>
      <c r="E4030" s="473"/>
      <c r="F4030" s="15"/>
      <c r="G4030" s="15"/>
      <c r="H4030" s="474" t="str">
        <f t="shared" si="128"/>
        <v/>
      </c>
      <c r="J4030" s="282" t="str">
        <f t="shared" si="129"/>
        <v/>
      </c>
    </row>
    <row r="4031" spans="2:10" ht="15" hidden="1" customHeight="1">
      <c r="B4031" s="150"/>
      <c r="C4031" s="13"/>
      <c r="D4031" s="14"/>
      <c r="E4031" s="473"/>
      <c r="F4031" s="15"/>
      <c r="G4031" s="15"/>
      <c r="H4031" s="474" t="str">
        <f t="shared" si="128"/>
        <v/>
      </c>
      <c r="J4031" s="282" t="str">
        <f t="shared" si="129"/>
        <v/>
      </c>
    </row>
    <row r="4032" spans="2:10" ht="15" hidden="1" customHeight="1">
      <c r="B4032" s="150"/>
      <c r="C4032" s="13"/>
      <c r="D4032" s="14"/>
      <c r="E4032" s="473"/>
      <c r="F4032" s="15"/>
      <c r="G4032" s="15"/>
      <c r="H4032" s="474" t="str">
        <f t="shared" si="128"/>
        <v/>
      </c>
      <c r="J4032" s="282" t="str">
        <f t="shared" si="129"/>
        <v/>
      </c>
    </row>
    <row r="4033" spans="2:10" ht="15" hidden="1" customHeight="1">
      <c r="B4033" s="150"/>
      <c r="C4033" s="13"/>
      <c r="D4033" s="14"/>
      <c r="E4033" s="473"/>
      <c r="F4033" s="15"/>
      <c r="G4033" s="15"/>
      <c r="H4033" s="474" t="str">
        <f t="shared" si="128"/>
        <v/>
      </c>
      <c r="J4033" s="282" t="str">
        <f t="shared" si="129"/>
        <v/>
      </c>
    </row>
    <row r="4034" spans="2:10" ht="15" hidden="1" customHeight="1">
      <c r="B4034" s="150"/>
      <c r="C4034" s="13"/>
      <c r="D4034" s="14"/>
      <c r="E4034" s="473"/>
      <c r="F4034" s="15"/>
      <c r="G4034" s="15"/>
      <c r="H4034" s="474" t="str">
        <f t="shared" si="128"/>
        <v/>
      </c>
      <c r="J4034" s="282" t="str">
        <f t="shared" si="129"/>
        <v/>
      </c>
    </row>
    <row r="4035" spans="2:10" ht="15" hidden="1" customHeight="1">
      <c r="B4035" s="150"/>
      <c r="C4035" s="13"/>
      <c r="D4035" s="14"/>
      <c r="E4035" s="473"/>
      <c r="F4035" s="15"/>
      <c r="G4035" s="15"/>
      <c r="H4035" s="474" t="str">
        <f t="shared" ref="H4035:H4098" si="130">IF(B4035&lt;&gt;"",(D4035*E4035)/(1-F4035-G4035),"")</f>
        <v/>
      </c>
      <c r="J4035" s="282" t="str">
        <f t="shared" ref="J4035:J4098" si="131">IF(B4035="","",IF(H4035&lt;&gt;0,"x",IF(H4035="","",IF(H4035=0,""))))</f>
        <v/>
      </c>
    </row>
    <row r="4036" spans="2:10" ht="15" hidden="1" customHeight="1">
      <c r="B4036" s="150"/>
      <c r="C4036" s="13"/>
      <c r="D4036" s="14"/>
      <c r="E4036" s="473"/>
      <c r="F4036" s="15"/>
      <c r="G4036" s="15"/>
      <c r="H4036" s="474" t="str">
        <f t="shared" si="130"/>
        <v/>
      </c>
      <c r="J4036" s="282" t="str">
        <f t="shared" si="131"/>
        <v/>
      </c>
    </row>
    <row r="4037" spans="2:10" ht="15" hidden="1" customHeight="1">
      <c r="B4037" s="150"/>
      <c r="C4037" s="13"/>
      <c r="D4037" s="14"/>
      <c r="E4037" s="473"/>
      <c r="F4037" s="15"/>
      <c r="G4037" s="15"/>
      <c r="H4037" s="474" t="str">
        <f t="shared" si="130"/>
        <v/>
      </c>
      <c r="J4037" s="282" t="str">
        <f t="shared" si="131"/>
        <v/>
      </c>
    </row>
    <row r="4038" spans="2:10" ht="15" hidden="1" customHeight="1">
      <c r="B4038" s="150"/>
      <c r="C4038" s="13"/>
      <c r="D4038" s="14"/>
      <c r="E4038" s="473"/>
      <c r="F4038" s="15"/>
      <c r="G4038" s="15"/>
      <c r="H4038" s="474" t="str">
        <f t="shared" si="130"/>
        <v/>
      </c>
      <c r="J4038" s="282" t="str">
        <f t="shared" si="131"/>
        <v/>
      </c>
    </row>
    <row r="4039" spans="2:10" ht="15" hidden="1" customHeight="1">
      <c r="B4039" s="150"/>
      <c r="C4039" s="13"/>
      <c r="D4039" s="14"/>
      <c r="E4039" s="473"/>
      <c r="F4039" s="15"/>
      <c r="G4039" s="15"/>
      <c r="H4039" s="474" t="str">
        <f t="shared" si="130"/>
        <v/>
      </c>
      <c r="J4039" s="282" t="str">
        <f t="shared" si="131"/>
        <v/>
      </c>
    </row>
    <row r="4040" spans="2:10" ht="15" hidden="1" customHeight="1">
      <c r="B4040" s="150"/>
      <c r="C4040" s="13"/>
      <c r="D4040" s="14"/>
      <c r="E4040" s="473"/>
      <c r="F4040" s="15"/>
      <c r="G4040" s="15"/>
      <c r="H4040" s="474" t="str">
        <f t="shared" si="130"/>
        <v/>
      </c>
      <c r="J4040" s="282" t="str">
        <f t="shared" si="131"/>
        <v/>
      </c>
    </row>
    <row r="4041" spans="2:10" ht="15" hidden="1" customHeight="1">
      <c r="B4041" s="150"/>
      <c r="C4041" s="13"/>
      <c r="D4041" s="14"/>
      <c r="E4041" s="473"/>
      <c r="F4041" s="15"/>
      <c r="G4041" s="15"/>
      <c r="H4041" s="474" t="str">
        <f t="shared" si="130"/>
        <v/>
      </c>
      <c r="J4041" s="282" t="str">
        <f t="shared" si="131"/>
        <v/>
      </c>
    </row>
    <row r="4042" spans="2:10" ht="15" hidden="1" customHeight="1">
      <c r="B4042" s="150"/>
      <c r="C4042" s="13"/>
      <c r="D4042" s="14"/>
      <c r="E4042" s="473"/>
      <c r="F4042" s="15"/>
      <c r="G4042" s="15"/>
      <c r="H4042" s="474" t="str">
        <f t="shared" si="130"/>
        <v/>
      </c>
      <c r="J4042" s="282" t="str">
        <f t="shared" si="131"/>
        <v/>
      </c>
    </row>
    <row r="4043" spans="2:10" ht="15" hidden="1" customHeight="1">
      <c r="B4043" s="150"/>
      <c r="C4043" s="13"/>
      <c r="D4043" s="14"/>
      <c r="E4043" s="473"/>
      <c r="F4043" s="15"/>
      <c r="G4043" s="15"/>
      <c r="H4043" s="474" t="str">
        <f t="shared" si="130"/>
        <v/>
      </c>
      <c r="J4043" s="282" t="str">
        <f t="shared" si="131"/>
        <v/>
      </c>
    </row>
    <row r="4044" spans="2:10" ht="15" hidden="1" customHeight="1">
      <c r="B4044" s="150"/>
      <c r="C4044" s="13"/>
      <c r="D4044" s="14"/>
      <c r="E4044" s="473"/>
      <c r="F4044" s="15"/>
      <c r="G4044" s="15"/>
      <c r="H4044" s="474" t="str">
        <f t="shared" si="130"/>
        <v/>
      </c>
      <c r="J4044" s="282" t="str">
        <f t="shared" si="131"/>
        <v/>
      </c>
    </row>
    <row r="4045" spans="2:10" ht="15" hidden="1" customHeight="1">
      <c r="B4045" s="150"/>
      <c r="C4045" s="13"/>
      <c r="D4045" s="14"/>
      <c r="E4045" s="473"/>
      <c r="F4045" s="15"/>
      <c r="G4045" s="15"/>
      <c r="H4045" s="474" t="str">
        <f t="shared" si="130"/>
        <v/>
      </c>
      <c r="J4045" s="282" t="str">
        <f t="shared" si="131"/>
        <v/>
      </c>
    </row>
    <row r="4046" spans="2:10" ht="15" hidden="1" customHeight="1">
      <c r="B4046" s="150"/>
      <c r="C4046" s="13"/>
      <c r="D4046" s="14"/>
      <c r="E4046" s="473"/>
      <c r="F4046" s="15"/>
      <c r="G4046" s="15"/>
      <c r="H4046" s="474" t="str">
        <f t="shared" si="130"/>
        <v/>
      </c>
      <c r="J4046" s="282" t="str">
        <f t="shared" si="131"/>
        <v/>
      </c>
    </row>
    <row r="4047" spans="2:10" ht="15" hidden="1" customHeight="1">
      <c r="B4047" s="150"/>
      <c r="C4047" s="13"/>
      <c r="D4047" s="14"/>
      <c r="E4047" s="473"/>
      <c r="F4047" s="15"/>
      <c r="G4047" s="15"/>
      <c r="H4047" s="474" t="str">
        <f t="shared" si="130"/>
        <v/>
      </c>
      <c r="J4047" s="282" t="str">
        <f t="shared" si="131"/>
        <v/>
      </c>
    </row>
    <row r="4048" spans="2:10" ht="15" hidden="1" customHeight="1">
      <c r="B4048" s="150"/>
      <c r="C4048" s="13"/>
      <c r="D4048" s="14"/>
      <c r="E4048" s="473"/>
      <c r="F4048" s="15"/>
      <c r="G4048" s="15"/>
      <c r="H4048" s="474" t="str">
        <f t="shared" si="130"/>
        <v/>
      </c>
      <c r="J4048" s="282" t="str">
        <f t="shared" si="131"/>
        <v/>
      </c>
    </row>
    <row r="4049" spans="2:10" ht="15" hidden="1" customHeight="1">
      <c r="B4049" s="150"/>
      <c r="C4049" s="13"/>
      <c r="D4049" s="14"/>
      <c r="E4049" s="473"/>
      <c r="F4049" s="15"/>
      <c r="G4049" s="15"/>
      <c r="H4049" s="474" t="str">
        <f t="shared" si="130"/>
        <v/>
      </c>
      <c r="J4049" s="282" t="str">
        <f t="shared" si="131"/>
        <v/>
      </c>
    </row>
    <row r="4050" spans="2:10" ht="15" hidden="1" customHeight="1">
      <c r="B4050" s="150"/>
      <c r="C4050" s="13"/>
      <c r="D4050" s="14"/>
      <c r="E4050" s="473"/>
      <c r="F4050" s="15"/>
      <c r="G4050" s="15"/>
      <c r="H4050" s="474" t="str">
        <f t="shared" si="130"/>
        <v/>
      </c>
      <c r="J4050" s="282" t="str">
        <f t="shared" si="131"/>
        <v/>
      </c>
    </row>
    <row r="4051" spans="2:10" ht="15" hidden="1" customHeight="1">
      <c r="B4051" s="150"/>
      <c r="C4051" s="13"/>
      <c r="D4051" s="14"/>
      <c r="E4051" s="473"/>
      <c r="F4051" s="15"/>
      <c r="G4051" s="15"/>
      <c r="H4051" s="474" t="str">
        <f t="shared" si="130"/>
        <v/>
      </c>
      <c r="J4051" s="282" t="str">
        <f t="shared" si="131"/>
        <v/>
      </c>
    </row>
    <row r="4052" spans="2:10" ht="15" hidden="1" customHeight="1">
      <c r="B4052" s="150"/>
      <c r="C4052" s="13"/>
      <c r="D4052" s="14"/>
      <c r="E4052" s="473"/>
      <c r="F4052" s="15"/>
      <c r="G4052" s="15"/>
      <c r="H4052" s="474" t="str">
        <f t="shared" si="130"/>
        <v/>
      </c>
      <c r="J4052" s="282" t="str">
        <f t="shared" si="131"/>
        <v/>
      </c>
    </row>
    <row r="4053" spans="2:10" ht="15" hidden="1" customHeight="1">
      <c r="B4053" s="150"/>
      <c r="C4053" s="13"/>
      <c r="D4053" s="14"/>
      <c r="E4053" s="473"/>
      <c r="F4053" s="15"/>
      <c r="G4053" s="15"/>
      <c r="H4053" s="474" t="str">
        <f t="shared" si="130"/>
        <v/>
      </c>
      <c r="J4053" s="282" t="str">
        <f t="shared" si="131"/>
        <v/>
      </c>
    </row>
    <row r="4054" spans="2:10" ht="15" hidden="1" customHeight="1">
      <c r="B4054" s="150"/>
      <c r="C4054" s="13"/>
      <c r="D4054" s="14"/>
      <c r="E4054" s="473"/>
      <c r="F4054" s="15"/>
      <c r="G4054" s="15"/>
      <c r="H4054" s="474" t="str">
        <f t="shared" si="130"/>
        <v/>
      </c>
      <c r="J4054" s="282" t="str">
        <f t="shared" si="131"/>
        <v/>
      </c>
    </row>
    <row r="4055" spans="2:10" ht="15" hidden="1" customHeight="1">
      <c r="B4055" s="150"/>
      <c r="C4055" s="13"/>
      <c r="D4055" s="14"/>
      <c r="E4055" s="473"/>
      <c r="F4055" s="15"/>
      <c r="G4055" s="15"/>
      <c r="H4055" s="474" t="str">
        <f t="shared" si="130"/>
        <v/>
      </c>
      <c r="J4055" s="282" t="str">
        <f t="shared" si="131"/>
        <v/>
      </c>
    </row>
    <row r="4056" spans="2:10" ht="15" hidden="1" customHeight="1">
      <c r="B4056" s="150"/>
      <c r="C4056" s="13"/>
      <c r="D4056" s="14"/>
      <c r="E4056" s="473"/>
      <c r="F4056" s="15"/>
      <c r="G4056" s="15"/>
      <c r="H4056" s="474" t="str">
        <f t="shared" si="130"/>
        <v/>
      </c>
      <c r="J4056" s="282" t="str">
        <f t="shared" si="131"/>
        <v/>
      </c>
    </row>
    <row r="4057" spans="2:10" ht="15" hidden="1" customHeight="1">
      <c r="B4057" s="150"/>
      <c r="C4057" s="13"/>
      <c r="D4057" s="14"/>
      <c r="E4057" s="473"/>
      <c r="F4057" s="15"/>
      <c r="G4057" s="15"/>
      <c r="H4057" s="474" t="str">
        <f t="shared" si="130"/>
        <v/>
      </c>
      <c r="J4057" s="282" t="str">
        <f t="shared" si="131"/>
        <v/>
      </c>
    </row>
    <row r="4058" spans="2:10" ht="15" hidden="1" customHeight="1">
      <c r="B4058" s="150"/>
      <c r="C4058" s="13"/>
      <c r="D4058" s="14"/>
      <c r="E4058" s="473"/>
      <c r="F4058" s="15"/>
      <c r="G4058" s="15"/>
      <c r="H4058" s="474" t="str">
        <f t="shared" si="130"/>
        <v/>
      </c>
      <c r="J4058" s="282" t="str">
        <f t="shared" si="131"/>
        <v/>
      </c>
    </row>
    <row r="4059" spans="2:10" ht="15" hidden="1" customHeight="1">
      <c r="B4059" s="150"/>
      <c r="C4059" s="13"/>
      <c r="D4059" s="14"/>
      <c r="E4059" s="473"/>
      <c r="F4059" s="15"/>
      <c r="G4059" s="15"/>
      <c r="H4059" s="474" t="str">
        <f t="shared" si="130"/>
        <v/>
      </c>
      <c r="J4059" s="282" t="str">
        <f t="shared" si="131"/>
        <v/>
      </c>
    </row>
    <row r="4060" spans="2:10" ht="15" hidden="1" customHeight="1">
      <c r="B4060" s="150"/>
      <c r="C4060" s="13"/>
      <c r="D4060" s="14"/>
      <c r="E4060" s="473"/>
      <c r="F4060" s="15"/>
      <c r="G4060" s="15"/>
      <c r="H4060" s="474" t="str">
        <f t="shared" si="130"/>
        <v/>
      </c>
      <c r="J4060" s="282" t="str">
        <f t="shared" si="131"/>
        <v/>
      </c>
    </row>
    <row r="4061" spans="2:10" ht="15" hidden="1" customHeight="1">
      <c r="B4061" s="150"/>
      <c r="C4061" s="13"/>
      <c r="D4061" s="14"/>
      <c r="E4061" s="473"/>
      <c r="F4061" s="15"/>
      <c r="G4061" s="15"/>
      <c r="H4061" s="474" t="str">
        <f t="shared" si="130"/>
        <v/>
      </c>
      <c r="J4061" s="282" t="str">
        <f t="shared" si="131"/>
        <v/>
      </c>
    </row>
    <row r="4062" spans="2:10" ht="15" hidden="1" customHeight="1">
      <c r="B4062" s="150"/>
      <c r="C4062" s="13"/>
      <c r="D4062" s="14"/>
      <c r="E4062" s="473"/>
      <c r="F4062" s="15"/>
      <c r="G4062" s="15"/>
      <c r="H4062" s="474" t="str">
        <f t="shared" si="130"/>
        <v/>
      </c>
      <c r="J4062" s="282" t="str">
        <f t="shared" si="131"/>
        <v/>
      </c>
    </row>
    <row r="4063" spans="2:10" ht="15" hidden="1" customHeight="1">
      <c r="B4063" s="150"/>
      <c r="C4063" s="13"/>
      <c r="D4063" s="14"/>
      <c r="E4063" s="473"/>
      <c r="F4063" s="15"/>
      <c r="G4063" s="15"/>
      <c r="H4063" s="474" t="str">
        <f t="shared" si="130"/>
        <v/>
      </c>
      <c r="J4063" s="282" t="str">
        <f t="shared" si="131"/>
        <v/>
      </c>
    </row>
    <row r="4064" spans="2:10" ht="15" hidden="1" customHeight="1">
      <c r="B4064" s="150"/>
      <c r="C4064" s="13"/>
      <c r="D4064" s="14"/>
      <c r="E4064" s="473"/>
      <c r="F4064" s="15"/>
      <c r="G4064" s="15"/>
      <c r="H4064" s="474" t="str">
        <f t="shared" si="130"/>
        <v/>
      </c>
      <c r="J4064" s="282" t="str">
        <f t="shared" si="131"/>
        <v/>
      </c>
    </row>
    <row r="4065" spans="2:10" ht="15" hidden="1" customHeight="1">
      <c r="B4065" s="150"/>
      <c r="C4065" s="13"/>
      <c r="D4065" s="14"/>
      <c r="E4065" s="473"/>
      <c r="F4065" s="15"/>
      <c r="G4065" s="15"/>
      <c r="H4065" s="474" t="str">
        <f t="shared" si="130"/>
        <v/>
      </c>
      <c r="J4065" s="282" t="str">
        <f t="shared" si="131"/>
        <v/>
      </c>
    </row>
    <row r="4066" spans="2:10" ht="15" hidden="1" customHeight="1">
      <c r="B4066" s="150"/>
      <c r="C4066" s="13"/>
      <c r="D4066" s="14"/>
      <c r="E4066" s="473"/>
      <c r="F4066" s="15"/>
      <c r="G4066" s="15"/>
      <c r="H4066" s="474" t="str">
        <f t="shared" si="130"/>
        <v/>
      </c>
      <c r="J4066" s="282" t="str">
        <f t="shared" si="131"/>
        <v/>
      </c>
    </row>
    <row r="4067" spans="2:10" ht="15" hidden="1" customHeight="1">
      <c r="B4067" s="150"/>
      <c r="C4067" s="13"/>
      <c r="D4067" s="14"/>
      <c r="E4067" s="473"/>
      <c r="F4067" s="15"/>
      <c r="G4067" s="15"/>
      <c r="H4067" s="474" t="str">
        <f t="shared" si="130"/>
        <v/>
      </c>
      <c r="J4067" s="282" t="str">
        <f t="shared" si="131"/>
        <v/>
      </c>
    </row>
    <row r="4068" spans="2:10" ht="15" hidden="1" customHeight="1">
      <c r="B4068" s="150"/>
      <c r="C4068" s="13"/>
      <c r="D4068" s="14"/>
      <c r="E4068" s="473"/>
      <c r="F4068" s="15"/>
      <c r="G4068" s="15"/>
      <c r="H4068" s="474" t="str">
        <f t="shared" si="130"/>
        <v/>
      </c>
      <c r="J4068" s="282" t="str">
        <f t="shared" si="131"/>
        <v/>
      </c>
    </row>
    <row r="4069" spans="2:10" ht="15" hidden="1" customHeight="1">
      <c r="B4069" s="150"/>
      <c r="C4069" s="13"/>
      <c r="D4069" s="14"/>
      <c r="E4069" s="473"/>
      <c r="F4069" s="15"/>
      <c r="G4069" s="15"/>
      <c r="H4069" s="474" t="str">
        <f t="shared" si="130"/>
        <v/>
      </c>
      <c r="J4069" s="282" t="str">
        <f t="shared" si="131"/>
        <v/>
      </c>
    </row>
    <row r="4070" spans="2:10" ht="15" hidden="1" customHeight="1">
      <c r="B4070" s="150"/>
      <c r="C4070" s="13"/>
      <c r="D4070" s="14"/>
      <c r="E4070" s="473"/>
      <c r="F4070" s="15"/>
      <c r="G4070" s="15"/>
      <c r="H4070" s="474" t="str">
        <f t="shared" si="130"/>
        <v/>
      </c>
      <c r="J4070" s="282" t="str">
        <f t="shared" si="131"/>
        <v/>
      </c>
    </row>
    <row r="4071" spans="2:10" ht="15" hidden="1" customHeight="1">
      <c r="B4071" s="150"/>
      <c r="C4071" s="13"/>
      <c r="D4071" s="14"/>
      <c r="E4071" s="473"/>
      <c r="F4071" s="15"/>
      <c r="G4071" s="15"/>
      <c r="H4071" s="474" t="str">
        <f t="shared" si="130"/>
        <v/>
      </c>
      <c r="J4071" s="282" t="str">
        <f t="shared" si="131"/>
        <v/>
      </c>
    </row>
    <row r="4072" spans="2:10" ht="15" hidden="1" customHeight="1">
      <c r="B4072" s="150"/>
      <c r="C4072" s="13"/>
      <c r="D4072" s="14"/>
      <c r="E4072" s="473"/>
      <c r="F4072" s="15"/>
      <c r="G4072" s="15"/>
      <c r="H4072" s="474" t="str">
        <f t="shared" si="130"/>
        <v/>
      </c>
      <c r="J4072" s="282" t="str">
        <f t="shared" si="131"/>
        <v/>
      </c>
    </row>
    <row r="4073" spans="2:10" ht="15" hidden="1" customHeight="1">
      <c r="B4073" s="150"/>
      <c r="C4073" s="13"/>
      <c r="D4073" s="14"/>
      <c r="E4073" s="473"/>
      <c r="F4073" s="15"/>
      <c r="G4073" s="15"/>
      <c r="H4073" s="474" t="str">
        <f t="shared" si="130"/>
        <v/>
      </c>
      <c r="J4073" s="282" t="str">
        <f t="shared" si="131"/>
        <v/>
      </c>
    </row>
    <row r="4074" spans="2:10" ht="15" hidden="1" customHeight="1">
      <c r="B4074" s="150"/>
      <c r="C4074" s="13"/>
      <c r="D4074" s="14"/>
      <c r="E4074" s="473"/>
      <c r="F4074" s="15"/>
      <c r="G4074" s="15"/>
      <c r="H4074" s="474" t="str">
        <f t="shared" si="130"/>
        <v/>
      </c>
      <c r="J4074" s="282" t="str">
        <f t="shared" si="131"/>
        <v/>
      </c>
    </row>
    <row r="4075" spans="2:10" ht="15" hidden="1" customHeight="1">
      <c r="B4075" s="150"/>
      <c r="C4075" s="13"/>
      <c r="D4075" s="14"/>
      <c r="E4075" s="473"/>
      <c r="F4075" s="15"/>
      <c r="G4075" s="15"/>
      <c r="H4075" s="474" t="str">
        <f t="shared" si="130"/>
        <v/>
      </c>
      <c r="J4075" s="282" t="str">
        <f t="shared" si="131"/>
        <v/>
      </c>
    </row>
    <row r="4076" spans="2:10" ht="15" hidden="1" customHeight="1">
      <c r="B4076" s="150"/>
      <c r="C4076" s="13"/>
      <c r="D4076" s="14"/>
      <c r="E4076" s="473"/>
      <c r="F4076" s="15"/>
      <c r="G4076" s="15"/>
      <c r="H4076" s="474" t="str">
        <f t="shared" si="130"/>
        <v/>
      </c>
      <c r="J4076" s="282" t="str">
        <f t="shared" si="131"/>
        <v/>
      </c>
    </row>
    <row r="4077" spans="2:10" ht="15" hidden="1" customHeight="1">
      <c r="B4077" s="150"/>
      <c r="C4077" s="13"/>
      <c r="D4077" s="14"/>
      <c r="E4077" s="473"/>
      <c r="F4077" s="15"/>
      <c r="G4077" s="15"/>
      <c r="H4077" s="474" t="str">
        <f t="shared" si="130"/>
        <v/>
      </c>
      <c r="J4077" s="282" t="str">
        <f t="shared" si="131"/>
        <v/>
      </c>
    </row>
    <row r="4078" spans="2:10" ht="15" hidden="1" customHeight="1">
      <c r="B4078" s="150"/>
      <c r="C4078" s="13"/>
      <c r="D4078" s="14"/>
      <c r="E4078" s="473"/>
      <c r="F4078" s="15"/>
      <c r="G4078" s="15"/>
      <c r="H4078" s="474" t="str">
        <f t="shared" si="130"/>
        <v/>
      </c>
      <c r="J4078" s="282" t="str">
        <f t="shared" si="131"/>
        <v/>
      </c>
    </row>
    <row r="4079" spans="2:10" ht="15" hidden="1" customHeight="1">
      <c r="B4079" s="150"/>
      <c r="C4079" s="13"/>
      <c r="D4079" s="14"/>
      <c r="E4079" s="473"/>
      <c r="F4079" s="15"/>
      <c r="G4079" s="15"/>
      <c r="H4079" s="474" t="str">
        <f t="shared" si="130"/>
        <v/>
      </c>
      <c r="J4079" s="282" t="str">
        <f t="shared" si="131"/>
        <v/>
      </c>
    </row>
    <row r="4080" spans="2:10" ht="15" hidden="1" customHeight="1">
      <c r="B4080" s="150"/>
      <c r="C4080" s="13"/>
      <c r="D4080" s="14"/>
      <c r="E4080" s="473"/>
      <c r="F4080" s="15"/>
      <c r="G4080" s="15"/>
      <c r="H4080" s="474" t="str">
        <f t="shared" si="130"/>
        <v/>
      </c>
      <c r="J4080" s="282" t="str">
        <f t="shared" si="131"/>
        <v/>
      </c>
    </row>
    <row r="4081" spans="2:10" ht="15" hidden="1" customHeight="1">
      <c r="B4081" s="150"/>
      <c r="C4081" s="13"/>
      <c r="D4081" s="14"/>
      <c r="E4081" s="473"/>
      <c r="F4081" s="15"/>
      <c r="G4081" s="15"/>
      <c r="H4081" s="474" t="str">
        <f t="shared" si="130"/>
        <v/>
      </c>
      <c r="J4081" s="282" t="str">
        <f t="shared" si="131"/>
        <v/>
      </c>
    </row>
    <row r="4082" spans="2:10" ht="15" hidden="1" customHeight="1">
      <c r="B4082" s="150"/>
      <c r="C4082" s="13"/>
      <c r="D4082" s="14"/>
      <c r="E4082" s="473"/>
      <c r="F4082" s="15"/>
      <c r="G4082" s="15"/>
      <c r="H4082" s="474" t="str">
        <f t="shared" si="130"/>
        <v/>
      </c>
      <c r="J4082" s="282" t="str">
        <f t="shared" si="131"/>
        <v/>
      </c>
    </row>
    <row r="4083" spans="2:10" ht="15" hidden="1" customHeight="1">
      <c r="B4083" s="150"/>
      <c r="C4083" s="13"/>
      <c r="D4083" s="14"/>
      <c r="E4083" s="473"/>
      <c r="F4083" s="15"/>
      <c r="G4083" s="15"/>
      <c r="H4083" s="474" t="str">
        <f t="shared" si="130"/>
        <v/>
      </c>
      <c r="J4083" s="282" t="str">
        <f t="shared" si="131"/>
        <v/>
      </c>
    </row>
    <row r="4084" spans="2:10" ht="15" hidden="1" customHeight="1">
      <c r="B4084" s="150"/>
      <c r="C4084" s="13"/>
      <c r="D4084" s="14"/>
      <c r="E4084" s="473"/>
      <c r="F4084" s="15"/>
      <c r="G4084" s="15"/>
      <c r="H4084" s="474" t="str">
        <f t="shared" si="130"/>
        <v/>
      </c>
      <c r="J4084" s="282" t="str">
        <f t="shared" si="131"/>
        <v/>
      </c>
    </row>
    <row r="4085" spans="2:10" ht="15" hidden="1" customHeight="1">
      <c r="B4085" s="150"/>
      <c r="C4085" s="13"/>
      <c r="D4085" s="14"/>
      <c r="E4085" s="473"/>
      <c r="F4085" s="15"/>
      <c r="G4085" s="15"/>
      <c r="H4085" s="474" t="str">
        <f t="shared" si="130"/>
        <v/>
      </c>
      <c r="J4085" s="282" t="str">
        <f t="shared" si="131"/>
        <v/>
      </c>
    </row>
    <row r="4086" spans="2:10" ht="15" hidden="1" customHeight="1">
      <c r="B4086" s="150"/>
      <c r="C4086" s="13"/>
      <c r="D4086" s="14"/>
      <c r="E4086" s="473"/>
      <c r="F4086" s="15"/>
      <c r="G4086" s="15"/>
      <c r="H4086" s="474" t="str">
        <f t="shared" si="130"/>
        <v/>
      </c>
      <c r="J4086" s="282" t="str">
        <f t="shared" si="131"/>
        <v/>
      </c>
    </row>
    <row r="4087" spans="2:10" ht="15" hidden="1" customHeight="1">
      <c r="B4087" s="150"/>
      <c r="C4087" s="13"/>
      <c r="D4087" s="14"/>
      <c r="E4087" s="473"/>
      <c r="F4087" s="15"/>
      <c r="G4087" s="15"/>
      <c r="H4087" s="474" t="str">
        <f t="shared" si="130"/>
        <v/>
      </c>
      <c r="J4087" s="282" t="str">
        <f t="shared" si="131"/>
        <v/>
      </c>
    </row>
    <row r="4088" spans="2:10" ht="15" hidden="1" customHeight="1">
      <c r="B4088" s="150"/>
      <c r="C4088" s="13"/>
      <c r="D4088" s="14"/>
      <c r="E4088" s="473"/>
      <c r="F4088" s="15"/>
      <c r="G4088" s="15"/>
      <c r="H4088" s="474" t="str">
        <f t="shared" si="130"/>
        <v/>
      </c>
      <c r="J4088" s="282" t="str">
        <f t="shared" si="131"/>
        <v/>
      </c>
    </row>
    <row r="4089" spans="2:10" ht="15" hidden="1" customHeight="1">
      <c r="B4089" s="150"/>
      <c r="C4089" s="13"/>
      <c r="D4089" s="14"/>
      <c r="E4089" s="473"/>
      <c r="F4089" s="15"/>
      <c r="G4089" s="15"/>
      <c r="H4089" s="474" t="str">
        <f t="shared" si="130"/>
        <v/>
      </c>
      <c r="J4089" s="282" t="str">
        <f t="shared" si="131"/>
        <v/>
      </c>
    </row>
    <row r="4090" spans="2:10" ht="15" hidden="1" customHeight="1">
      <c r="B4090" s="150"/>
      <c r="C4090" s="13"/>
      <c r="D4090" s="14"/>
      <c r="E4090" s="473"/>
      <c r="F4090" s="15"/>
      <c r="G4090" s="15"/>
      <c r="H4090" s="474" t="str">
        <f t="shared" si="130"/>
        <v/>
      </c>
      <c r="J4090" s="282" t="str">
        <f t="shared" si="131"/>
        <v/>
      </c>
    </row>
    <row r="4091" spans="2:10" ht="15" hidden="1" customHeight="1">
      <c r="B4091" s="150"/>
      <c r="C4091" s="13"/>
      <c r="D4091" s="14"/>
      <c r="E4091" s="473"/>
      <c r="F4091" s="15"/>
      <c r="G4091" s="15"/>
      <c r="H4091" s="474" t="str">
        <f t="shared" si="130"/>
        <v/>
      </c>
      <c r="J4091" s="282" t="str">
        <f t="shared" si="131"/>
        <v/>
      </c>
    </row>
    <row r="4092" spans="2:10" ht="15" hidden="1" customHeight="1">
      <c r="B4092" s="150"/>
      <c r="C4092" s="13"/>
      <c r="D4092" s="14"/>
      <c r="E4092" s="473"/>
      <c r="F4092" s="15"/>
      <c r="G4092" s="15"/>
      <c r="H4092" s="474" t="str">
        <f t="shared" si="130"/>
        <v/>
      </c>
      <c r="J4092" s="282" t="str">
        <f t="shared" si="131"/>
        <v/>
      </c>
    </row>
    <row r="4093" spans="2:10" ht="15" hidden="1" customHeight="1">
      <c r="B4093" s="150"/>
      <c r="C4093" s="13"/>
      <c r="D4093" s="14"/>
      <c r="E4093" s="473"/>
      <c r="F4093" s="15"/>
      <c r="G4093" s="15"/>
      <c r="H4093" s="474" t="str">
        <f t="shared" si="130"/>
        <v/>
      </c>
      <c r="J4093" s="282" t="str">
        <f t="shared" si="131"/>
        <v/>
      </c>
    </row>
    <row r="4094" spans="2:10" ht="15" hidden="1" customHeight="1">
      <c r="B4094" s="150"/>
      <c r="C4094" s="13"/>
      <c r="D4094" s="14"/>
      <c r="E4094" s="473"/>
      <c r="F4094" s="15"/>
      <c r="G4094" s="15"/>
      <c r="H4094" s="474" t="str">
        <f t="shared" si="130"/>
        <v/>
      </c>
      <c r="J4094" s="282" t="str">
        <f t="shared" si="131"/>
        <v/>
      </c>
    </row>
    <row r="4095" spans="2:10" ht="15" hidden="1" customHeight="1">
      <c r="B4095" s="150"/>
      <c r="C4095" s="13"/>
      <c r="D4095" s="14"/>
      <c r="E4095" s="473"/>
      <c r="F4095" s="15"/>
      <c r="G4095" s="15"/>
      <c r="H4095" s="474" t="str">
        <f t="shared" si="130"/>
        <v/>
      </c>
      <c r="J4095" s="282" t="str">
        <f t="shared" si="131"/>
        <v/>
      </c>
    </row>
    <row r="4096" spans="2:10" ht="15" hidden="1" customHeight="1">
      <c r="B4096" s="150"/>
      <c r="C4096" s="13"/>
      <c r="D4096" s="14"/>
      <c r="E4096" s="473"/>
      <c r="F4096" s="15"/>
      <c r="G4096" s="15"/>
      <c r="H4096" s="474" t="str">
        <f t="shared" si="130"/>
        <v/>
      </c>
      <c r="J4096" s="282" t="str">
        <f t="shared" si="131"/>
        <v/>
      </c>
    </row>
    <row r="4097" spans="2:10" ht="15" hidden="1" customHeight="1">
      <c r="B4097" s="150"/>
      <c r="C4097" s="13"/>
      <c r="D4097" s="14"/>
      <c r="E4097" s="473"/>
      <c r="F4097" s="15"/>
      <c r="G4097" s="15"/>
      <c r="H4097" s="474" t="str">
        <f t="shared" si="130"/>
        <v/>
      </c>
      <c r="J4097" s="282" t="str">
        <f t="shared" si="131"/>
        <v/>
      </c>
    </row>
    <row r="4098" spans="2:10" ht="15" hidden="1" customHeight="1">
      <c r="B4098" s="150"/>
      <c r="C4098" s="13"/>
      <c r="D4098" s="14"/>
      <c r="E4098" s="473"/>
      <c r="F4098" s="15"/>
      <c r="G4098" s="15"/>
      <c r="H4098" s="474" t="str">
        <f t="shared" si="130"/>
        <v/>
      </c>
      <c r="J4098" s="282" t="str">
        <f t="shared" si="131"/>
        <v/>
      </c>
    </row>
    <row r="4099" spans="2:10" ht="15" hidden="1" customHeight="1">
      <c r="B4099" s="150"/>
      <c r="C4099" s="13"/>
      <c r="D4099" s="14"/>
      <c r="E4099" s="473"/>
      <c r="F4099" s="15"/>
      <c r="G4099" s="15"/>
      <c r="H4099" s="474" t="str">
        <f t="shared" ref="H4099:H4162" si="132">IF(B4099&lt;&gt;"",(D4099*E4099)/(1-F4099-G4099),"")</f>
        <v/>
      </c>
      <c r="J4099" s="282" t="str">
        <f t="shared" ref="J4099:J4162" si="133">IF(B4099="","",IF(H4099&lt;&gt;0,"x",IF(H4099="","",IF(H4099=0,""))))</f>
        <v/>
      </c>
    </row>
    <row r="4100" spans="2:10" ht="15" hidden="1" customHeight="1">
      <c r="B4100" s="150"/>
      <c r="C4100" s="13"/>
      <c r="D4100" s="14"/>
      <c r="E4100" s="473"/>
      <c r="F4100" s="15"/>
      <c r="G4100" s="15"/>
      <c r="H4100" s="474" t="str">
        <f t="shared" si="132"/>
        <v/>
      </c>
      <c r="J4100" s="282" t="str">
        <f t="shared" si="133"/>
        <v/>
      </c>
    </row>
    <row r="4101" spans="2:10" ht="15" hidden="1" customHeight="1">
      <c r="B4101" s="150"/>
      <c r="C4101" s="13"/>
      <c r="D4101" s="14"/>
      <c r="E4101" s="473"/>
      <c r="F4101" s="15"/>
      <c r="G4101" s="15"/>
      <c r="H4101" s="474" t="str">
        <f t="shared" si="132"/>
        <v/>
      </c>
      <c r="J4101" s="282" t="str">
        <f t="shared" si="133"/>
        <v/>
      </c>
    </row>
    <row r="4102" spans="2:10" ht="15" hidden="1" customHeight="1">
      <c r="B4102" s="150"/>
      <c r="C4102" s="13"/>
      <c r="D4102" s="14"/>
      <c r="E4102" s="473"/>
      <c r="F4102" s="15"/>
      <c r="G4102" s="15"/>
      <c r="H4102" s="474" t="str">
        <f t="shared" si="132"/>
        <v/>
      </c>
      <c r="J4102" s="282" t="str">
        <f t="shared" si="133"/>
        <v/>
      </c>
    </row>
    <row r="4103" spans="2:10" ht="15" hidden="1" customHeight="1">
      <c r="B4103" s="150"/>
      <c r="C4103" s="13"/>
      <c r="D4103" s="14"/>
      <c r="E4103" s="473"/>
      <c r="F4103" s="15"/>
      <c r="G4103" s="15"/>
      <c r="H4103" s="474" t="str">
        <f t="shared" si="132"/>
        <v/>
      </c>
      <c r="J4103" s="282" t="str">
        <f t="shared" si="133"/>
        <v/>
      </c>
    </row>
    <row r="4104" spans="2:10" ht="15" hidden="1" customHeight="1">
      <c r="B4104" s="150"/>
      <c r="C4104" s="13"/>
      <c r="D4104" s="14"/>
      <c r="E4104" s="473"/>
      <c r="F4104" s="15"/>
      <c r="G4104" s="15"/>
      <c r="H4104" s="474" t="str">
        <f t="shared" si="132"/>
        <v/>
      </c>
      <c r="J4104" s="282" t="str">
        <f t="shared" si="133"/>
        <v/>
      </c>
    </row>
    <row r="4105" spans="2:10" ht="15" hidden="1" customHeight="1">
      <c r="B4105" s="150"/>
      <c r="C4105" s="13"/>
      <c r="D4105" s="14"/>
      <c r="E4105" s="473"/>
      <c r="F4105" s="15"/>
      <c r="G4105" s="15"/>
      <c r="H4105" s="474" t="str">
        <f t="shared" si="132"/>
        <v/>
      </c>
      <c r="J4105" s="282" t="str">
        <f t="shared" si="133"/>
        <v/>
      </c>
    </row>
    <row r="4106" spans="2:10" ht="15" hidden="1" customHeight="1">
      <c r="B4106" s="150"/>
      <c r="C4106" s="13"/>
      <c r="D4106" s="14"/>
      <c r="E4106" s="473"/>
      <c r="F4106" s="15"/>
      <c r="G4106" s="15"/>
      <c r="H4106" s="474" t="str">
        <f t="shared" si="132"/>
        <v/>
      </c>
      <c r="J4106" s="282" t="str">
        <f t="shared" si="133"/>
        <v/>
      </c>
    </row>
    <row r="4107" spans="2:10" ht="15" hidden="1" customHeight="1">
      <c r="B4107" s="150"/>
      <c r="C4107" s="13"/>
      <c r="D4107" s="14"/>
      <c r="E4107" s="473"/>
      <c r="F4107" s="15"/>
      <c r="G4107" s="15"/>
      <c r="H4107" s="474" t="str">
        <f t="shared" si="132"/>
        <v/>
      </c>
      <c r="J4107" s="282" t="str">
        <f t="shared" si="133"/>
        <v/>
      </c>
    </row>
    <row r="4108" spans="2:10" ht="15" hidden="1" customHeight="1">
      <c r="B4108" s="150"/>
      <c r="C4108" s="13"/>
      <c r="D4108" s="14"/>
      <c r="E4108" s="473"/>
      <c r="F4108" s="15"/>
      <c r="G4108" s="15"/>
      <c r="H4108" s="474" t="str">
        <f t="shared" si="132"/>
        <v/>
      </c>
      <c r="J4108" s="282" t="str">
        <f t="shared" si="133"/>
        <v/>
      </c>
    </row>
    <row r="4109" spans="2:10" ht="15" hidden="1" customHeight="1">
      <c r="B4109" s="150"/>
      <c r="C4109" s="13"/>
      <c r="D4109" s="14"/>
      <c r="E4109" s="473"/>
      <c r="F4109" s="15"/>
      <c r="G4109" s="15"/>
      <c r="H4109" s="474" t="str">
        <f t="shared" si="132"/>
        <v/>
      </c>
      <c r="J4109" s="282" t="str">
        <f t="shared" si="133"/>
        <v/>
      </c>
    </row>
    <row r="4110" spans="2:10" ht="15" hidden="1" customHeight="1">
      <c r="B4110" s="150"/>
      <c r="C4110" s="13"/>
      <c r="D4110" s="14"/>
      <c r="E4110" s="473"/>
      <c r="F4110" s="15"/>
      <c r="G4110" s="15"/>
      <c r="H4110" s="474" t="str">
        <f t="shared" si="132"/>
        <v/>
      </c>
      <c r="J4110" s="282" t="str">
        <f t="shared" si="133"/>
        <v/>
      </c>
    </row>
    <row r="4111" spans="2:10" ht="15" hidden="1" customHeight="1">
      <c r="B4111" s="150"/>
      <c r="C4111" s="13"/>
      <c r="D4111" s="14"/>
      <c r="E4111" s="473"/>
      <c r="F4111" s="15"/>
      <c r="G4111" s="15"/>
      <c r="H4111" s="474" t="str">
        <f t="shared" si="132"/>
        <v/>
      </c>
      <c r="J4111" s="282" t="str">
        <f t="shared" si="133"/>
        <v/>
      </c>
    </row>
    <row r="4112" spans="2:10" ht="15" hidden="1" customHeight="1">
      <c r="B4112" s="150"/>
      <c r="C4112" s="13"/>
      <c r="D4112" s="14"/>
      <c r="E4112" s="473"/>
      <c r="F4112" s="15"/>
      <c r="G4112" s="15"/>
      <c r="H4112" s="474" t="str">
        <f t="shared" si="132"/>
        <v/>
      </c>
      <c r="J4112" s="282" t="str">
        <f t="shared" si="133"/>
        <v/>
      </c>
    </row>
    <row r="4113" spans="2:10" ht="15" hidden="1" customHeight="1">
      <c r="B4113" s="150"/>
      <c r="C4113" s="13"/>
      <c r="D4113" s="14"/>
      <c r="E4113" s="473"/>
      <c r="F4113" s="15"/>
      <c r="G4113" s="15"/>
      <c r="H4113" s="474" t="str">
        <f t="shared" si="132"/>
        <v/>
      </c>
      <c r="J4113" s="282" t="str">
        <f t="shared" si="133"/>
        <v/>
      </c>
    </row>
    <row r="4114" spans="2:10" ht="15" hidden="1" customHeight="1">
      <c r="B4114" s="150"/>
      <c r="C4114" s="13"/>
      <c r="D4114" s="14"/>
      <c r="E4114" s="473"/>
      <c r="F4114" s="15"/>
      <c r="G4114" s="15"/>
      <c r="H4114" s="474" t="str">
        <f t="shared" si="132"/>
        <v/>
      </c>
      <c r="J4114" s="282" t="str">
        <f t="shared" si="133"/>
        <v/>
      </c>
    </row>
    <row r="4115" spans="2:10" ht="15" hidden="1" customHeight="1">
      <c r="B4115" s="150"/>
      <c r="C4115" s="13"/>
      <c r="D4115" s="14"/>
      <c r="E4115" s="473"/>
      <c r="F4115" s="15"/>
      <c r="G4115" s="15"/>
      <c r="H4115" s="474" t="str">
        <f t="shared" si="132"/>
        <v/>
      </c>
      <c r="J4115" s="282" t="str">
        <f t="shared" si="133"/>
        <v/>
      </c>
    </row>
    <row r="4116" spans="2:10" ht="15" hidden="1" customHeight="1">
      <c r="B4116" s="150"/>
      <c r="C4116" s="13"/>
      <c r="D4116" s="14"/>
      <c r="E4116" s="473"/>
      <c r="F4116" s="15"/>
      <c r="G4116" s="15"/>
      <c r="H4116" s="474" t="str">
        <f t="shared" si="132"/>
        <v/>
      </c>
      <c r="J4116" s="282" t="str">
        <f t="shared" si="133"/>
        <v/>
      </c>
    </row>
    <row r="4117" spans="2:10" ht="15" hidden="1" customHeight="1">
      <c r="B4117" s="150"/>
      <c r="C4117" s="13"/>
      <c r="D4117" s="14"/>
      <c r="E4117" s="473"/>
      <c r="F4117" s="15"/>
      <c r="G4117" s="15"/>
      <c r="H4117" s="474" t="str">
        <f t="shared" si="132"/>
        <v/>
      </c>
      <c r="J4117" s="282" t="str">
        <f t="shared" si="133"/>
        <v/>
      </c>
    </row>
    <row r="4118" spans="2:10" ht="15" hidden="1" customHeight="1">
      <c r="B4118" s="150"/>
      <c r="C4118" s="13"/>
      <c r="D4118" s="14"/>
      <c r="E4118" s="473"/>
      <c r="F4118" s="15"/>
      <c r="G4118" s="15"/>
      <c r="H4118" s="474" t="str">
        <f t="shared" si="132"/>
        <v/>
      </c>
      <c r="J4118" s="282" t="str">
        <f t="shared" si="133"/>
        <v/>
      </c>
    </row>
    <row r="4119" spans="2:10" ht="15" hidden="1" customHeight="1">
      <c r="B4119" s="150"/>
      <c r="C4119" s="13"/>
      <c r="D4119" s="14"/>
      <c r="E4119" s="473"/>
      <c r="F4119" s="15"/>
      <c r="G4119" s="15"/>
      <c r="H4119" s="474" t="str">
        <f t="shared" si="132"/>
        <v/>
      </c>
      <c r="J4119" s="282" t="str">
        <f t="shared" si="133"/>
        <v/>
      </c>
    </row>
    <row r="4120" spans="2:10" ht="15" hidden="1" customHeight="1">
      <c r="B4120" s="150"/>
      <c r="C4120" s="13"/>
      <c r="D4120" s="14"/>
      <c r="E4120" s="473"/>
      <c r="F4120" s="15"/>
      <c r="G4120" s="15"/>
      <c r="H4120" s="474" t="str">
        <f t="shared" si="132"/>
        <v/>
      </c>
      <c r="J4120" s="282" t="str">
        <f t="shared" si="133"/>
        <v/>
      </c>
    </row>
    <row r="4121" spans="2:10" ht="15" hidden="1" customHeight="1">
      <c r="B4121" s="150"/>
      <c r="C4121" s="13"/>
      <c r="D4121" s="14"/>
      <c r="E4121" s="473"/>
      <c r="F4121" s="15"/>
      <c r="G4121" s="15"/>
      <c r="H4121" s="474" t="str">
        <f t="shared" si="132"/>
        <v/>
      </c>
      <c r="J4121" s="282" t="str">
        <f t="shared" si="133"/>
        <v/>
      </c>
    </row>
    <row r="4122" spans="2:10" ht="15" hidden="1" customHeight="1">
      <c r="B4122" s="150"/>
      <c r="C4122" s="13"/>
      <c r="D4122" s="14"/>
      <c r="E4122" s="473"/>
      <c r="F4122" s="15"/>
      <c r="G4122" s="15"/>
      <c r="H4122" s="474" t="str">
        <f t="shared" si="132"/>
        <v/>
      </c>
      <c r="J4122" s="282" t="str">
        <f t="shared" si="133"/>
        <v/>
      </c>
    </row>
    <row r="4123" spans="2:10" ht="15" hidden="1" customHeight="1">
      <c r="B4123" s="150"/>
      <c r="C4123" s="13"/>
      <c r="D4123" s="14"/>
      <c r="E4123" s="473"/>
      <c r="F4123" s="15"/>
      <c r="G4123" s="15"/>
      <c r="H4123" s="474" t="str">
        <f t="shared" si="132"/>
        <v/>
      </c>
      <c r="J4123" s="282" t="str">
        <f t="shared" si="133"/>
        <v/>
      </c>
    </row>
    <row r="4124" spans="2:10" ht="15" hidden="1" customHeight="1">
      <c r="B4124" s="150"/>
      <c r="C4124" s="13"/>
      <c r="D4124" s="14"/>
      <c r="E4124" s="473"/>
      <c r="F4124" s="15"/>
      <c r="G4124" s="15"/>
      <c r="H4124" s="474" t="str">
        <f t="shared" si="132"/>
        <v/>
      </c>
      <c r="J4124" s="282" t="str">
        <f t="shared" si="133"/>
        <v/>
      </c>
    </row>
    <row r="4125" spans="2:10" ht="15" hidden="1" customHeight="1">
      <c r="B4125" s="150"/>
      <c r="C4125" s="13"/>
      <c r="D4125" s="14"/>
      <c r="E4125" s="473"/>
      <c r="F4125" s="15"/>
      <c r="G4125" s="15"/>
      <c r="H4125" s="474" t="str">
        <f t="shared" si="132"/>
        <v/>
      </c>
      <c r="J4125" s="282" t="str">
        <f t="shared" si="133"/>
        <v/>
      </c>
    </row>
    <row r="4126" spans="2:10" ht="15" hidden="1" customHeight="1">
      <c r="B4126" s="150"/>
      <c r="C4126" s="13"/>
      <c r="D4126" s="14"/>
      <c r="E4126" s="473"/>
      <c r="F4126" s="15"/>
      <c r="G4126" s="15"/>
      <c r="H4126" s="474" t="str">
        <f t="shared" si="132"/>
        <v/>
      </c>
      <c r="J4126" s="282" t="str">
        <f t="shared" si="133"/>
        <v/>
      </c>
    </row>
    <row r="4127" spans="2:10" ht="15" hidden="1" customHeight="1">
      <c r="B4127" s="150"/>
      <c r="C4127" s="13"/>
      <c r="D4127" s="14"/>
      <c r="E4127" s="473"/>
      <c r="F4127" s="15"/>
      <c r="G4127" s="15"/>
      <c r="H4127" s="474" t="str">
        <f t="shared" si="132"/>
        <v/>
      </c>
      <c r="J4127" s="282" t="str">
        <f t="shared" si="133"/>
        <v/>
      </c>
    </row>
    <row r="4128" spans="2:10" ht="15" hidden="1" customHeight="1">
      <c r="B4128" s="150"/>
      <c r="C4128" s="13"/>
      <c r="D4128" s="14"/>
      <c r="E4128" s="473"/>
      <c r="F4128" s="15"/>
      <c r="G4128" s="15"/>
      <c r="H4128" s="474" t="str">
        <f t="shared" si="132"/>
        <v/>
      </c>
      <c r="J4128" s="282" t="str">
        <f t="shared" si="133"/>
        <v/>
      </c>
    </row>
    <row r="4129" spans="2:10" ht="15" hidden="1" customHeight="1">
      <c r="B4129" s="150"/>
      <c r="C4129" s="13"/>
      <c r="D4129" s="14"/>
      <c r="E4129" s="473"/>
      <c r="F4129" s="15"/>
      <c r="G4129" s="15"/>
      <c r="H4129" s="474" t="str">
        <f t="shared" si="132"/>
        <v/>
      </c>
      <c r="J4129" s="282" t="str">
        <f t="shared" si="133"/>
        <v/>
      </c>
    </row>
    <row r="4130" spans="2:10" ht="15" hidden="1" customHeight="1">
      <c r="B4130" s="150"/>
      <c r="C4130" s="13"/>
      <c r="D4130" s="14"/>
      <c r="E4130" s="473"/>
      <c r="F4130" s="15"/>
      <c r="G4130" s="15"/>
      <c r="H4130" s="474" t="str">
        <f t="shared" si="132"/>
        <v/>
      </c>
      <c r="J4130" s="282" t="str">
        <f t="shared" si="133"/>
        <v/>
      </c>
    </row>
    <row r="4131" spans="2:10" ht="15" hidden="1" customHeight="1">
      <c r="B4131" s="150"/>
      <c r="C4131" s="13"/>
      <c r="D4131" s="14"/>
      <c r="E4131" s="473"/>
      <c r="F4131" s="15"/>
      <c r="G4131" s="15"/>
      <c r="H4131" s="474" t="str">
        <f t="shared" si="132"/>
        <v/>
      </c>
      <c r="J4131" s="282" t="str">
        <f t="shared" si="133"/>
        <v/>
      </c>
    </row>
    <row r="4132" spans="2:10" ht="15" hidden="1" customHeight="1">
      <c r="B4132" s="150"/>
      <c r="C4132" s="13"/>
      <c r="D4132" s="14"/>
      <c r="E4132" s="473"/>
      <c r="F4132" s="15"/>
      <c r="G4132" s="15"/>
      <c r="H4132" s="474" t="str">
        <f t="shared" si="132"/>
        <v/>
      </c>
      <c r="J4132" s="282" t="str">
        <f t="shared" si="133"/>
        <v/>
      </c>
    </row>
    <row r="4133" spans="2:10" ht="15" hidden="1" customHeight="1">
      <c r="B4133" s="150"/>
      <c r="C4133" s="13"/>
      <c r="D4133" s="14"/>
      <c r="E4133" s="473"/>
      <c r="F4133" s="15"/>
      <c r="G4133" s="15"/>
      <c r="H4133" s="474" t="str">
        <f t="shared" si="132"/>
        <v/>
      </c>
      <c r="J4133" s="282" t="str">
        <f t="shared" si="133"/>
        <v/>
      </c>
    </row>
    <row r="4134" spans="2:10" ht="15" hidden="1" customHeight="1">
      <c r="B4134" s="150"/>
      <c r="C4134" s="13"/>
      <c r="D4134" s="14"/>
      <c r="E4134" s="473"/>
      <c r="F4134" s="15"/>
      <c r="G4134" s="15"/>
      <c r="H4134" s="474" t="str">
        <f t="shared" si="132"/>
        <v/>
      </c>
      <c r="J4134" s="282" t="str">
        <f t="shared" si="133"/>
        <v/>
      </c>
    </row>
    <row r="4135" spans="2:10" ht="15" hidden="1" customHeight="1">
      <c r="B4135" s="150"/>
      <c r="C4135" s="13"/>
      <c r="D4135" s="14"/>
      <c r="E4135" s="473"/>
      <c r="F4135" s="15"/>
      <c r="G4135" s="15"/>
      <c r="H4135" s="474" t="str">
        <f t="shared" si="132"/>
        <v/>
      </c>
      <c r="J4135" s="282" t="str">
        <f t="shared" si="133"/>
        <v/>
      </c>
    </row>
    <row r="4136" spans="2:10" ht="15" hidden="1" customHeight="1">
      <c r="B4136" s="150"/>
      <c r="C4136" s="13"/>
      <c r="D4136" s="14"/>
      <c r="E4136" s="473"/>
      <c r="F4136" s="15"/>
      <c r="G4136" s="15"/>
      <c r="H4136" s="474" t="str">
        <f t="shared" si="132"/>
        <v/>
      </c>
      <c r="J4136" s="282" t="str">
        <f t="shared" si="133"/>
        <v/>
      </c>
    </row>
    <row r="4137" spans="2:10" ht="15" hidden="1" customHeight="1">
      <c r="B4137" s="150"/>
      <c r="C4137" s="13"/>
      <c r="D4137" s="14"/>
      <c r="E4137" s="473"/>
      <c r="F4137" s="15"/>
      <c r="G4137" s="15"/>
      <c r="H4137" s="474" t="str">
        <f t="shared" si="132"/>
        <v/>
      </c>
      <c r="J4137" s="282" t="str">
        <f t="shared" si="133"/>
        <v/>
      </c>
    </row>
    <row r="4138" spans="2:10" ht="15" hidden="1" customHeight="1">
      <c r="B4138" s="150"/>
      <c r="C4138" s="13"/>
      <c r="D4138" s="14"/>
      <c r="E4138" s="473"/>
      <c r="F4138" s="15"/>
      <c r="G4138" s="15"/>
      <c r="H4138" s="474" t="str">
        <f t="shared" si="132"/>
        <v/>
      </c>
      <c r="J4138" s="282" t="str">
        <f t="shared" si="133"/>
        <v/>
      </c>
    </row>
    <row r="4139" spans="2:10" ht="15" hidden="1" customHeight="1">
      <c r="B4139" s="150"/>
      <c r="C4139" s="13"/>
      <c r="D4139" s="14"/>
      <c r="E4139" s="473"/>
      <c r="F4139" s="15"/>
      <c r="G4139" s="15"/>
      <c r="H4139" s="474" t="str">
        <f t="shared" si="132"/>
        <v/>
      </c>
      <c r="J4139" s="282" t="str">
        <f t="shared" si="133"/>
        <v/>
      </c>
    </row>
    <row r="4140" spans="2:10" ht="15" hidden="1" customHeight="1">
      <c r="B4140" s="150"/>
      <c r="C4140" s="13"/>
      <c r="D4140" s="14"/>
      <c r="E4140" s="473"/>
      <c r="F4140" s="15"/>
      <c r="G4140" s="15"/>
      <c r="H4140" s="474" t="str">
        <f t="shared" si="132"/>
        <v/>
      </c>
      <c r="J4140" s="282" t="str">
        <f t="shared" si="133"/>
        <v/>
      </c>
    </row>
    <row r="4141" spans="2:10" ht="15" hidden="1" customHeight="1">
      <c r="B4141" s="150"/>
      <c r="C4141" s="13"/>
      <c r="D4141" s="14"/>
      <c r="E4141" s="473"/>
      <c r="F4141" s="15"/>
      <c r="G4141" s="15"/>
      <c r="H4141" s="474" t="str">
        <f t="shared" si="132"/>
        <v/>
      </c>
      <c r="J4141" s="282" t="str">
        <f t="shared" si="133"/>
        <v/>
      </c>
    </row>
    <row r="4142" spans="2:10" ht="15" hidden="1" customHeight="1">
      <c r="B4142" s="150"/>
      <c r="C4142" s="13"/>
      <c r="D4142" s="14"/>
      <c r="E4142" s="473"/>
      <c r="F4142" s="15"/>
      <c r="G4142" s="15"/>
      <c r="H4142" s="474" t="str">
        <f t="shared" si="132"/>
        <v/>
      </c>
      <c r="J4142" s="282" t="str">
        <f t="shared" si="133"/>
        <v/>
      </c>
    </row>
    <row r="4143" spans="2:10" ht="15" hidden="1" customHeight="1">
      <c r="B4143" s="150"/>
      <c r="C4143" s="13"/>
      <c r="D4143" s="14"/>
      <c r="E4143" s="473"/>
      <c r="F4143" s="15"/>
      <c r="G4143" s="15"/>
      <c r="H4143" s="474" t="str">
        <f t="shared" si="132"/>
        <v/>
      </c>
      <c r="J4143" s="282" t="str">
        <f t="shared" si="133"/>
        <v/>
      </c>
    </row>
    <row r="4144" spans="2:10" ht="15" hidden="1" customHeight="1">
      <c r="B4144" s="150"/>
      <c r="C4144" s="13"/>
      <c r="D4144" s="14"/>
      <c r="E4144" s="473"/>
      <c r="F4144" s="15"/>
      <c r="G4144" s="15"/>
      <c r="H4144" s="474" t="str">
        <f t="shared" si="132"/>
        <v/>
      </c>
      <c r="J4144" s="282" t="str">
        <f t="shared" si="133"/>
        <v/>
      </c>
    </row>
    <row r="4145" spans="2:10" ht="15" hidden="1" customHeight="1">
      <c r="B4145" s="150"/>
      <c r="C4145" s="13"/>
      <c r="D4145" s="14"/>
      <c r="E4145" s="473"/>
      <c r="F4145" s="15"/>
      <c r="G4145" s="15"/>
      <c r="H4145" s="474" t="str">
        <f t="shared" si="132"/>
        <v/>
      </c>
      <c r="J4145" s="282" t="str">
        <f t="shared" si="133"/>
        <v/>
      </c>
    </row>
    <row r="4146" spans="2:10" ht="15" hidden="1" customHeight="1">
      <c r="B4146" s="150"/>
      <c r="C4146" s="13"/>
      <c r="D4146" s="14"/>
      <c r="E4146" s="473"/>
      <c r="F4146" s="15"/>
      <c r="G4146" s="15"/>
      <c r="H4146" s="474" t="str">
        <f t="shared" si="132"/>
        <v/>
      </c>
      <c r="J4146" s="282" t="str">
        <f t="shared" si="133"/>
        <v/>
      </c>
    </row>
    <row r="4147" spans="2:10" ht="15" hidden="1" customHeight="1">
      <c r="B4147" s="150"/>
      <c r="C4147" s="13"/>
      <c r="D4147" s="14"/>
      <c r="E4147" s="473"/>
      <c r="F4147" s="15"/>
      <c r="G4147" s="15"/>
      <c r="H4147" s="474" t="str">
        <f t="shared" si="132"/>
        <v/>
      </c>
      <c r="J4147" s="282" t="str">
        <f t="shared" si="133"/>
        <v/>
      </c>
    </row>
    <row r="4148" spans="2:10" ht="15" hidden="1" customHeight="1">
      <c r="B4148" s="150"/>
      <c r="C4148" s="13"/>
      <c r="D4148" s="14"/>
      <c r="E4148" s="473"/>
      <c r="F4148" s="15"/>
      <c r="G4148" s="15"/>
      <c r="H4148" s="474" t="str">
        <f t="shared" si="132"/>
        <v/>
      </c>
      <c r="J4148" s="282" t="str">
        <f t="shared" si="133"/>
        <v/>
      </c>
    </row>
    <row r="4149" spans="2:10" ht="15" hidden="1" customHeight="1">
      <c r="B4149" s="150"/>
      <c r="C4149" s="13"/>
      <c r="D4149" s="14"/>
      <c r="E4149" s="473"/>
      <c r="F4149" s="15"/>
      <c r="G4149" s="15"/>
      <c r="H4149" s="474" t="str">
        <f t="shared" si="132"/>
        <v/>
      </c>
      <c r="J4149" s="282" t="str">
        <f t="shared" si="133"/>
        <v/>
      </c>
    </row>
    <row r="4150" spans="2:10" ht="15" hidden="1" customHeight="1">
      <c r="B4150" s="150"/>
      <c r="C4150" s="13"/>
      <c r="D4150" s="14"/>
      <c r="E4150" s="473"/>
      <c r="F4150" s="15"/>
      <c r="G4150" s="15"/>
      <c r="H4150" s="474" t="str">
        <f t="shared" si="132"/>
        <v/>
      </c>
      <c r="J4150" s="282" t="str">
        <f t="shared" si="133"/>
        <v/>
      </c>
    </row>
    <row r="4151" spans="2:10" ht="15" hidden="1" customHeight="1">
      <c r="B4151" s="150"/>
      <c r="C4151" s="13"/>
      <c r="D4151" s="14"/>
      <c r="E4151" s="473"/>
      <c r="F4151" s="15"/>
      <c r="G4151" s="15"/>
      <c r="H4151" s="474" t="str">
        <f t="shared" si="132"/>
        <v/>
      </c>
      <c r="J4151" s="282" t="str">
        <f t="shared" si="133"/>
        <v/>
      </c>
    </row>
    <row r="4152" spans="2:10" ht="15" hidden="1" customHeight="1">
      <c r="B4152" s="150"/>
      <c r="C4152" s="13"/>
      <c r="D4152" s="14"/>
      <c r="E4152" s="473"/>
      <c r="F4152" s="15"/>
      <c r="G4152" s="15"/>
      <c r="H4152" s="474" t="str">
        <f t="shared" si="132"/>
        <v/>
      </c>
      <c r="J4152" s="282" t="str">
        <f t="shared" si="133"/>
        <v/>
      </c>
    </row>
    <row r="4153" spans="2:10" ht="15" hidden="1" customHeight="1">
      <c r="B4153" s="150"/>
      <c r="C4153" s="13"/>
      <c r="D4153" s="14"/>
      <c r="E4153" s="473"/>
      <c r="F4153" s="15"/>
      <c r="G4153" s="15"/>
      <c r="H4153" s="474" t="str">
        <f t="shared" si="132"/>
        <v/>
      </c>
      <c r="J4153" s="282" t="str">
        <f t="shared" si="133"/>
        <v/>
      </c>
    </row>
    <row r="4154" spans="2:10" ht="15" hidden="1" customHeight="1">
      <c r="B4154" s="150"/>
      <c r="C4154" s="13"/>
      <c r="D4154" s="14"/>
      <c r="E4154" s="473"/>
      <c r="F4154" s="15"/>
      <c r="G4154" s="15"/>
      <c r="H4154" s="474" t="str">
        <f t="shared" si="132"/>
        <v/>
      </c>
      <c r="J4154" s="282" t="str">
        <f t="shared" si="133"/>
        <v/>
      </c>
    </row>
    <row r="4155" spans="2:10" ht="15" hidden="1" customHeight="1">
      <c r="B4155" s="150"/>
      <c r="C4155" s="13"/>
      <c r="D4155" s="14"/>
      <c r="E4155" s="473"/>
      <c r="F4155" s="15"/>
      <c r="G4155" s="15"/>
      <c r="H4155" s="474" t="str">
        <f t="shared" si="132"/>
        <v/>
      </c>
      <c r="J4155" s="282" t="str">
        <f t="shared" si="133"/>
        <v/>
      </c>
    </row>
    <row r="4156" spans="2:10" ht="15" hidden="1" customHeight="1">
      <c r="B4156" s="150"/>
      <c r="C4156" s="13"/>
      <c r="D4156" s="14"/>
      <c r="E4156" s="473"/>
      <c r="F4156" s="15"/>
      <c r="G4156" s="15"/>
      <c r="H4156" s="474" t="str">
        <f t="shared" si="132"/>
        <v/>
      </c>
      <c r="J4156" s="282" t="str">
        <f t="shared" si="133"/>
        <v/>
      </c>
    </row>
    <row r="4157" spans="2:10" ht="15" hidden="1" customHeight="1">
      <c r="B4157" s="150"/>
      <c r="C4157" s="13"/>
      <c r="D4157" s="14"/>
      <c r="E4157" s="473"/>
      <c r="F4157" s="15"/>
      <c r="G4157" s="15"/>
      <c r="H4157" s="474" t="str">
        <f t="shared" si="132"/>
        <v/>
      </c>
      <c r="J4157" s="282" t="str">
        <f t="shared" si="133"/>
        <v/>
      </c>
    </row>
    <row r="4158" spans="2:10" ht="15" hidden="1" customHeight="1">
      <c r="B4158" s="150"/>
      <c r="C4158" s="13"/>
      <c r="D4158" s="14"/>
      <c r="E4158" s="473"/>
      <c r="F4158" s="15"/>
      <c r="G4158" s="15"/>
      <c r="H4158" s="474" t="str">
        <f t="shared" si="132"/>
        <v/>
      </c>
      <c r="J4158" s="282" t="str">
        <f t="shared" si="133"/>
        <v/>
      </c>
    </row>
    <row r="4159" spans="2:10" ht="15" hidden="1" customHeight="1">
      <c r="B4159" s="150"/>
      <c r="C4159" s="13"/>
      <c r="D4159" s="14"/>
      <c r="E4159" s="473"/>
      <c r="F4159" s="15"/>
      <c r="G4159" s="15"/>
      <c r="H4159" s="474" t="str">
        <f t="shared" si="132"/>
        <v/>
      </c>
      <c r="J4159" s="282" t="str">
        <f t="shared" si="133"/>
        <v/>
      </c>
    </row>
    <row r="4160" spans="2:10" ht="15" hidden="1" customHeight="1">
      <c r="B4160" s="150"/>
      <c r="C4160" s="13"/>
      <c r="D4160" s="14"/>
      <c r="E4160" s="473"/>
      <c r="F4160" s="15"/>
      <c r="G4160" s="15"/>
      <c r="H4160" s="474" t="str">
        <f t="shared" si="132"/>
        <v/>
      </c>
      <c r="J4160" s="282" t="str">
        <f t="shared" si="133"/>
        <v/>
      </c>
    </row>
    <row r="4161" spans="2:10" ht="15" hidden="1" customHeight="1">
      <c r="B4161" s="150"/>
      <c r="C4161" s="13"/>
      <c r="D4161" s="14"/>
      <c r="E4161" s="473"/>
      <c r="F4161" s="15"/>
      <c r="G4161" s="15"/>
      <c r="H4161" s="474" t="str">
        <f t="shared" si="132"/>
        <v/>
      </c>
      <c r="J4161" s="282" t="str">
        <f t="shared" si="133"/>
        <v/>
      </c>
    </row>
    <row r="4162" spans="2:10" ht="15" hidden="1" customHeight="1">
      <c r="B4162" s="150"/>
      <c r="C4162" s="13"/>
      <c r="D4162" s="14"/>
      <c r="E4162" s="473"/>
      <c r="F4162" s="15"/>
      <c r="G4162" s="15"/>
      <c r="H4162" s="474" t="str">
        <f t="shared" si="132"/>
        <v/>
      </c>
      <c r="J4162" s="282" t="str">
        <f t="shared" si="133"/>
        <v/>
      </c>
    </row>
    <row r="4163" spans="2:10" ht="15" hidden="1" customHeight="1">
      <c r="B4163" s="150"/>
      <c r="C4163" s="13"/>
      <c r="D4163" s="14"/>
      <c r="E4163" s="473"/>
      <c r="F4163" s="15"/>
      <c r="G4163" s="15"/>
      <c r="H4163" s="474" t="str">
        <f t="shared" ref="H4163:H4219" si="134">IF(B4163&lt;&gt;"",(D4163*E4163)/(1-F4163-G4163),"")</f>
        <v/>
      </c>
      <c r="J4163" s="282" t="str">
        <f t="shared" ref="J4163:J4219" si="135">IF(B4163="","",IF(H4163&lt;&gt;0,"x",IF(H4163="","",IF(H4163=0,""))))</f>
        <v/>
      </c>
    </row>
    <row r="4164" spans="2:10" ht="15" hidden="1" customHeight="1">
      <c r="B4164" s="150"/>
      <c r="C4164" s="13"/>
      <c r="D4164" s="14"/>
      <c r="E4164" s="473"/>
      <c r="F4164" s="15"/>
      <c r="G4164" s="15"/>
      <c r="H4164" s="474" t="str">
        <f t="shared" si="134"/>
        <v/>
      </c>
      <c r="J4164" s="282" t="str">
        <f t="shared" si="135"/>
        <v/>
      </c>
    </row>
    <row r="4165" spans="2:10" ht="15" hidden="1" customHeight="1">
      <c r="B4165" s="150"/>
      <c r="C4165" s="13"/>
      <c r="D4165" s="14"/>
      <c r="E4165" s="473"/>
      <c r="F4165" s="15"/>
      <c r="G4165" s="15"/>
      <c r="H4165" s="474" t="str">
        <f t="shared" si="134"/>
        <v/>
      </c>
      <c r="J4165" s="282" t="str">
        <f t="shared" si="135"/>
        <v/>
      </c>
    </row>
    <row r="4166" spans="2:10" ht="15" hidden="1" customHeight="1">
      <c r="B4166" s="150"/>
      <c r="C4166" s="13"/>
      <c r="D4166" s="14"/>
      <c r="E4166" s="473"/>
      <c r="F4166" s="15"/>
      <c r="G4166" s="15"/>
      <c r="H4166" s="474" t="str">
        <f t="shared" si="134"/>
        <v/>
      </c>
      <c r="J4166" s="282" t="str">
        <f t="shared" si="135"/>
        <v/>
      </c>
    </row>
    <row r="4167" spans="2:10" ht="15" hidden="1" customHeight="1">
      <c r="B4167" s="150"/>
      <c r="C4167" s="13"/>
      <c r="D4167" s="14"/>
      <c r="E4167" s="473"/>
      <c r="F4167" s="15"/>
      <c r="G4167" s="15"/>
      <c r="H4167" s="474" t="str">
        <f t="shared" si="134"/>
        <v/>
      </c>
      <c r="J4167" s="282" t="str">
        <f t="shared" si="135"/>
        <v/>
      </c>
    </row>
    <row r="4168" spans="2:10" ht="15" hidden="1" customHeight="1">
      <c r="B4168" s="150"/>
      <c r="C4168" s="13"/>
      <c r="D4168" s="14"/>
      <c r="E4168" s="473"/>
      <c r="F4168" s="15"/>
      <c r="G4168" s="15"/>
      <c r="H4168" s="474" t="str">
        <f t="shared" si="134"/>
        <v/>
      </c>
      <c r="J4168" s="282" t="str">
        <f t="shared" si="135"/>
        <v/>
      </c>
    </row>
    <row r="4169" spans="2:10" ht="15" hidden="1" customHeight="1">
      <c r="B4169" s="150"/>
      <c r="C4169" s="13"/>
      <c r="D4169" s="14"/>
      <c r="E4169" s="473"/>
      <c r="F4169" s="15"/>
      <c r="G4169" s="15"/>
      <c r="H4169" s="474" t="str">
        <f t="shared" si="134"/>
        <v/>
      </c>
      <c r="J4169" s="282" t="str">
        <f t="shared" si="135"/>
        <v/>
      </c>
    </row>
    <row r="4170" spans="2:10" ht="15" hidden="1" customHeight="1">
      <c r="B4170" s="150"/>
      <c r="C4170" s="13"/>
      <c r="D4170" s="14"/>
      <c r="E4170" s="473"/>
      <c r="F4170" s="15"/>
      <c r="G4170" s="15"/>
      <c r="H4170" s="474" t="str">
        <f t="shared" si="134"/>
        <v/>
      </c>
      <c r="J4170" s="282" t="str">
        <f t="shared" si="135"/>
        <v/>
      </c>
    </row>
    <row r="4171" spans="2:10" ht="15" hidden="1" customHeight="1">
      <c r="B4171" s="150"/>
      <c r="C4171" s="13"/>
      <c r="D4171" s="14"/>
      <c r="E4171" s="473"/>
      <c r="F4171" s="15"/>
      <c r="G4171" s="15"/>
      <c r="H4171" s="474" t="str">
        <f t="shared" si="134"/>
        <v/>
      </c>
      <c r="J4171" s="282" t="str">
        <f t="shared" si="135"/>
        <v/>
      </c>
    </row>
    <row r="4172" spans="2:10" ht="15" hidden="1" customHeight="1">
      <c r="B4172" s="150"/>
      <c r="C4172" s="13"/>
      <c r="D4172" s="14"/>
      <c r="E4172" s="473"/>
      <c r="F4172" s="15"/>
      <c r="G4172" s="15"/>
      <c r="H4172" s="474" t="str">
        <f t="shared" si="134"/>
        <v/>
      </c>
      <c r="J4172" s="282" t="str">
        <f t="shared" si="135"/>
        <v/>
      </c>
    </row>
    <row r="4173" spans="2:10" ht="15" hidden="1" customHeight="1">
      <c r="B4173" s="150"/>
      <c r="C4173" s="13"/>
      <c r="D4173" s="14"/>
      <c r="E4173" s="473"/>
      <c r="F4173" s="15"/>
      <c r="G4173" s="15"/>
      <c r="H4173" s="474" t="str">
        <f t="shared" si="134"/>
        <v/>
      </c>
      <c r="J4173" s="282" t="str">
        <f t="shared" si="135"/>
        <v/>
      </c>
    </row>
    <row r="4174" spans="2:10" ht="15" hidden="1" customHeight="1">
      <c r="B4174" s="150"/>
      <c r="C4174" s="13"/>
      <c r="D4174" s="14"/>
      <c r="E4174" s="473"/>
      <c r="F4174" s="15"/>
      <c r="G4174" s="15"/>
      <c r="H4174" s="474" t="str">
        <f t="shared" si="134"/>
        <v/>
      </c>
      <c r="J4174" s="282" t="str">
        <f t="shared" si="135"/>
        <v/>
      </c>
    </row>
    <row r="4175" spans="2:10" ht="15" hidden="1" customHeight="1">
      <c r="B4175" s="150"/>
      <c r="C4175" s="13"/>
      <c r="D4175" s="14"/>
      <c r="E4175" s="473"/>
      <c r="F4175" s="15"/>
      <c r="G4175" s="15"/>
      <c r="H4175" s="474" t="str">
        <f t="shared" si="134"/>
        <v/>
      </c>
      <c r="J4175" s="282" t="str">
        <f t="shared" si="135"/>
        <v/>
      </c>
    </row>
    <row r="4176" spans="2:10" ht="15" hidden="1" customHeight="1">
      <c r="B4176" s="150"/>
      <c r="C4176" s="13"/>
      <c r="D4176" s="14"/>
      <c r="E4176" s="473"/>
      <c r="F4176" s="15"/>
      <c r="G4176" s="15"/>
      <c r="H4176" s="474" t="str">
        <f t="shared" si="134"/>
        <v/>
      </c>
      <c r="J4176" s="282" t="str">
        <f t="shared" si="135"/>
        <v/>
      </c>
    </row>
    <row r="4177" spans="2:10" ht="15" hidden="1" customHeight="1">
      <c r="B4177" s="150"/>
      <c r="C4177" s="13"/>
      <c r="D4177" s="14"/>
      <c r="E4177" s="473"/>
      <c r="F4177" s="15"/>
      <c r="G4177" s="15"/>
      <c r="H4177" s="474" t="str">
        <f t="shared" si="134"/>
        <v/>
      </c>
      <c r="J4177" s="282" t="str">
        <f t="shared" si="135"/>
        <v/>
      </c>
    </row>
    <row r="4178" spans="2:10" ht="15" hidden="1" customHeight="1">
      <c r="B4178" s="150"/>
      <c r="C4178" s="13"/>
      <c r="D4178" s="14"/>
      <c r="E4178" s="473"/>
      <c r="F4178" s="15"/>
      <c r="G4178" s="15"/>
      <c r="H4178" s="474" t="str">
        <f t="shared" si="134"/>
        <v/>
      </c>
      <c r="J4178" s="282" t="str">
        <f t="shared" si="135"/>
        <v/>
      </c>
    </row>
    <row r="4179" spans="2:10" ht="15" hidden="1" customHeight="1">
      <c r="B4179" s="150"/>
      <c r="C4179" s="13"/>
      <c r="D4179" s="14"/>
      <c r="E4179" s="473"/>
      <c r="F4179" s="15"/>
      <c r="G4179" s="15"/>
      <c r="H4179" s="474" t="str">
        <f t="shared" si="134"/>
        <v/>
      </c>
      <c r="J4179" s="282" t="str">
        <f t="shared" si="135"/>
        <v/>
      </c>
    </row>
    <row r="4180" spans="2:10" ht="15" hidden="1" customHeight="1">
      <c r="B4180" s="150"/>
      <c r="C4180" s="13"/>
      <c r="D4180" s="14"/>
      <c r="E4180" s="473"/>
      <c r="F4180" s="15"/>
      <c r="G4180" s="15"/>
      <c r="H4180" s="474" t="str">
        <f t="shared" si="134"/>
        <v/>
      </c>
      <c r="J4180" s="282" t="str">
        <f t="shared" si="135"/>
        <v/>
      </c>
    </row>
    <row r="4181" spans="2:10" ht="15" hidden="1" customHeight="1">
      <c r="B4181" s="150"/>
      <c r="C4181" s="13"/>
      <c r="D4181" s="14"/>
      <c r="E4181" s="473"/>
      <c r="F4181" s="15"/>
      <c r="G4181" s="15"/>
      <c r="H4181" s="474" t="str">
        <f t="shared" si="134"/>
        <v/>
      </c>
      <c r="J4181" s="282" t="str">
        <f t="shared" si="135"/>
        <v/>
      </c>
    </row>
    <row r="4182" spans="2:10" ht="15" hidden="1" customHeight="1">
      <c r="B4182" s="150"/>
      <c r="C4182" s="13"/>
      <c r="D4182" s="14"/>
      <c r="E4182" s="473"/>
      <c r="F4182" s="15"/>
      <c r="G4182" s="15"/>
      <c r="H4182" s="474" t="str">
        <f t="shared" si="134"/>
        <v/>
      </c>
      <c r="J4182" s="282" t="str">
        <f t="shared" si="135"/>
        <v/>
      </c>
    </row>
    <row r="4183" spans="2:10" ht="15" hidden="1" customHeight="1">
      <c r="B4183" s="150"/>
      <c r="C4183" s="13"/>
      <c r="D4183" s="14"/>
      <c r="E4183" s="473"/>
      <c r="F4183" s="15"/>
      <c r="G4183" s="15"/>
      <c r="H4183" s="474" t="str">
        <f t="shared" si="134"/>
        <v/>
      </c>
      <c r="J4183" s="282" t="str">
        <f t="shared" si="135"/>
        <v/>
      </c>
    </row>
    <row r="4184" spans="2:10" ht="15" hidden="1" customHeight="1">
      <c r="B4184" s="150"/>
      <c r="C4184" s="13"/>
      <c r="D4184" s="14"/>
      <c r="E4184" s="473"/>
      <c r="F4184" s="15"/>
      <c r="G4184" s="15"/>
      <c r="H4184" s="474" t="str">
        <f t="shared" si="134"/>
        <v/>
      </c>
      <c r="J4184" s="282" t="str">
        <f t="shared" si="135"/>
        <v/>
      </c>
    </row>
    <row r="4185" spans="2:10" ht="15" hidden="1" customHeight="1">
      <c r="B4185" s="150"/>
      <c r="C4185" s="13"/>
      <c r="D4185" s="14"/>
      <c r="E4185" s="473"/>
      <c r="F4185" s="15"/>
      <c r="G4185" s="15"/>
      <c r="H4185" s="474" t="str">
        <f t="shared" si="134"/>
        <v/>
      </c>
      <c r="J4185" s="282" t="str">
        <f t="shared" si="135"/>
        <v/>
      </c>
    </row>
    <row r="4186" spans="2:10" ht="15" hidden="1" customHeight="1">
      <c r="B4186" s="150"/>
      <c r="C4186" s="13"/>
      <c r="D4186" s="14"/>
      <c r="E4186" s="473"/>
      <c r="F4186" s="15"/>
      <c r="G4186" s="15"/>
      <c r="H4186" s="474" t="str">
        <f t="shared" si="134"/>
        <v/>
      </c>
      <c r="J4186" s="282" t="str">
        <f t="shared" si="135"/>
        <v/>
      </c>
    </row>
    <row r="4187" spans="2:10" ht="15" hidden="1" customHeight="1">
      <c r="B4187" s="150"/>
      <c r="C4187" s="13"/>
      <c r="D4187" s="14"/>
      <c r="E4187" s="473"/>
      <c r="F4187" s="15"/>
      <c r="G4187" s="15"/>
      <c r="H4187" s="474" t="str">
        <f t="shared" si="134"/>
        <v/>
      </c>
      <c r="J4187" s="282" t="str">
        <f t="shared" si="135"/>
        <v/>
      </c>
    </row>
    <row r="4188" spans="2:10" ht="15" hidden="1" customHeight="1">
      <c r="B4188" s="150"/>
      <c r="C4188" s="13"/>
      <c r="D4188" s="14"/>
      <c r="E4188" s="473"/>
      <c r="F4188" s="15"/>
      <c r="G4188" s="15"/>
      <c r="H4188" s="474" t="str">
        <f t="shared" si="134"/>
        <v/>
      </c>
      <c r="J4188" s="282" t="str">
        <f t="shared" si="135"/>
        <v/>
      </c>
    </row>
    <row r="4189" spans="2:10" ht="15" hidden="1" customHeight="1">
      <c r="B4189" s="150"/>
      <c r="C4189" s="13"/>
      <c r="D4189" s="14"/>
      <c r="E4189" s="473"/>
      <c r="F4189" s="15"/>
      <c r="G4189" s="15"/>
      <c r="H4189" s="474" t="str">
        <f t="shared" si="134"/>
        <v/>
      </c>
      <c r="J4189" s="282" t="str">
        <f t="shared" si="135"/>
        <v/>
      </c>
    </row>
    <row r="4190" spans="2:10" ht="15" hidden="1" customHeight="1">
      <c r="B4190" s="150"/>
      <c r="C4190" s="13"/>
      <c r="D4190" s="14"/>
      <c r="E4190" s="473"/>
      <c r="F4190" s="15"/>
      <c r="G4190" s="15"/>
      <c r="H4190" s="474" t="str">
        <f t="shared" si="134"/>
        <v/>
      </c>
      <c r="J4190" s="282" t="str">
        <f t="shared" si="135"/>
        <v/>
      </c>
    </row>
    <row r="4191" spans="2:10" ht="15" hidden="1" customHeight="1">
      <c r="B4191" s="150"/>
      <c r="C4191" s="13"/>
      <c r="D4191" s="14"/>
      <c r="E4191" s="473"/>
      <c r="F4191" s="15"/>
      <c r="G4191" s="15"/>
      <c r="H4191" s="474" t="str">
        <f t="shared" si="134"/>
        <v/>
      </c>
      <c r="J4191" s="282" t="str">
        <f t="shared" si="135"/>
        <v/>
      </c>
    </row>
    <row r="4192" spans="2:10" ht="15" hidden="1" customHeight="1">
      <c r="B4192" s="150"/>
      <c r="C4192" s="13"/>
      <c r="D4192" s="14"/>
      <c r="E4192" s="473"/>
      <c r="F4192" s="15"/>
      <c r="G4192" s="15"/>
      <c r="H4192" s="474" t="str">
        <f t="shared" si="134"/>
        <v/>
      </c>
      <c r="J4192" s="282" t="str">
        <f t="shared" si="135"/>
        <v/>
      </c>
    </row>
    <row r="4193" spans="2:10" ht="15" hidden="1" customHeight="1">
      <c r="B4193" s="150"/>
      <c r="C4193" s="13"/>
      <c r="D4193" s="14"/>
      <c r="E4193" s="473"/>
      <c r="F4193" s="15"/>
      <c r="G4193" s="15"/>
      <c r="H4193" s="474" t="str">
        <f t="shared" si="134"/>
        <v/>
      </c>
      <c r="J4193" s="282" t="str">
        <f t="shared" si="135"/>
        <v/>
      </c>
    </row>
    <row r="4194" spans="2:10" ht="15" hidden="1" customHeight="1">
      <c r="B4194" s="150"/>
      <c r="C4194" s="13"/>
      <c r="D4194" s="14"/>
      <c r="E4194" s="473"/>
      <c r="F4194" s="15"/>
      <c r="G4194" s="15"/>
      <c r="H4194" s="474" t="str">
        <f t="shared" si="134"/>
        <v/>
      </c>
      <c r="J4194" s="282" t="str">
        <f t="shared" si="135"/>
        <v/>
      </c>
    </row>
    <row r="4195" spans="2:10" ht="15" hidden="1" customHeight="1">
      <c r="B4195" s="150"/>
      <c r="C4195" s="13"/>
      <c r="D4195" s="14"/>
      <c r="E4195" s="473"/>
      <c r="F4195" s="15"/>
      <c r="G4195" s="15"/>
      <c r="H4195" s="474" t="str">
        <f t="shared" si="134"/>
        <v/>
      </c>
      <c r="J4195" s="282" t="str">
        <f t="shared" si="135"/>
        <v/>
      </c>
    </row>
    <row r="4196" spans="2:10" ht="15" hidden="1" customHeight="1">
      <c r="B4196" s="150"/>
      <c r="C4196" s="13"/>
      <c r="D4196" s="14"/>
      <c r="E4196" s="473"/>
      <c r="F4196" s="15"/>
      <c r="G4196" s="15"/>
      <c r="H4196" s="474" t="str">
        <f t="shared" si="134"/>
        <v/>
      </c>
      <c r="J4196" s="282" t="str">
        <f t="shared" si="135"/>
        <v/>
      </c>
    </row>
    <row r="4197" spans="2:10" ht="15" hidden="1" customHeight="1">
      <c r="B4197" s="150"/>
      <c r="C4197" s="13"/>
      <c r="D4197" s="14"/>
      <c r="E4197" s="473"/>
      <c r="F4197" s="15"/>
      <c r="G4197" s="15"/>
      <c r="H4197" s="474" t="str">
        <f t="shared" si="134"/>
        <v/>
      </c>
      <c r="J4197" s="282" t="str">
        <f t="shared" si="135"/>
        <v/>
      </c>
    </row>
    <row r="4198" spans="2:10" ht="15" hidden="1" customHeight="1">
      <c r="B4198" s="150"/>
      <c r="C4198" s="13"/>
      <c r="D4198" s="14"/>
      <c r="E4198" s="473"/>
      <c r="F4198" s="15"/>
      <c r="G4198" s="15"/>
      <c r="H4198" s="474" t="str">
        <f t="shared" si="134"/>
        <v/>
      </c>
      <c r="J4198" s="282" t="str">
        <f t="shared" si="135"/>
        <v/>
      </c>
    </row>
    <row r="4199" spans="2:10" ht="15" hidden="1" customHeight="1">
      <c r="B4199" s="150"/>
      <c r="C4199" s="13"/>
      <c r="D4199" s="14"/>
      <c r="E4199" s="473"/>
      <c r="F4199" s="15"/>
      <c r="G4199" s="15"/>
      <c r="H4199" s="474" t="str">
        <f t="shared" si="134"/>
        <v/>
      </c>
      <c r="J4199" s="282" t="str">
        <f t="shared" si="135"/>
        <v/>
      </c>
    </row>
    <row r="4200" spans="2:10" ht="15" hidden="1" customHeight="1">
      <c r="B4200" s="150"/>
      <c r="C4200" s="13"/>
      <c r="D4200" s="14"/>
      <c r="E4200" s="473"/>
      <c r="F4200" s="15"/>
      <c r="G4200" s="15"/>
      <c r="H4200" s="474" t="str">
        <f t="shared" si="134"/>
        <v/>
      </c>
      <c r="J4200" s="282" t="str">
        <f t="shared" si="135"/>
        <v/>
      </c>
    </row>
    <row r="4201" spans="2:10" ht="15" hidden="1" customHeight="1">
      <c r="B4201" s="150"/>
      <c r="C4201" s="13"/>
      <c r="D4201" s="14"/>
      <c r="E4201" s="473"/>
      <c r="F4201" s="15"/>
      <c r="G4201" s="15"/>
      <c r="H4201" s="474" t="str">
        <f t="shared" si="134"/>
        <v/>
      </c>
      <c r="J4201" s="282" t="str">
        <f t="shared" si="135"/>
        <v/>
      </c>
    </row>
    <row r="4202" spans="2:10" ht="15" hidden="1" customHeight="1">
      <c r="B4202" s="150"/>
      <c r="C4202" s="13"/>
      <c r="D4202" s="14"/>
      <c r="E4202" s="473"/>
      <c r="F4202" s="15"/>
      <c r="G4202" s="15"/>
      <c r="H4202" s="474" t="str">
        <f t="shared" si="134"/>
        <v/>
      </c>
      <c r="J4202" s="282" t="str">
        <f t="shared" si="135"/>
        <v/>
      </c>
    </row>
    <row r="4203" spans="2:10" ht="15" hidden="1" customHeight="1">
      <c r="B4203" s="150"/>
      <c r="C4203" s="13"/>
      <c r="D4203" s="14"/>
      <c r="E4203" s="473"/>
      <c r="F4203" s="15"/>
      <c r="G4203" s="15"/>
      <c r="H4203" s="474" t="str">
        <f t="shared" si="134"/>
        <v/>
      </c>
      <c r="J4203" s="282" t="str">
        <f t="shared" si="135"/>
        <v/>
      </c>
    </row>
    <row r="4204" spans="2:10" ht="15" hidden="1" customHeight="1">
      <c r="B4204" s="150"/>
      <c r="C4204" s="13"/>
      <c r="D4204" s="14"/>
      <c r="E4204" s="473"/>
      <c r="F4204" s="15"/>
      <c r="G4204" s="15"/>
      <c r="H4204" s="474" t="str">
        <f t="shared" si="134"/>
        <v/>
      </c>
      <c r="J4204" s="282" t="str">
        <f t="shared" si="135"/>
        <v/>
      </c>
    </row>
    <row r="4205" spans="2:10" ht="15" hidden="1" customHeight="1">
      <c r="B4205" s="150"/>
      <c r="C4205" s="13"/>
      <c r="D4205" s="14"/>
      <c r="E4205" s="473"/>
      <c r="F4205" s="15"/>
      <c r="G4205" s="15"/>
      <c r="H4205" s="474" t="str">
        <f t="shared" si="134"/>
        <v/>
      </c>
      <c r="J4205" s="282" t="str">
        <f t="shared" si="135"/>
        <v/>
      </c>
    </row>
    <row r="4206" spans="2:10" ht="15" hidden="1" customHeight="1">
      <c r="B4206" s="150"/>
      <c r="C4206" s="13"/>
      <c r="D4206" s="14"/>
      <c r="E4206" s="473"/>
      <c r="F4206" s="15"/>
      <c r="G4206" s="15"/>
      <c r="H4206" s="474" t="str">
        <f t="shared" si="134"/>
        <v/>
      </c>
      <c r="J4206" s="282" t="str">
        <f t="shared" si="135"/>
        <v/>
      </c>
    </row>
    <row r="4207" spans="2:10" ht="15" hidden="1" customHeight="1">
      <c r="B4207" s="150"/>
      <c r="C4207" s="13"/>
      <c r="D4207" s="14"/>
      <c r="E4207" s="473"/>
      <c r="F4207" s="15"/>
      <c r="G4207" s="15"/>
      <c r="H4207" s="474" t="str">
        <f t="shared" si="134"/>
        <v/>
      </c>
      <c r="J4207" s="282" t="str">
        <f t="shared" si="135"/>
        <v/>
      </c>
    </row>
    <row r="4208" spans="2:10" ht="15" hidden="1" customHeight="1">
      <c r="B4208" s="150"/>
      <c r="C4208" s="13"/>
      <c r="D4208" s="14"/>
      <c r="E4208" s="473"/>
      <c r="F4208" s="15"/>
      <c r="G4208" s="15"/>
      <c r="H4208" s="474" t="str">
        <f t="shared" si="134"/>
        <v/>
      </c>
      <c r="J4208" s="282" t="str">
        <f t="shared" si="135"/>
        <v/>
      </c>
    </row>
    <row r="4209" spans="2:10" ht="15" hidden="1" customHeight="1">
      <c r="B4209" s="150"/>
      <c r="C4209" s="13"/>
      <c r="D4209" s="14"/>
      <c r="E4209" s="473"/>
      <c r="F4209" s="15"/>
      <c r="G4209" s="15"/>
      <c r="H4209" s="474" t="str">
        <f t="shared" si="134"/>
        <v/>
      </c>
      <c r="J4209" s="282" t="str">
        <f t="shared" si="135"/>
        <v/>
      </c>
    </row>
    <row r="4210" spans="2:10" ht="15" hidden="1" customHeight="1">
      <c r="B4210" s="150"/>
      <c r="C4210" s="13"/>
      <c r="D4210" s="14"/>
      <c r="E4210" s="473"/>
      <c r="F4210" s="15"/>
      <c r="G4210" s="15"/>
      <c r="H4210" s="474" t="str">
        <f t="shared" si="134"/>
        <v/>
      </c>
      <c r="J4210" s="282" t="str">
        <f t="shared" si="135"/>
        <v/>
      </c>
    </row>
    <row r="4211" spans="2:10" ht="15" hidden="1" customHeight="1">
      <c r="B4211" s="150"/>
      <c r="C4211" s="13"/>
      <c r="D4211" s="14"/>
      <c r="E4211" s="473"/>
      <c r="F4211" s="15"/>
      <c r="G4211" s="15"/>
      <c r="H4211" s="474" t="str">
        <f t="shared" si="134"/>
        <v/>
      </c>
      <c r="J4211" s="282" t="str">
        <f t="shared" si="135"/>
        <v/>
      </c>
    </row>
    <row r="4212" spans="2:10" ht="15" hidden="1" customHeight="1">
      <c r="B4212" s="150"/>
      <c r="C4212" s="13"/>
      <c r="D4212" s="14"/>
      <c r="E4212" s="473"/>
      <c r="F4212" s="15"/>
      <c r="G4212" s="15"/>
      <c r="H4212" s="474" t="str">
        <f t="shared" si="134"/>
        <v/>
      </c>
      <c r="J4212" s="282" t="str">
        <f t="shared" si="135"/>
        <v/>
      </c>
    </row>
    <row r="4213" spans="2:10" ht="15" hidden="1" customHeight="1">
      <c r="B4213" s="150"/>
      <c r="C4213" s="13"/>
      <c r="D4213" s="14"/>
      <c r="E4213" s="473"/>
      <c r="F4213" s="15"/>
      <c r="G4213" s="15"/>
      <c r="H4213" s="474" t="str">
        <f t="shared" si="134"/>
        <v/>
      </c>
      <c r="J4213" s="282" t="str">
        <f t="shared" si="135"/>
        <v/>
      </c>
    </row>
    <row r="4214" spans="2:10" ht="15" hidden="1" customHeight="1">
      <c r="B4214" s="150"/>
      <c r="C4214" s="13"/>
      <c r="D4214" s="14"/>
      <c r="E4214" s="473"/>
      <c r="F4214" s="15"/>
      <c r="G4214" s="15"/>
      <c r="H4214" s="474" t="str">
        <f t="shared" si="134"/>
        <v/>
      </c>
      <c r="J4214" s="282" t="str">
        <f t="shared" si="135"/>
        <v/>
      </c>
    </row>
    <row r="4215" spans="2:10" ht="15" hidden="1" customHeight="1">
      <c r="B4215" s="150"/>
      <c r="C4215" s="13"/>
      <c r="D4215" s="14"/>
      <c r="E4215" s="473"/>
      <c r="F4215" s="15"/>
      <c r="G4215" s="15"/>
      <c r="H4215" s="474" t="str">
        <f t="shared" si="134"/>
        <v/>
      </c>
      <c r="J4215" s="282" t="str">
        <f t="shared" si="135"/>
        <v/>
      </c>
    </row>
    <row r="4216" spans="2:10" ht="15" hidden="1" customHeight="1">
      <c r="B4216" s="150"/>
      <c r="C4216" s="13"/>
      <c r="D4216" s="14"/>
      <c r="E4216" s="473"/>
      <c r="F4216" s="15"/>
      <c r="G4216" s="15"/>
      <c r="H4216" s="474" t="str">
        <f t="shared" si="134"/>
        <v/>
      </c>
      <c r="J4216" s="282" t="str">
        <f t="shared" si="135"/>
        <v/>
      </c>
    </row>
    <row r="4217" spans="2:10" ht="15" hidden="1" customHeight="1">
      <c r="B4217" s="150"/>
      <c r="C4217" s="13"/>
      <c r="D4217" s="14"/>
      <c r="E4217" s="473"/>
      <c r="F4217" s="15"/>
      <c r="G4217" s="15"/>
      <c r="H4217" s="474" t="str">
        <f t="shared" si="134"/>
        <v/>
      </c>
      <c r="J4217" s="282" t="str">
        <f t="shared" si="135"/>
        <v/>
      </c>
    </row>
    <row r="4218" spans="2:10" ht="15" hidden="1" customHeight="1">
      <c r="B4218" s="150"/>
      <c r="C4218" s="13"/>
      <c r="D4218" s="14"/>
      <c r="E4218" s="473"/>
      <c r="F4218" s="15"/>
      <c r="G4218" s="15"/>
      <c r="H4218" s="474" t="str">
        <f t="shared" si="134"/>
        <v/>
      </c>
      <c r="J4218" s="282" t="str">
        <f t="shared" si="135"/>
        <v/>
      </c>
    </row>
    <row r="4219" spans="2:10" ht="15" hidden="1" customHeight="1">
      <c r="B4219" s="151"/>
      <c r="C4219" s="13"/>
      <c r="D4219" s="14"/>
      <c r="E4219" s="473"/>
      <c r="F4219" s="15"/>
      <c r="G4219" s="15"/>
      <c r="H4219" s="474" t="str">
        <f t="shared" si="134"/>
        <v/>
      </c>
      <c r="J4219" s="282" t="str">
        <f t="shared" si="135"/>
        <v/>
      </c>
    </row>
    <row r="4220" spans="2:10" ht="15" hidden="1" customHeight="1">
      <c r="J4220" s="282"/>
    </row>
    <row r="4221" spans="2:10" ht="24.75" hidden="1" customHeight="1">
      <c r="B4221" s="541"/>
      <c r="C4221" s="542"/>
      <c r="D4221" s="542"/>
      <c r="E4221" s="542"/>
      <c r="F4221" s="542"/>
      <c r="G4221" s="542"/>
      <c r="H4221" s="478">
        <f>SUM(H4223:H4472)</f>
        <v>0</v>
      </c>
      <c r="J4221" s="282" t="str">
        <f>IF(COUNTIF(J4223:J4472,"x")=0,"","x")</f>
        <v/>
      </c>
    </row>
    <row r="4222" spans="2:10" ht="15" hidden="1" customHeight="1">
      <c r="B4222" s="148" t="s">
        <v>2</v>
      </c>
      <c r="C4222" s="17" t="s">
        <v>6</v>
      </c>
      <c r="D4222" s="18" t="s">
        <v>5</v>
      </c>
      <c r="E4222" s="19" t="s">
        <v>1</v>
      </c>
      <c r="F4222" s="19" t="s">
        <v>212</v>
      </c>
      <c r="G4222" s="19" t="s">
        <v>211</v>
      </c>
      <c r="H4222" s="149" t="s">
        <v>4</v>
      </c>
      <c r="J4222" s="282" t="str">
        <f>IF(COUNTIF(J4223:J4472,"x")=0,"","x")</f>
        <v/>
      </c>
    </row>
    <row r="4223" spans="2:10" ht="15" hidden="1" customHeight="1">
      <c r="B4223" s="150"/>
      <c r="C4223" s="13"/>
      <c r="D4223" s="14"/>
      <c r="E4223" s="473"/>
      <c r="F4223" s="15"/>
      <c r="G4223" s="15"/>
      <c r="H4223" s="474" t="str">
        <f>IF(B4223&lt;&gt;"",(D4223*E4223)/(1-F4223-G4223),"")</f>
        <v/>
      </c>
      <c r="J4223" s="282" t="str">
        <f>IF(B4223="","",IF(H4223&lt;&gt;0,"x",IF(H4223="","",IF(H4223=0,""))))</f>
        <v/>
      </c>
    </row>
    <row r="4224" spans="2:10" ht="15" hidden="1" customHeight="1">
      <c r="B4224" s="150"/>
      <c r="C4224" s="13"/>
      <c r="D4224" s="14"/>
      <c r="E4224" s="473"/>
      <c r="F4224" s="15"/>
      <c r="G4224" s="15"/>
      <c r="H4224" s="474" t="str">
        <f t="shared" ref="H4224:H4287" si="136">IF(B4224&lt;&gt;"",(D4224*E4224)/(1-F4224-G4224),"")</f>
        <v/>
      </c>
      <c r="J4224" s="282" t="str">
        <f t="shared" ref="J4224:J4287" si="137">IF(B4224="","",IF(H4224&lt;&gt;0,"x",IF(H4224="","",IF(H4224=0,""))))</f>
        <v/>
      </c>
    </row>
    <row r="4225" spans="2:10" ht="15" hidden="1" customHeight="1">
      <c r="B4225" s="150"/>
      <c r="C4225" s="13"/>
      <c r="D4225" s="14"/>
      <c r="E4225" s="473"/>
      <c r="F4225" s="15"/>
      <c r="G4225" s="15"/>
      <c r="H4225" s="474" t="str">
        <f t="shared" si="136"/>
        <v/>
      </c>
      <c r="J4225" s="282" t="str">
        <f t="shared" si="137"/>
        <v/>
      </c>
    </row>
    <row r="4226" spans="2:10" ht="15" hidden="1" customHeight="1">
      <c r="B4226" s="150"/>
      <c r="C4226" s="13"/>
      <c r="D4226" s="14"/>
      <c r="E4226" s="473"/>
      <c r="F4226" s="15"/>
      <c r="G4226" s="15"/>
      <c r="H4226" s="474" t="str">
        <f t="shared" si="136"/>
        <v/>
      </c>
      <c r="J4226" s="282" t="str">
        <f t="shared" si="137"/>
        <v/>
      </c>
    </row>
    <row r="4227" spans="2:10" ht="15" hidden="1" customHeight="1">
      <c r="B4227" s="150"/>
      <c r="C4227" s="13"/>
      <c r="D4227" s="14"/>
      <c r="E4227" s="473"/>
      <c r="F4227" s="15"/>
      <c r="G4227" s="15"/>
      <c r="H4227" s="474" t="str">
        <f t="shared" si="136"/>
        <v/>
      </c>
      <c r="J4227" s="282" t="str">
        <f t="shared" si="137"/>
        <v/>
      </c>
    </row>
    <row r="4228" spans="2:10" ht="15" hidden="1" customHeight="1">
      <c r="B4228" s="150"/>
      <c r="C4228" s="13"/>
      <c r="D4228" s="14"/>
      <c r="E4228" s="473"/>
      <c r="F4228" s="15"/>
      <c r="G4228" s="15"/>
      <c r="H4228" s="474" t="str">
        <f t="shared" si="136"/>
        <v/>
      </c>
      <c r="J4228" s="282" t="str">
        <f t="shared" si="137"/>
        <v/>
      </c>
    </row>
    <row r="4229" spans="2:10" ht="15" hidden="1" customHeight="1">
      <c r="B4229" s="150"/>
      <c r="C4229" s="13"/>
      <c r="D4229" s="14"/>
      <c r="E4229" s="473"/>
      <c r="F4229" s="15"/>
      <c r="G4229" s="15"/>
      <c r="H4229" s="474" t="str">
        <f t="shared" si="136"/>
        <v/>
      </c>
      <c r="J4229" s="282" t="str">
        <f t="shared" si="137"/>
        <v/>
      </c>
    </row>
    <row r="4230" spans="2:10" ht="15" hidden="1" customHeight="1">
      <c r="B4230" s="150"/>
      <c r="C4230" s="13"/>
      <c r="D4230" s="14"/>
      <c r="E4230" s="473"/>
      <c r="F4230" s="15"/>
      <c r="G4230" s="15"/>
      <c r="H4230" s="474" t="str">
        <f t="shared" si="136"/>
        <v/>
      </c>
      <c r="J4230" s="282" t="str">
        <f t="shared" si="137"/>
        <v/>
      </c>
    </row>
    <row r="4231" spans="2:10" ht="15" hidden="1" customHeight="1">
      <c r="B4231" s="150"/>
      <c r="C4231" s="13"/>
      <c r="D4231" s="14"/>
      <c r="E4231" s="473"/>
      <c r="F4231" s="15"/>
      <c r="G4231" s="15"/>
      <c r="H4231" s="474" t="str">
        <f t="shared" si="136"/>
        <v/>
      </c>
      <c r="J4231" s="282" t="str">
        <f t="shared" si="137"/>
        <v/>
      </c>
    </row>
    <row r="4232" spans="2:10" ht="15" hidden="1" customHeight="1">
      <c r="B4232" s="150"/>
      <c r="C4232" s="13"/>
      <c r="D4232" s="14"/>
      <c r="E4232" s="473"/>
      <c r="F4232" s="15"/>
      <c r="G4232" s="15"/>
      <c r="H4232" s="474" t="str">
        <f t="shared" si="136"/>
        <v/>
      </c>
      <c r="J4232" s="282" t="str">
        <f t="shared" si="137"/>
        <v/>
      </c>
    </row>
    <row r="4233" spans="2:10" ht="15" hidden="1" customHeight="1">
      <c r="B4233" s="150"/>
      <c r="C4233" s="13"/>
      <c r="D4233" s="14"/>
      <c r="E4233" s="473"/>
      <c r="F4233" s="15"/>
      <c r="G4233" s="15"/>
      <c r="H4233" s="474" t="str">
        <f t="shared" si="136"/>
        <v/>
      </c>
      <c r="J4233" s="282" t="str">
        <f t="shared" si="137"/>
        <v/>
      </c>
    </row>
    <row r="4234" spans="2:10" ht="15" hidden="1" customHeight="1">
      <c r="B4234" s="150"/>
      <c r="C4234" s="13"/>
      <c r="D4234" s="14"/>
      <c r="E4234" s="473"/>
      <c r="F4234" s="15"/>
      <c r="G4234" s="15"/>
      <c r="H4234" s="474" t="str">
        <f t="shared" si="136"/>
        <v/>
      </c>
      <c r="J4234" s="282" t="str">
        <f t="shared" si="137"/>
        <v/>
      </c>
    </row>
    <row r="4235" spans="2:10" ht="15" hidden="1" customHeight="1">
      <c r="B4235" s="150"/>
      <c r="C4235" s="13"/>
      <c r="D4235" s="14"/>
      <c r="E4235" s="473"/>
      <c r="F4235" s="15"/>
      <c r="G4235" s="15"/>
      <c r="H4235" s="474" t="str">
        <f t="shared" si="136"/>
        <v/>
      </c>
      <c r="J4235" s="282" t="str">
        <f t="shared" si="137"/>
        <v/>
      </c>
    </row>
    <row r="4236" spans="2:10" ht="15" hidden="1" customHeight="1">
      <c r="B4236" s="150"/>
      <c r="C4236" s="13"/>
      <c r="D4236" s="14"/>
      <c r="E4236" s="473"/>
      <c r="F4236" s="15"/>
      <c r="G4236" s="15"/>
      <c r="H4236" s="474" t="str">
        <f t="shared" si="136"/>
        <v/>
      </c>
      <c r="J4236" s="282" t="str">
        <f t="shared" si="137"/>
        <v/>
      </c>
    </row>
    <row r="4237" spans="2:10" ht="15" hidden="1" customHeight="1">
      <c r="B4237" s="150"/>
      <c r="C4237" s="13"/>
      <c r="D4237" s="14"/>
      <c r="E4237" s="473"/>
      <c r="F4237" s="15"/>
      <c r="G4237" s="15"/>
      <c r="H4237" s="474" t="str">
        <f t="shared" si="136"/>
        <v/>
      </c>
      <c r="J4237" s="282" t="str">
        <f t="shared" si="137"/>
        <v/>
      </c>
    </row>
    <row r="4238" spans="2:10" ht="15" hidden="1" customHeight="1">
      <c r="B4238" s="150"/>
      <c r="C4238" s="13"/>
      <c r="D4238" s="14"/>
      <c r="E4238" s="473"/>
      <c r="F4238" s="15"/>
      <c r="G4238" s="15"/>
      <c r="H4238" s="474" t="str">
        <f t="shared" si="136"/>
        <v/>
      </c>
      <c r="J4238" s="282" t="str">
        <f t="shared" si="137"/>
        <v/>
      </c>
    </row>
    <row r="4239" spans="2:10" ht="15" hidden="1" customHeight="1">
      <c r="B4239" s="150"/>
      <c r="C4239" s="13"/>
      <c r="D4239" s="14"/>
      <c r="E4239" s="473"/>
      <c r="F4239" s="15"/>
      <c r="G4239" s="15"/>
      <c r="H4239" s="474" t="str">
        <f t="shared" si="136"/>
        <v/>
      </c>
      <c r="J4239" s="282" t="str">
        <f t="shared" si="137"/>
        <v/>
      </c>
    </row>
    <row r="4240" spans="2:10" ht="15" hidden="1" customHeight="1">
      <c r="B4240" s="150"/>
      <c r="C4240" s="13"/>
      <c r="D4240" s="14"/>
      <c r="E4240" s="473"/>
      <c r="F4240" s="15"/>
      <c r="G4240" s="15"/>
      <c r="H4240" s="474" t="str">
        <f t="shared" si="136"/>
        <v/>
      </c>
      <c r="J4240" s="282" t="str">
        <f t="shared" si="137"/>
        <v/>
      </c>
    </row>
    <row r="4241" spans="2:10" ht="15" hidden="1" customHeight="1">
      <c r="B4241" s="150"/>
      <c r="C4241" s="13"/>
      <c r="D4241" s="14"/>
      <c r="E4241" s="473"/>
      <c r="F4241" s="15"/>
      <c r="G4241" s="15"/>
      <c r="H4241" s="474" t="str">
        <f t="shared" si="136"/>
        <v/>
      </c>
      <c r="J4241" s="282" t="str">
        <f t="shared" si="137"/>
        <v/>
      </c>
    </row>
    <row r="4242" spans="2:10" ht="15" hidden="1" customHeight="1">
      <c r="B4242" s="150"/>
      <c r="C4242" s="13"/>
      <c r="D4242" s="14"/>
      <c r="E4242" s="473"/>
      <c r="F4242" s="15"/>
      <c r="G4242" s="15"/>
      <c r="H4242" s="474" t="str">
        <f t="shared" si="136"/>
        <v/>
      </c>
      <c r="J4242" s="282" t="str">
        <f t="shared" si="137"/>
        <v/>
      </c>
    </row>
    <row r="4243" spans="2:10" ht="15" hidden="1" customHeight="1">
      <c r="B4243" s="150"/>
      <c r="C4243" s="13"/>
      <c r="D4243" s="14"/>
      <c r="E4243" s="473"/>
      <c r="F4243" s="15"/>
      <c r="G4243" s="15"/>
      <c r="H4243" s="474" t="str">
        <f t="shared" si="136"/>
        <v/>
      </c>
      <c r="J4243" s="282" t="str">
        <f t="shared" si="137"/>
        <v/>
      </c>
    </row>
    <row r="4244" spans="2:10" ht="15" hidden="1" customHeight="1">
      <c r="B4244" s="150"/>
      <c r="C4244" s="13"/>
      <c r="D4244" s="14"/>
      <c r="E4244" s="473"/>
      <c r="F4244" s="15"/>
      <c r="G4244" s="15"/>
      <c r="H4244" s="474" t="str">
        <f t="shared" si="136"/>
        <v/>
      </c>
      <c r="J4244" s="282" t="str">
        <f t="shared" si="137"/>
        <v/>
      </c>
    </row>
    <row r="4245" spans="2:10" ht="15" hidden="1" customHeight="1">
      <c r="B4245" s="150"/>
      <c r="C4245" s="13"/>
      <c r="D4245" s="14"/>
      <c r="E4245" s="473"/>
      <c r="F4245" s="15"/>
      <c r="G4245" s="15"/>
      <c r="H4245" s="474" t="str">
        <f t="shared" si="136"/>
        <v/>
      </c>
      <c r="J4245" s="282" t="str">
        <f t="shared" si="137"/>
        <v/>
      </c>
    </row>
    <row r="4246" spans="2:10" ht="15" hidden="1" customHeight="1">
      <c r="B4246" s="150"/>
      <c r="C4246" s="13"/>
      <c r="D4246" s="14"/>
      <c r="E4246" s="473"/>
      <c r="F4246" s="15"/>
      <c r="G4246" s="15"/>
      <c r="H4246" s="474" t="str">
        <f t="shared" si="136"/>
        <v/>
      </c>
      <c r="J4246" s="282" t="str">
        <f t="shared" si="137"/>
        <v/>
      </c>
    </row>
    <row r="4247" spans="2:10" ht="15" hidden="1" customHeight="1">
      <c r="B4247" s="150"/>
      <c r="C4247" s="13"/>
      <c r="D4247" s="14"/>
      <c r="E4247" s="473"/>
      <c r="F4247" s="15"/>
      <c r="G4247" s="15"/>
      <c r="H4247" s="474" t="str">
        <f t="shared" si="136"/>
        <v/>
      </c>
      <c r="J4247" s="282" t="str">
        <f t="shared" si="137"/>
        <v/>
      </c>
    </row>
    <row r="4248" spans="2:10" ht="15" hidden="1" customHeight="1">
      <c r="B4248" s="150"/>
      <c r="C4248" s="13"/>
      <c r="D4248" s="14"/>
      <c r="E4248" s="473"/>
      <c r="F4248" s="15"/>
      <c r="G4248" s="15"/>
      <c r="H4248" s="474" t="str">
        <f t="shared" si="136"/>
        <v/>
      </c>
      <c r="J4248" s="282" t="str">
        <f t="shared" si="137"/>
        <v/>
      </c>
    </row>
    <row r="4249" spans="2:10" ht="15" hidden="1" customHeight="1">
      <c r="B4249" s="150"/>
      <c r="C4249" s="13"/>
      <c r="D4249" s="14"/>
      <c r="E4249" s="473"/>
      <c r="F4249" s="15"/>
      <c r="G4249" s="15"/>
      <c r="H4249" s="474" t="str">
        <f t="shared" si="136"/>
        <v/>
      </c>
      <c r="J4249" s="282" t="str">
        <f t="shared" si="137"/>
        <v/>
      </c>
    </row>
    <row r="4250" spans="2:10" ht="15" hidden="1" customHeight="1">
      <c r="B4250" s="150"/>
      <c r="C4250" s="13"/>
      <c r="D4250" s="14"/>
      <c r="E4250" s="473"/>
      <c r="F4250" s="15"/>
      <c r="G4250" s="15"/>
      <c r="H4250" s="474" t="str">
        <f t="shared" si="136"/>
        <v/>
      </c>
      <c r="J4250" s="282" t="str">
        <f t="shared" si="137"/>
        <v/>
      </c>
    </row>
    <row r="4251" spans="2:10" ht="15" hidden="1" customHeight="1">
      <c r="B4251" s="150"/>
      <c r="C4251" s="13"/>
      <c r="D4251" s="14"/>
      <c r="E4251" s="473"/>
      <c r="F4251" s="15"/>
      <c r="G4251" s="15"/>
      <c r="H4251" s="474" t="str">
        <f t="shared" si="136"/>
        <v/>
      </c>
      <c r="J4251" s="282" t="str">
        <f t="shared" si="137"/>
        <v/>
      </c>
    </row>
    <row r="4252" spans="2:10" ht="15" hidden="1" customHeight="1">
      <c r="B4252" s="150"/>
      <c r="C4252" s="13"/>
      <c r="D4252" s="14"/>
      <c r="E4252" s="473"/>
      <c r="F4252" s="15"/>
      <c r="G4252" s="15"/>
      <c r="H4252" s="474" t="str">
        <f t="shared" si="136"/>
        <v/>
      </c>
      <c r="J4252" s="282" t="str">
        <f t="shared" si="137"/>
        <v/>
      </c>
    </row>
    <row r="4253" spans="2:10" ht="15" hidden="1" customHeight="1">
      <c r="B4253" s="150"/>
      <c r="C4253" s="13"/>
      <c r="D4253" s="14"/>
      <c r="E4253" s="473"/>
      <c r="F4253" s="15"/>
      <c r="G4253" s="15"/>
      <c r="H4253" s="474" t="str">
        <f t="shared" si="136"/>
        <v/>
      </c>
      <c r="J4253" s="282" t="str">
        <f t="shared" si="137"/>
        <v/>
      </c>
    </row>
    <row r="4254" spans="2:10" ht="15" hidden="1" customHeight="1">
      <c r="B4254" s="150"/>
      <c r="C4254" s="13"/>
      <c r="D4254" s="14"/>
      <c r="E4254" s="473"/>
      <c r="F4254" s="15"/>
      <c r="G4254" s="15"/>
      <c r="H4254" s="474" t="str">
        <f t="shared" si="136"/>
        <v/>
      </c>
      <c r="J4254" s="282" t="str">
        <f t="shared" si="137"/>
        <v/>
      </c>
    </row>
    <row r="4255" spans="2:10" ht="15" hidden="1" customHeight="1">
      <c r="B4255" s="150"/>
      <c r="C4255" s="13"/>
      <c r="D4255" s="14"/>
      <c r="E4255" s="473"/>
      <c r="F4255" s="15"/>
      <c r="G4255" s="15"/>
      <c r="H4255" s="474" t="str">
        <f t="shared" si="136"/>
        <v/>
      </c>
      <c r="J4255" s="282" t="str">
        <f t="shared" si="137"/>
        <v/>
      </c>
    </row>
    <row r="4256" spans="2:10" ht="15" hidden="1" customHeight="1">
      <c r="B4256" s="150"/>
      <c r="C4256" s="13"/>
      <c r="D4256" s="14"/>
      <c r="E4256" s="473"/>
      <c r="F4256" s="15"/>
      <c r="G4256" s="15"/>
      <c r="H4256" s="474" t="str">
        <f t="shared" si="136"/>
        <v/>
      </c>
      <c r="J4256" s="282" t="str">
        <f t="shared" si="137"/>
        <v/>
      </c>
    </row>
    <row r="4257" spans="2:10" ht="15" hidden="1" customHeight="1">
      <c r="B4257" s="150"/>
      <c r="C4257" s="13"/>
      <c r="D4257" s="14"/>
      <c r="E4257" s="473"/>
      <c r="F4257" s="15"/>
      <c r="G4257" s="15"/>
      <c r="H4257" s="474" t="str">
        <f t="shared" si="136"/>
        <v/>
      </c>
      <c r="J4257" s="282" t="str">
        <f t="shared" si="137"/>
        <v/>
      </c>
    </row>
    <row r="4258" spans="2:10" ht="15" hidden="1" customHeight="1">
      <c r="B4258" s="150"/>
      <c r="C4258" s="13"/>
      <c r="D4258" s="14"/>
      <c r="E4258" s="473"/>
      <c r="F4258" s="15"/>
      <c r="G4258" s="15"/>
      <c r="H4258" s="474" t="str">
        <f t="shared" si="136"/>
        <v/>
      </c>
      <c r="J4258" s="282" t="str">
        <f t="shared" si="137"/>
        <v/>
      </c>
    </row>
    <row r="4259" spans="2:10" ht="15" hidden="1" customHeight="1">
      <c r="B4259" s="150"/>
      <c r="C4259" s="13"/>
      <c r="D4259" s="14"/>
      <c r="E4259" s="473"/>
      <c r="F4259" s="15"/>
      <c r="G4259" s="15"/>
      <c r="H4259" s="474" t="str">
        <f t="shared" si="136"/>
        <v/>
      </c>
      <c r="J4259" s="282" t="str">
        <f t="shared" si="137"/>
        <v/>
      </c>
    </row>
    <row r="4260" spans="2:10" ht="15" hidden="1" customHeight="1">
      <c r="B4260" s="150"/>
      <c r="C4260" s="13"/>
      <c r="D4260" s="14"/>
      <c r="E4260" s="473"/>
      <c r="F4260" s="15"/>
      <c r="G4260" s="15"/>
      <c r="H4260" s="474" t="str">
        <f t="shared" si="136"/>
        <v/>
      </c>
      <c r="J4260" s="282" t="str">
        <f t="shared" si="137"/>
        <v/>
      </c>
    </row>
    <row r="4261" spans="2:10" ht="15" hidden="1" customHeight="1">
      <c r="B4261" s="150"/>
      <c r="C4261" s="13"/>
      <c r="D4261" s="14"/>
      <c r="E4261" s="473"/>
      <c r="F4261" s="15"/>
      <c r="G4261" s="15"/>
      <c r="H4261" s="474" t="str">
        <f t="shared" si="136"/>
        <v/>
      </c>
      <c r="J4261" s="282" t="str">
        <f t="shared" si="137"/>
        <v/>
      </c>
    </row>
    <row r="4262" spans="2:10" ht="15" hidden="1" customHeight="1">
      <c r="B4262" s="150"/>
      <c r="C4262" s="13"/>
      <c r="D4262" s="14"/>
      <c r="E4262" s="473"/>
      <c r="F4262" s="15"/>
      <c r="G4262" s="15"/>
      <c r="H4262" s="474" t="str">
        <f t="shared" si="136"/>
        <v/>
      </c>
      <c r="J4262" s="282" t="str">
        <f t="shared" si="137"/>
        <v/>
      </c>
    </row>
    <row r="4263" spans="2:10" ht="15" hidden="1" customHeight="1">
      <c r="B4263" s="150"/>
      <c r="C4263" s="13"/>
      <c r="D4263" s="14"/>
      <c r="E4263" s="473"/>
      <c r="F4263" s="15"/>
      <c r="G4263" s="15"/>
      <c r="H4263" s="474" t="str">
        <f t="shared" si="136"/>
        <v/>
      </c>
      <c r="J4263" s="282" t="str">
        <f t="shared" si="137"/>
        <v/>
      </c>
    </row>
    <row r="4264" spans="2:10" ht="15" hidden="1" customHeight="1">
      <c r="B4264" s="150"/>
      <c r="C4264" s="13"/>
      <c r="D4264" s="14"/>
      <c r="E4264" s="473"/>
      <c r="F4264" s="15"/>
      <c r="G4264" s="15"/>
      <c r="H4264" s="474" t="str">
        <f t="shared" si="136"/>
        <v/>
      </c>
      <c r="J4264" s="282" t="str">
        <f t="shared" si="137"/>
        <v/>
      </c>
    </row>
    <row r="4265" spans="2:10" ht="15" hidden="1" customHeight="1">
      <c r="B4265" s="150"/>
      <c r="C4265" s="13"/>
      <c r="D4265" s="14"/>
      <c r="E4265" s="473"/>
      <c r="F4265" s="15"/>
      <c r="G4265" s="15"/>
      <c r="H4265" s="474" t="str">
        <f t="shared" si="136"/>
        <v/>
      </c>
      <c r="J4265" s="282" t="str">
        <f t="shared" si="137"/>
        <v/>
      </c>
    </row>
    <row r="4266" spans="2:10" ht="15" hidden="1" customHeight="1">
      <c r="B4266" s="150"/>
      <c r="C4266" s="13"/>
      <c r="D4266" s="14"/>
      <c r="E4266" s="473"/>
      <c r="F4266" s="15"/>
      <c r="G4266" s="15"/>
      <c r="H4266" s="474" t="str">
        <f t="shared" si="136"/>
        <v/>
      </c>
      <c r="J4266" s="282" t="str">
        <f t="shared" si="137"/>
        <v/>
      </c>
    </row>
    <row r="4267" spans="2:10" ht="15" hidden="1" customHeight="1">
      <c r="B4267" s="150"/>
      <c r="C4267" s="13"/>
      <c r="D4267" s="14"/>
      <c r="E4267" s="473"/>
      <c r="F4267" s="15"/>
      <c r="G4267" s="15"/>
      <c r="H4267" s="474" t="str">
        <f t="shared" si="136"/>
        <v/>
      </c>
      <c r="J4267" s="282" t="str">
        <f t="shared" si="137"/>
        <v/>
      </c>
    </row>
    <row r="4268" spans="2:10" ht="15" hidden="1" customHeight="1">
      <c r="B4268" s="150"/>
      <c r="C4268" s="13"/>
      <c r="D4268" s="14"/>
      <c r="E4268" s="473"/>
      <c r="F4268" s="15"/>
      <c r="G4268" s="15"/>
      <c r="H4268" s="474" t="str">
        <f t="shared" si="136"/>
        <v/>
      </c>
      <c r="J4268" s="282" t="str">
        <f t="shared" si="137"/>
        <v/>
      </c>
    </row>
    <row r="4269" spans="2:10" ht="15" hidden="1" customHeight="1">
      <c r="B4269" s="150"/>
      <c r="C4269" s="13"/>
      <c r="D4269" s="14"/>
      <c r="E4269" s="473"/>
      <c r="F4269" s="15"/>
      <c r="G4269" s="15"/>
      <c r="H4269" s="474" t="str">
        <f t="shared" si="136"/>
        <v/>
      </c>
      <c r="J4269" s="282" t="str">
        <f t="shared" si="137"/>
        <v/>
      </c>
    </row>
    <row r="4270" spans="2:10" ht="15" hidden="1" customHeight="1">
      <c r="B4270" s="150"/>
      <c r="C4270" s="13"/>
      <c r="D4270" s="14"/>
      <c r="E4270" s="473"/>
      <c r="F4270" s="15"/>
      <c r="G4270" s="15"/>
      <c r="H4270" s="474" t="str">
        <f t="shared" si="136"/>
        <v/>
      </c>
      <c r="J4270" s="282" t="str">
        <f t="shared" si="137"/>
        <v/>
      </c>
    </row>
    <row r="4271" spans="2:10" ht="15" hidden="1" customHeight="1">
      <c r="B4271" s="150"/>
      <c r="C4271" s="13"/>
      <c r="D4271" s="14"/>
      <c r="E4271" s="473"/>
      <c r="F4271" s="15"/>
      <c r="G4271" s="15"/>
      <c r="H4271" s="474" t="str">
        <f t="shared" si="136"/>
        <v/>
      </c>
      <c r="J4271" s="282" t="str">
        <f t="shared" si="137"/>
        <v/>
      </c>
    </row>
    <row r="4272" spans="2:10" ht="15" hidden="1" customHeight="1">
      <c r="B4272" s="150"/>
      <c r="C4272" s="13"/>
      <c r="D4272" s="14"/>
      <c r="E4272" s="473"/>
      <c r="F4272" s="15"/>
      <c r="G4272" s="15"/>
      <c r="H4272" s="474" t="str">
        <f t="shared" si="136"/>
        <v/>
      </c>
      <c r="J4272" s="282" t="str">
        <f t="shared" si="137"/>
        <v/>
      </c>
    </row>
    <row r="4273" spans="2:10" ht="15" hidden="1" customHeight="1">
      <c r="B4273" s="150"/>
      <c r="C4273" s="13"/>
      <c r="D4273" s="14"/>
      <c r="E4273" s="473"/>
      <c r="F4273" s="15"/>
      <c r="G4273" s="15"/>
      <c r="H4273" s="474" t="str">
        <f t="shared" si="136"/>
        <v/>
      </c>
      <c r="J4273" s="282" t="str">
        <f t="shared" si="137"/>
        <v/>
      </c>
    </row>
    <row r="4274" spans="2:10" ht="15" hidden="1" customHeight="1">
      <c r="B4274" s="150"/>
      <c r="C4274" s="13"/>
      <c r="D4274" s="14"/>
      <c r="E4274" s="473"/>
      <c r="F4274" s="15"/>
      <c r="G4274" s="15"/>
      <c r="H4274" s="474" t="str">
        <f t="shared" si="136"/>
        <v/>
      </c>
      <c r="J4274" s="282" t="str">
        <f t="shared" si="137"/>
        <v/>
      </c>
    </row>
    <row r="4275" spans="2:10" ht="15" hidden="1" customHeight="1">
      <c r="B4275" s="150"/>
      <c r="C4275" s="13"/>
      <c r="D4275" s="14"/>
      <c r="E4275" s="473"/>
      <c r="F4275" s="15"/>
      <c r="G4275" s="15"/>
      <c r="H4275" s="474" t="str">
        <f t="shared" si="136"/>
        <v/>
      </c>
      <c r="J4275" s="282" t="str">
        <f t="shared" si="137"/>
        <v/>
      </c>
    </row>
    <row r="4276" spans="2:10" ht="15" hidden="1" customHeight="1">
      <c r="B4276" s="150"/>
      <c r="C4276" s="13"/>
      <c r="D4276" s="14"/>
      <c r="E4276" s="473"/>
      <c r="F4276" s="15"/>
      <c r="G4276" s="15"/>
      <c r="H4276" s="474" t="str">
        <f t="shared" si="136"/>
        <v/>
      </c>
      <c r="J4276" s="282" t="str">
        <f t="shared" si="137"/>
        <v/>
      </c>
    </row>
    <row r="4277" spans="2:10" ht="15" hidden="1" customHeight="1">
      <c r="B4277" s="150"/>
      <c r="C4277" s="13"/>
      <c r="D4277" s="14"/>
      <c r="E4277" s="473"/>
      <c r="F4277" s="15"/>
      <c r="G4277" s="15"/>
      <c r="H4277" s="474" t="str">
        <f t="shared" si="136"/>
        <v/>
      </c>
      <c r="J4277" s="282" t="str">
        <f t="shared" si="137"/>
        <v/>
      </c>
    </row>
    <row r="4278" spans="2:10" ht="15" hidden="1" customHeight="1">
      <c r="B4278" s="150"/>
      <c r="C4278" s="13"/>
      <c r="D4278" s="14"/>
      <c r="E4278" s="473"/>
      <c r="F4278" s="15"/>
      <c r="G4278" s="15"/>
      <c r="H4278" s="474" t="str">
        <f t="shared" si="136"/>
        <v/>
      </c>
      <c r="J4278" s="282" t="str">
        <f t="shared" si="137"/>
        <v/>
      </c>
    </row>
    <row r="4279" spans="2:10" ht="15" hidden="1" customHeight="1">
      <c r="B4279" s="150"/>
      <c r="C4279" s="13"/>
      <c r="D4279" s="14"/>
      <c r="E4279" s="473"/>
      <c r="F4279" s="15"/>
      <c r="G4279" s="15"/>
      <c r="H4279" s="474" t="str">
        <f t="shared" si="136"/>
        <v/>
      </c>
      <c r="J4279" s="282" t="str">
        <f t="shared" si="137"/>
        <v/>
      </c>
    </row>
    <row r="4280" spans="2:10" ht="15" hidden="1" customHeight="1">
      <c r="B4280" s="150"/>
      <c r="C4280" s="13"/>
      <c r="D4280" s="14"/>
      <c r="E4280" s="473"/>
      <c r="F4280" s="15"/>
      <c r="G4280" s="15"/>
      <c r="H4280" s="474" t="str">
        <f t="shared" si="136"/>
        <v/>
      </c>
      <c r="J4280" s="282" t="str">
        <f t="shared" si="137"/>
        <v/>
      </c>
    </row>
    <row r="4281" spans="2:10" ht="15" hidden="1" customHeight="1">
      <c r="B4281" s="150"/>
      <c r="C4281" s="13"/>
      <c r="D4281" s="14"/>
      <c r="E4281" s="473"/>
      <c r="F4281" s="15"/>
      <c r="G4281" s="15"/>
      <c r="H4281" s="474" t="str">
        <f t="shared" si="136"/>
        <v/>
      </c>
      <c r="J4281" s="282" t="str">
        <f t="shared" si="137"/>
        <v/>
      </c>
    </row>
    <row r="4282" spans="2:10" ht="15" hidden="1" customHeight="1">
      <c r="B4282" s="150"/>
      <c r="C4282" s="13"/>
      <c r="D4282" s="14"/>
      <c r="E4282" s="473"/>
      <c r="F4282" s="15"/>
      <c r="G4282" s="15"/>
      <c r="H4282" s="474" t="str">
        <f t="shared" si="136"/>
        <v/>
      </c>
      <c r="J4282" s="282" t="str">
        <f t="shared" si="137"/>
        <v/>
      </c>
    </row>
    <row r="4283" spans="2:10" ht="15" hidden="1" customHeight="1">
      <c r="B4283" s="150"/>
      <c r="C4283" s="13"/>
      <c r="D4283" s="14"/>
      <c r="E4283" s="473"/>
      <c r="F4283" s="15"/>
      <c r="G4283" s="15"/>
      <c r="H4283" s="474" t="str">
        <f t="shared" si="136"/>
        <v/>
      </c>
      <c r="J4283" s="282" t="str">
        <f t="shared" si="137"/>
        <v/>
      </c>
    </row>
    <row r="4284" spans="2:10" ht="15" hidden="1" customHeight="1">
      <c r="B4284" s="150"/>
      <c r="C4284" s="13"/>
      <c r="D4284" s="14"/>
      <c r="E4284" s="473"/>
      <c r="F4284" s="15"/>
      <c r="G4284" s="15"/>
      <c r="H4284" s="474" t="str">
        <f t="shared" si="136"/>
        <v/>
      </c>
      <c r="J4284" s="282" t="str">
        <f t="shared" si="137"/>
        <v/>
      </c>
    </row>
    <row r="4285" spans="2:10" ht="15" hidden="1" customHeight="1">
      <c r="B4285" s="150"/>
      <c r="C4285" s="13"/>
      <c r="D4285" s="14"/>
      <c r="E4285" s="473"/>
      <c r="F4285" s="15"/>
      <c r="G4285" s="15"/>
      <c r="H4285" s="474" t="str">
        <f t="shared" si="136"/>
        <v/>
      </c>
      <c r="J4285" s="282" t="str">
        <f t="shared" si="137"/>
        <v/>
      </c>
    </row>
    <row r="4286" spans="2:10" ht="15" hidden="1" customHeight="1">
      <c r="B4286" s="150"/>
      <c r="C4286" s="13"/>
      <c r="D4286" s="14"/>
      <c r="E4286" s="473"/>
      <c r="F4286" s="15"/>
      <c r="G4286" s="15"/>
      <c r="H4286" s="474" t="str">
        <f t="shared" si="136"/>
        <v/>
      </c>
      <c r="J4286" s="282" t="str">
        <f t="shared" si="137"/>
        <v/>
      </c>
    </row>
    <row r="4287" spans="2:10" ht="15" hidden="1" customHeight="1">
      <c r="B4287" s="150"/>
      <c r="C4287" s="13"/>
      <c r="D4287" s="14"/>
      <c r="E4287" s="473"/>
      <c r="F4287" s="15"/>
      <c r="G4287" s="15"/>
      <c r="H4287" s="474" t="str">
        <f t="shared" si="136"/>
        <v/>
      </c>
      <c r="J4287" s="282" t="str">
        <f t="shared" si="137"/>
        <v/>
      </c>
    </row>
    <row r="4288" spans="2:10" ht="15" hidden="1" customHeight="1">
      <c r="B4288" s="150"/>
      <c r="C4288" s="13"/>
      <c r="D4288" s="14"/>
      <c r="E4288" s="473"/>
      <c r="F4288" s="15"/>
      <c r="G4288" s="15"/>
      <c r="H4288" s="474" t="str">
        <f t="shared" ref="H4288:H4351" si="138">IF(B4288&lt;&gt;"",(D4288*E4288)/(1-F4288-G4288),"")</f>
        <v/>
      </c>
      <c r="J4288" s="282" t="str">
        <f t="shared" ref="J4288:J4351" si="139">IF(B4288="","",IF(H4288&lt;&gt;0,"x",IF(H4288="","",IF(H4288=0,""))))</f>
        <v/>
      </c>
    </row>
    <row r="4289" spans="2:10" ht="15" hidden="1" customHeight="1">
      <c r="B4289" s="150"/>
      <c r="C4289" s="13"/>
      <c r="D4289" s="14"/>
      <c r="E4289" s="473"/>
      <c r="F4289" s="15"/>
      <c r="G4289" s="15"/>
      <c r="H4289" s="474" t="str">
        <f t="shared" si="138"/>
        <v/>
      </c>
      <c r="J4289" s="282" t="str">
        <f t="shared" si="139"/>
        <v/>
      </c>
    </row>
    <row r="4290" spans="2:10" ht="15" hidden="1" customHeight="1">
      <c r="B4290" s="150"/>
      <c r="C4290" s="13"/>
      <c r="D4290" s="14"/>
      <c r="E4290" s="473"/>
      <c r="F4290" s="15"/>
      <c r="G4290" s="15"/>
      <c r="H4290" s="474" t="str">
        <f t="shared" si="138"/>
        <v/>
      </c>
      <c r="J4290" s="282" t="str">
        <f t="shared" si="139"/>
        <v/>
      </c>
    </row>
    <row r="4291" spans="2:10" ht="15" hidden="1" customHeight="1">
      <c r="B4291" s="150"/>
      <c r="C4291" s="13"/>
      <c r="D4291" s="14"/>
      <c r="E4291" s="473"/>
      <c r="F4291" s="15"/>
      <c r="G4291" s="15"/>
      <c r="H4291" s="474" t="str">
        <f t="shared" si="138"/>
        <v/>
      </c>
      <c r="J4291" s="282" t="str">
        <f t="shared" si="139"/>
        <v/>
      </c>
    </row>
    <row r="4292" spans="2:10" ht="15" hidden="1" customHeight="1">
      <c r="B4292" s="150"/>
      <c r="C4292" s="13"/>
      <c r="D4292" s="14"/>
      <c r="E4292" s="473"/>
      <c r="F4292" s="15"/>
      <c r="G4292" s="15"/>
      <c r="H4292" s="474" t="str">
        <f t="shared" si="138"/>
        <v/>
      </c>
      <c r="J4292" s="282" t="str">
        <f t="shared" si="139"/>
        <v/>
      </c>
    </row>
    <row r="4293" spans="2:10" ht="15" hidden="1" customHeight="1">
      <c r="B4293" s="150"/>
      <c r="C4293" s="13"/>
      <c r="D4293" s="14"/>
      <c r="E4293" s="473"/>
      <c r="F4293" s="15"/>
      <c r="G4293" s="15"/>
      <c r="H4293" s="474" t="str">
        <f t="shared" si="138"/>
        <v/>
      </c>
      <c r="J4293" s="282" t="str">
        <f t="shared" si="139"/>
        <v/>
      </c>
    </row>
    <row r="4294" spans="2:10" ht="15" hidden="1" customHeight="1">
      <c r="B4294" s="150"/>
      <c r="C4294" s="13"/>
      <c r="D4294" s="14"/>
      <c r="E4294" s="473"/>
      <c r="F4294" s="15"/>
      <c r="G4294" s="15"/>
      <c r="H4294" s="474" t="str">
        <f t="shared" si="138"/>
        <v/>
      </c>
      <c r="J4294" s="282" t="str">
        <f t="shared" si="139"/>
        <v/>
      </c>
    </row>
    <row r="4295" spans="2:10" ht="15" hidden="1" customHeight="1">
      <c r="B4295" s="150"/>
      <c r="C4295" s="13"/>
      <c r="D4295" s="14"/>
      <c r="E4295" s="473"/>
      <c r="F4295" s="15"/>
      <c r="G4295" s="15"/>
      <c r="H4295" s="474" t="str">
        <f t="shared" si="138"/>
        <v/>
      </c>
      <c r="J4295" s="282" t="str">
        <f t="shared" si="139"/>
        <v/>
      </c>
    </row>
    <row r="4296" spans="2:10" ht="15" hidden="1" customHeight="1">
      <c r="B4296" s="150"/>
      <c r="C4296" s="13"/>
      <c r="D4296" s="14"/>
      <c r="E4296" s="473"/>
      <c r="F4296" s="15"/>
      <c r="G4296" s="15"/>
      <c r="H4296" s="474" t="str">
        <f t="shared" si="138"/>
        <v/>
      </c>
      <c r="J4296" s="282" t="str">
        <f t="shared" si="139"/>
        <v/>
      </c>
    </row>
    <row r="4297" spans="2:10" ht="15" hidden="1" customHeight="1">
      <c r="B4297" s="150"/>
      <c r="C4297" s="13"/>
      <c r="D4297" s="14"/>
      <c r="E4297" s="473"/>
      <c r="F4297" s="15"/>
      <c r="G4297" s="15"/>
      <c r="H4297" s="474" t="str">
        <f t="shared" si="138"/>
        <v/>
      </c>
      <c r="J4297" s="282" t="str">
        <f t="shared" si="139"/>
        <v/>
      </c>
    </row>
    <row r="4298" spans="2:10" ht="15" hidden="1" customHeight="1">
      <c r="B4298" s="150"/>
      <c r="C4298" s="13"/>
      <c r="D4298" s="14"/>
      <c r="E4298" s="473"/>
      <c r="F4298" s="15"/>
      <c r="G4298" s="15"/>
      <c r="H4298" s="474" t="str">
        <f t="shared" si="138"/>
        <v/>
      </c>
      <c r="J4298" s="282" t="str">
        <f t="shared" si="139"/>
        <v/>
      </c>
    </row>
    <row r="4299" spans="2:10" ht="15" hidden="1" customHeight="1">
      <c r="B4299" s="150"/>
      <c r="C4299" s="13"/>
      <c r="D4299" s="14"/>
      <c r="E4299" s="473"/>
      <c r="F4299" s="15"/>
      <c r="G4299" s="15"/>
      <c r="H4299" s="474" t="str">
        <f t="shared" si="138"/>
        <v/>
      </c>
      <c r="J4299" s="282" t="str">
        <f t="shared" si="139"/>
        <v/>
      </c>
    </row>
    <row r="4300" spans="2:10" ht="15" hidden="1" customHeight="1">
      <c r="B4300" s="150"/>
      <c r="C4300" s="13"/>
      <c r="D4300" s="14"/>
      <c r="E4300" s="473"/>
      <c r="F4300" s="15"/>
      <c r="G4300" s="15"/>
      <c r="H4300" s="474" t="str">
        <f t="shared" si="138"/>
        <v/>
      </c>
      <c r="J4300" s="282" t="str">
        <f t="shared" si="139"/>
        <v/>
      </c>
    </row>
    <row r="4301" spans="2:10" ht="15" hidden="1" customHeight="1">
      <c r="B4301" s="150"/>
      <c r="C4301" s="13"/>
      <c r="D4301" s="14"/>
      <c r="E4301" s="473"/>
      <c r="F4301" s="15"/>
      <c r="G4301" s="15"/>
      <c r="H4301" s="474" t="str">
        <f t="shared" si="138"/>
        <v/>
      </c>
      <c r="J4301" s="282" t="str">
        <f t="shared" si="139"/>
        <v/>
      </c>
    </row>
    <row r="4302" spans="2:10" ht="15" hidden="1" customHeight="1">
      <c r="B4302" s="150"/>
      <c r="C4302" s="13"/>
      <c r="D4302" s="14"/>
      <c r="E4302" s="473"/>
      <c r="F4302" s="15"/>
      <c r="G4302" s="15"/>
      <c r="H4302" s="474" t="str">
        <f t="shared" si="138"/>
        <v/>
      </c>
      <c r="J4302" s="282" t="str">
        <f t="shared" si="139"/>
        <v/>
      </c>
    </row>
    <row r="4303" spans="2:10" ht="15" hidden="1" customHeight="1">
      <c r="B4303" s="150"/>
      <c r="C4303" s="13"/>
      <c r="D4303" s="14"/>
      <c r="E4303" s="473"/>
      <c r="F4303" s="15"/>
      <c r="G4303" s="15"/>
      <c r="H4303" s="474" t="str">
        <f t="shared" si="138"/>
        <v/>
      </c>
      <c r="J4303" s="282" t="str">
        <f t="shared" si="139"/>
        <v/>
      </c>
    </row>
    <row r="4304" spans="2:10" ht="15" hidden="1" customHeight="1">
      <c r="B4304" s="150"/>
      <c r="C4304" s="13"/>
      <c r="D4304" s="14"/>
      <c r="E4304" s="473"/>
      <c r="F4304" s="15"/>
      <c r="G4304" s="15"/>
      <c r="H4304" s="474" t="str">
        <f t="shared" si="138"/>
        <v/>
      </c>
      <c r="J4304" s="282" t="str">
        <f t="shared" si="139"/>
        <v/>
      </c>
    </row>
    <row r="4305" spans="2:10" ht="15" hidden="1" customHeight="1">
      <c r="B4305" s="150"/>
      <c r="C4305" s="13"/>
      <c r="D4305" s="14"/>
      <c r="E4305" s="473"/>
      <c r="F4305" s="15"/>
      <c r="G4305" s="15"/>
      <c r="H4305" s="474" t="str">
        <f t="shared" si="138"/>
        <v/>
      </c>
      <c r="J4305" s="282" t="str">
        <f t="shared" si="139"/>
        <v/>
      </c>
    </row>
    <row r="4306" spans="2:10" ht="15" hidden="1" customHeight="1">
      <c r="B4306" s="150"/>
      <c r="C4306" s="13"/>
      <c r="D4306" s="14"/>
      <c r="E4306" s="473"/>
      <c r="F4306" s="15"/>
      <c r="G4306" s="15"/>
      <c r="H4306" s="474" t="str">
        <f t="shared" si="138"/>
        <v/>
      </c>
      <c r="J4306" s="282" t="str">
        <f t="shared" si="139"/>
        <v/>
      </c>
    </row>
    <row r="4307" spans="2:10" ht="15" hidden="1" customHeight="1">
      <c r="B4307" s="150"/>
      <c r="C4307" s="13"/>
      <c r="D4307" s="14"/>
      <c r="E4307" s="473"/>
      <c r="F4307" s="15"/>
      <c r="G4307" s="15"/>
      <c r="H4307" s="474" t="str">
        <f t="shared" si="138"/>
        <v/>
      </c>
      <c r="J4307" s="282" t="str">
        <f t="shared" si="139"/>
        <v/>
      </c>
    </row>
    <row r="4308" spans="2:10" ht="15" hidden="1" customHeight="1">
      <c r="B4308" s="150"/>
      <c r="C4308" s="13"/>
      <c r="D4308" s="14"/>
      <c r="E4308" s="473"/>
      <c r="F4308" s="15"/>
      <c r="G4308" s="15"/>
      <c r="H4308" s="474" t="str">
        <f t="shared" si="138"/>
        <v/>
      </c>
      <c r="J4308" s="282" t="str">
        <f t="shared" si="139"/>
        <v/>
      </c>
    </row>
    <row r="4309" spans="2:10" ht="15" hidden="1" customHeight="1">
      <c r="B4309" s="150"/>
      <c r="C4309" s="13"/>
      <c r="D4309" s="14"/>
      <c r="E4309" s="473"/>
      <c r="F4309" s="15"/>
      <c r="G4309" s="15"/>
      <c r="H4309" s="474" t="str">
        <f t="shared" si="138"/>
        <v/>
      </c>
      <c r="J4309" s="282" t="str">
        <f t="shared" si="139"/>
        <v/>
      </c>
    </row>
    <row r="4310" spans="2:10" ht="15" hidden="1" customHeight="1">
      <c r="B4310" s="150"/>
      <c r="C4310" s="13"/>
      <c r="D4310" s="14"/>
      <c r="E4310" s="473"/>
      <c r="F4310" s="15"/>
      <c r="G4310" s="15"/>
      <c r="H4310" s="474" t="str">
        <f t="shared" si="138"/>
        <v/>
      </c>
      <c r="J4310" s="282" t="str">
        <f t="shared" si="139"/>
        <v/>
      </c>
    </row>
    <row r="4311" spans="2:10" ht="15" hidden="1" customHeight="1">
      <c r="B4311" s="150"/>
      <c r="C4311" s="13"/>
      <c r="D4311" s="14"/>
      <c r="E4311" s="473"/>
      <c r="F4311" s="15"/>
      <c r="G4311" s="15"/>
      <c r="H4311" s="474" t="str">
        <f t="shared" si="138"/>
        <v/>
      </c>
      <c r="J4311" s="282" t="str">
        <f t="shared" si="139"/>
        <v/>
      </c>
    </row>
    <row r="4312" spans="2:10" ht="15" hidden="1" customHeight="1">
      <c r="B4312" s="150"/>
      <c r="C4312" s="13"/>
      <c r="D4312" s="14"/>
      <c r="E4312" s="473"/>
      <c r="F4312" s="15"/>
      <c r="G4312" s="15"/>
      <c r="H4312" s="474" t="str">
        <f t="shared" si="138"/>
        <v/>
      </c>
      <c r="J4312" s="282" t="str">
        <f t="shared" si="139"/>
        <v/>
      </c>
    </row>
    <row r="4313" spans="2:10" ht="15" hidden="1" customHeight="1">
      <c r="B4313" s="150"/>
      <c r="C4313" s="13"/>
      <c r="D4313" s="14"/>
      <c r="E4313" s="473"/>
      <c r="F4313" s="15"/>
      <c r="G4313" s="15"/>
      <c r="H4313" s="474" t="str">
        <f t="shared" si="138"/>
        <v/>
      </c>
      <c r="J4313" s="282" t="str">
        <f t="shared" si="139"/>
        <v/>
      </c>
    </row>
    <row r="4314" spans="2:10" ht="15" hidden="1" customHeight="1">
      <c r="B4314" s="150"/>
      <c r="C4314" s="13"/>
      <c r="D4314" s="14"/>
      <c r="E4314" s="473"/>
      <c r="F4314" s="15"/>
      <c r="G4314" s="15"/>
      <c r="H4314" s="474" t="str">
        <f t="shared" si="138"/>
        <v/>
      </c>
      <c r="J4314" s="282" t="str">
        <f t="shared" si="139"/>
        <v/>
      </c>
    </row>
    <row r="4315" spans="2:10" ht="15" hidden="1" customHeight="1">
      <c r="B4315" s="150"/>
      <c r="C4315" s="13"/>
      <c r="D4315" s="14"/>
      <c r="E4315" s="473"/>
      <c r="F4315" s="15"/>
      <c r="G4315" s="15"/>
      <c r="H4315" s="474" t="str">
        <f t="shared" si="138"/>
        <v/>
      </c>
      <c r="J4315" s="282" t="str">
        <f t="shared" si="139"/>
        <v/>
      </c>
    </row>
    <row r="4316" spans="2:10" ht="15" hidden="1" customHeight="1">
      <c r="B4316" s="150"/>
      <c r="C4316" s="13"/>
      <c r="D4316" s="14"/>
      <c r="E4316" s="473"/>
      <c r="F4316" s="15"/>
      <c r="G4316" s="15"/>
      <c r="H4316" s="474" t="str">
        <f t="shared" si="138"/>
        <v/>
      </c>
      <c r="J4316" s="282" t="str">
        <f t="shared" si="139"/>
        <v/>
      </c>
    </row>
    <row r="4317" spans="2:10" ht="15" hidden="1" customHeight="1">
      <c r="B4317" s="150"/>
      <c r="C4317" s="13"/>
      <c r="D4317" s="14"/>
      <c r="E4317" s="473"/>
      <c r="F4317" s="15"/>
      <c r="G4317" s="15"/>
      <c r="H4317" s="474" t="str">
        <f t="shared" si="138"/>
        <v/>
      </c>
      <c r="J4317" s="282" t="str">
        <f t="shared" si="139"/>
        <v/>
      </c>
    </row>
    <row r="4318" spans="2:10" ht="15" hidden="1" customHeight="1">
      <c r="B4318" s="150"/>
      <c r="C4318" s="13"/>
      <c r="D4318" s="14"/>
      <c r="E4318" s="473"/>
      <c r="F4318" s="15"/>
      <c r="G4318" s="15"/>
      <c r="H4318" s="474" t="str">
        <f t="shared" si="138"/>
        <v/>
      </c>
      <c r="J4318" s="282" t="str">
        <f t="shared" si="139"/>
        <v/>
      </c>
    </row>
    <row r="4319" spans="2:10" ht="15" hidden="1" customHeight="1">
      <c r="B4319" s="150"/>
      <c r="C4319" s="13"/>
      <c r="D4319" s="14"/>
      <c r="E4319" s="473"/>
      <c r="F4319" s="15"/>
      <c r="G4319" s="15"/>
      <c r="H4319" s="474" t="str">
        <f t="shared" si="138"/>
        <v/>
      </c>
      <c r="J4319" s="282" t="str">
        <f t="shared" si="139"/>
        <v/>
      </c>
    </row>
    <row r="4320" spans="2:10" ht="15" hidden="1" customHeight="1">
      <c r="B4320" s="150"/>
      <c r="C4320" s="13"/>
      <c r="D4320" s="14"/>
      <c r="E4320" s="473"/>
      <c r="F4320" s="15"/>
      <c r="G4320" s="15"/>
      <c r="H4320" s="474" t="str">
        <f t="shared" si="138"/>
        <v/>
      </c>
      <c r="J4320" s="282" t="str">
        <f t="shared" si="139"/>
        <v/>
      </c>
    </row>
    <row r="4321" spans="2:10" ht="15" hidden="1" customHeight="1">
      <c r="B4321" s="150"/>
      <c r="C4321" s="13"/>
      <c r="D4321" s="14"/>
      <c r="E4321" s="473"/>
      <c r="F4321" s="15"/>
      <c r="G4321" s="15"/>
      <c r="H4321" s="474" t="str">
        <f t="shared" si="138"/>
        <v/>
      </c>
      <c r="J4321" s="282" t="str">
        <f t="shared" si="139"/>
        <v/>
      </c>
    </row>
    <row r="4322" spans="2:10" ht="15" hidden="1" customHeight="1">
      <c r="B4322" s="150"/>
      <c r="C4322" s="13"/>
      <c r="D4322" s="14"/>
      <c r="E4322" s="473"/>
      <c r="F4322" s="15"/>
      <c r="G4322" s="15"/>
      <c r="H4322" s="474" t="str">
        <f t="shared" si="138"/>
        <v/>
      </c>
      <c r="J4322" s="282" t="str">
        <f t="shared" si="139"/>
        <v/>
      </c>
    </row>
    <row r="4323" spans="2:10" ht="15" hidden="1" customHeight="1">
      <c r="B4323" s="150"/>
      <c r="C4323" s="13"/>
      <c r="D4323" s="14"/>
      <c r="E4323" s="473"/>
      <c r="F4323" s="15"/>
      <c r="G4323" s="15"/>
      <c r="H4323" s="474" t="str">
        <f t="shared" si="138"/>
        <v/>
      </c>
      <c r="J4323" s="282" t="str">
        <f t="shared" si="139"/>
        <v/>
      </c>
    </row>
    <row r="4324" spans="2:10" ht="15" hidden="1" customHeight="1">
      <c r="B4324" s="150"/>
      <c r="C4324" s="13"/>
      <c r="D4324" s="14"/>
      <c r="E4324" s="473"/>
      <c r="F4324" s="15"/>
      <c r="G4324" s="15"/>
      <c r="H4324" s="474" t="str">
        <f t="shared" si="138"/>
        <v/>
      </c>
      <c r="J4324" s="282" t="str">
        <f t="shared" si="139"/>
        <v/>
      </c>
    </row>
    <row r="4325" spans="2:10" ht="15" hidden="1" customHeight="1">
      <c r="B4325" s="150"/>
      <c r="C4325" s="13"/>
      <c r="D4325" s="14"/>
      <c r="E4325" s="473"/>
      <c r="F4325" s="15"/>
      <c r="G4325" s="15"/>
      <c r="H4325" s="474" t="str">
        <f t="shared" si="138"/>
        <v/>
      </c>
      <c r="J4325" s="282" t="str">
        <f t="shared" si="139"/>
        <v/>
      </c>
    </row>
    <row r="4326" spans="2:10" ht="15" hidden="1" customHeight="1">
      <c r="B4326" s="150"/>
      <c r="C4326" s="13"/>
      <c r="D4326" s="14"/>
      <c r="E4326" s="473"/>
      <c r="F4326" s="15"/>
      <c r="G4326" s="15"/>
      <c r="H4326" s="474" t="str">
        <f t="shared" si="138"/>
        <v/>
      </c>
      <c r="J4326" s="282" t="str">
        <f t="shared" si="139"/>
        <v/>
      </c>
    </row>
    <row r="4327" spans="2:10" ht="15" hidden="1" customHeight="1">
      <c r="B4327" s="150"/>
      <c r="C4327" s="13"/>
      <c r="D4327" s="14"/>
      <c r="E4327" s="473"/>
      <c r="F4327" s="15"/>
      <c r="G4327" s="15"/>
      <c r="H4327" s="474" t="str">
        <f t="shared" si="138"/>
        <v/>
      </c>
      <c r="J4327" s="282" t="str">
        <f t="shared" si="139"/>
        <v/>
      </c>
    </row>
    <row r="4328" spans="2:10" ht="15" hidden="1" customHeight="1">
      <c r="B4328" s="150"/>
      <c r="C4328" s="13"/>
      <c r="D4328" s="14"/>
      <c r="E4328" s="473"/>
      <c r="F4328" s="15"/>
      <c r="G4328" s="15"/>
      <c r="H4328" s="474" t="str">
        <f t="shared" si="138"/>
        <v/>
      </c>
      <c r="J4328" s="282" t="str">
        <f t="shared" si="139"/>
        <v/>
      </c>
    </row>
    <row r="4329" spans="2:10" ht="15" hidden="1" customHeight="1">
      <c r="B4329" s="150"/>
      <c r="C4329" s="13"/>
      <c r="D4329" s="14"/>
      <c r="E4329" s="473"/>
      <c r="F4329" s="15"/>
      <c r="G4329" s="15"/>
      <c r="H4329" s="474" t="str">
        <f t="shared" si="138"/>
        <v/>
      </c>
      <c r="J4329" s="282" t="str">
        <f t="shared" si="139"/>
        <v/>
      </c>
    </row>
    <row r="4330" spans="2:10" ht="15" hidden="1" customHeight="1">
      <c r="B4330" s="150"/>
      <c r="C4330" s="13"/>
      <c r="D4330" s="14"/>
      <c r="E4330" s="473"/>
      <c r="F4330" s="15"/>
      <c r="G4330" s="15"/>
      <c r="H4330" s="474" t="str">
        <f t="shared" si="138"/>
        <v/>
      </c>
      <c r="J4330" s="282" t="str">
        <f t="shared" si="139"/>
        <v/>
      </c>
    </row>
    <row r="4331" spans="2:10" ht="15" hidden="1" customHeight="1">
      <c r="B4331" s="150"/>
      <c r="C4331" s="13"/>
      <c r="D4331" s="14"/>
      <c r="E4331" s="473"/>
      <c r="F4331" s="15"/>
      <c r="G4331" s="15"/>
      <c r="H4331" s="474" t="str">
        <f t="shared" si="138"/>
        <v/>
      </c>
      <c r="J4331" s="282" t="str">
        <f t="shared" si="139"/>
        <v/>
      </c>
    </row>
    <row r="4332" spans="2:10" ht="15" hidden="1" customHeight="1">
      <c r="B4332" s="150"/>
      <c r="C4332" s="13"/>
      <c r="D4332" s="14"/>
      <c r="E4332" s="473"/>
      <c r="F4332" s="15"/>
      <c r="G4332" s="15"/>
      <c r="H4332" s="474" t="str">
        <f t="shared" si="138"/>
        <v/>
      </c>
      <c r="J4332" s="282" t="str">
        <f t="shared" si="139"/>
        <v/>
      </c>
    </row>
    <row r="4333" spans="2:10" ht="15" hidden="1" customHeight="1">
      <c r="B4333" s="150"/>
      <c r="C4333" s="13"/>
      <c r="D4333" s="14"/>
      <c r="E4333" s="473"/>
      <c r="F4333" s="15"/>
      <c r="G4333" s="15"/>
      <c r="H4333" s="474" t="str">
        <f t="shared" si="138"/>
        <v/>
      </c>
      <c r="J4333" s="282" t="str">
        <f t="shared" si="139"/>
        <v/>
      </c>
    </row>
    <row r="4334" spans="2:10" ht="15" hidden="1" customHeight="1">
      <c r="B4334" s="150"/>
      <c r="C4334" s="13"/>
      <c r="D4334" s="14"/>
      <c r="E4334" s="473"/>
      <c r="F4334" s="15"/>
      <c r="G4334" s="15"/>
      <c r="H4334" s="474" t="str">
        <f t="shared" si="138"/>
        <v/>
      </c>
      <c r="J4334" s="282" t="str">
        <f t="shared" si="139"/>
        <v/>
      </c>
    </row>
    <row r="4335" spans="2:10" ht="15" hidden="1" customHeight="1">
      <c r="B4335" s="150"/>
      <c r="C4335" s="13"/>
      <c r="D4335" s="14"/>
      <c r="E4335" s="473"/>
      <c r="F4335" s="15"/>
      <c r="G4335" s="15"/>
      <c r="H4335" s="474" t="str">
        <f t="shared" si="138"/>
        <v/>
      </c>
      <c r="J4335" s="282" t="str">
        <f t="shared" si="139"/>
        <v/>
      </c>
    </row>
    <row r="4336" spans="2:10" ht="15" hidden="1" customHeight="1">
      <c r="B4336" s="150"/>
      <c r="C4336" s="13"/>
      <c r="D4336" s="14"/>
      <c r="E4336" s="473"/>
      <c r="F4336" s="15"/>
      <c r="G4336" s="15"/>
      <c r="H4336" s="474" t="str">
        <f t="shared" si="138"/>
        <v/>
      </c>
      <c r="J4336" s="282" t="str">
        <f t="shared" si="139"/>
        <v/>
      </c>
    </row>
    <row r="4337" spans="2:10" ht="15" hidden="1" customHeight="1">
      <c r="B4337" s="150"/>
      <c r="C4337" s="13"/>
      <c r="D4337" s="14"/>
      <c r="E4337" s="473"/>
      <c r="F4337" s="15"/>
      <c r="G4337" s="15"/>
      <c r="H4337" s="474" t="str">
        <f t="shared" si="138"/>
        <v/>
      </c>
      <c r="J4337" s="282" t="str">
        <f t="shared" si="139"/>
        <v/>
      </c>
    </row>
    <row r="4338" spans="2:10" ht="15" hidden="1" customHeight="1">
      <c r="B4338" s="150"/>
      <c r="C4338" s="13"/>
      <c r="D4338" s="14"/>
      <c r="E4338" s="473"/>
      <c r="F4338" s="15"/>
      <c r="G4338" s="15"/>
      <c r="H4338" s="474" t="str">
        <f t="shared" si="138"/>
        <v/>
      </c>
      <c r="J4338" s="282" t="str">
        <f t="shared" si="139"/>
        <v/>
      </c>
    </row>
    <row r="4339" spans="2:10" ht="15" hidden="1" customHeight="1">
      <c r="B4339" s="150"/>
      <c r="C4339" s="13"/>
      <c r="D4339" s="14"/>
      <c r="E4339" s="473"/>
      <c r="F4339" s="15"/>
      <c r="G4339" s="15"/>
      <c r="H4339" s="474" t="str">
        <f t="shared" si="138"/>
        <v/>
      </c>
      <c r="J4339" s="282" t="str">
        <f t="shared" si="139"/>
        <v/>
      </c>
    </row>
    <row r="4340" spans="2:10" ht="15" hidden="1" customHeight="1">
      <c r="B4340" s="150"/>
      <c r="C4340" s="13"/>
      <c r="D4340" s="14"/>
      <c r="E4340" s="473"/>
      <c r="F4340" s="15"/>
      <c r="G4340" s="15"/>
      <c r="H4340" s="474" t="str">
        <f t="shared" si="138"/>
        <v/>
      </c>
      <c r="J4340" s="282" t="str">
        <f t="shared" si="139"/>
        <v/>
      </c>
    </row>
    <row r="4341" spans="2:10" ht="15" hidden="1" customHeight="1">
      <c r="B4341" s="150"/>
      <c r="C4341" s="13"/>
      <c r="D4341" s="14"/>
      <c r="E4341" s="473"/>
      <c r="F4341" s="15"/>
      <c r="G4341" s="15"/>
      <c r="H4341" s="474" t="str">
        <f t="shared" si="138"/>
        <v/>
      </c>
      <c r="J4341" s="282" t="str">
        <f t="shared" si="139"/>
        <v/>
      </c>
    </row>
    <row r="4342" spans="2:10" ht="15" hidden="1" customHeight="1">
      <c r="B4342" s="150"/>
      <c r="C4342" s="13"/>
      <c r="D4342" s="14"/>
      <c r="E4342" s="473"/>
      <c r="F4342" s="15"/>
      <c r="G4342" s="15"/>
      <c r="H4342" s="474" t="str">
        <f t="shared" si="138"/>
        <v/>
      </c>
      <c r="J4342" s="282" t="str">
        <f t="shared" si="139"/>
        <v/>
      </c>
    </row>
    <row r="4343" spans="2:10" ht="15" hidden="1" customHeight="1">
      <c r="B4343" s="150"/>
      <c r="C4343" s="13"/>
      <c r="D4343" s="14"/>
      <c r="E4343" s="473"/>
      <c r="F4343" s="15"/>
      <c r="G4343" s="15"/>
      <c r="H4343" s="474" t="str">
        <f t="shared" si="138"/>
        <v/>
      </c>
      <c r="J4343" s="282" t="str">
        <f t="shared" si="139"/>
        <v/>
      </c>
    </row>
    <row r="4344" spans="2:10" ht="15" hidden="1" customHeight="1">
      <c r="B4344" s="150"/>
      <c r="C4344" s="13"/>
      <c r="D4344" s="14"/>
      <c r="E4344" s="473"/>
      <c r="F4344" s="15"/>
      <c r="G4344" s="15"/>
      <c r="H4344" s="474" t="str">
        <f t="shared" si="138"/>
        <v/>
      </c>
      <c r="J4344" s="282" t="str">
        <f t="shared" si="139"/>
        <v/>
      </c>
    </row>
    <row r="4345" spans="2:10" ht="15" hidden="1" customHeight="1">
      <c r="B4345" s="150"/>
      <c r="C4345" s="13"/>
      <c r="D4345" s="14"/>
      <c r="E4345" s="473"/>
      <c r="F4345" s="15"/>
      <c r="G4345" s="15"/>
      <c r="H4345" s="474" t="str">
        <f t="shared" si="138"/>
        <v/>
      </c>
      <c r="J4345" s="282" t="str">
        <f t="shared" si="139"/>
        <v/>
      </c>
    </row>
    <row r="4346" spans="2:10" ht="15" hidden="1" customHeight="1">
      <c r="B4346" s="150"/>
      <c r="C4346" s="13"/>
      <c r="D4346" s="14"/>
      <c r="E4346" s="473"/>
      <c r="F4346" s="15"/>
      <c r="G4346" s="15"/>
      <c r="H4346" s="474" t="str">
        <f t="shared" si="138"/>
        <v/>
      </c>
      <c r="J4346" s="282" t="str">
        <f t="shared" si="139"/>
        <v/>
      </c>
    </row>
    <row r="4347" spans="2:10" ht="15" hidden="1" customHeight="1">
      <c r="B4347" s="150"/>
      <c r="C4347" s="13"/>
      <c r="D4347" s="14"/>
      <c r="E4347" s="473"/>
      <c r="F4347" s="15"/>
      <c r="G4347" s="15"/>
      <c r="H4347" s="474" t="str">
        <f t="shared" si="138"/>
        <v/>
      </c>
      <c r="J4347" s="282" t="str">
        <f t="shared" si="139"/>
        <v/>
      </c>
    </row>
    <row r="4348" spans="2:10" ht="15" hidden="1" customHeight="1">
      <c r="B4348" s="150"/>
      <c r="C4348" s="13"/>
      <c r="D4348" s="14"/>
      <c r="E4348" s="473"/>
      <c r="F4348" s="15"/>
      <c r="G4348" s="15"/>
      <c r="H4348" s="474" t="str">
        <f t="shared" si="138"/>
        <v/>
      </c>
      <c r="J4348" s="282" t="str">
        <f t="shared" si="139"/>
        <v/>
      </c>
    </row>
    <row r="4349" spans="2:10" ht="15" hidden="1" customHeight="1">
      <c r="B4349" s="150"/>
      <c r="C4349" s="13"/>
      <c r="D4349" s="14"/>
      <c r="E4349" s="473"/>
      <c r="F4349" s="15"/>
      <c r="G4349" s="15"/>
      <c r="H4349" s="474" t="str">
        <f t="shared" si="138"/>
        <v/>
      </c>
      <c r="J4349" s="282" t="str">
        <f t="shared" si="139"/>
        <v/>
      </c>
    </row>
    <row r="4350" spans="2:10" ht="15" hidden="1" customHeight="1">
      <c r="B4350" s="150"/>
      <c r="C4350" s="13"/>
      <c r="D4350" s="14"/>
      <c r="E4350" s="473"/>
      <c r="F4350" s="15"/>
      <c r="G4350" s="15"/>
      <c r="H4350" s="474" t="str">
        <f t="shared" si="138"/>
        <v/>
      </c>
      <c r="J4350" s="282" t="str">
        <f t="shared" si="139"/>
        <v/>
      </c>
    </row>
    <row r="4351" spans="2:10" ht="15" hidden="1" customHeight="1">
      <c r="B4351" s="150"/>
      <c r="C4351" s="13"/>
      <c r="D4351" s="14"/>
      <c r="E4351" s="473"/>
      <c r="F4351" s="15"/>
      <c r="G4351" s="15"/>
      <c r="H4351" s="474" t="str">
        <f t="shared" si="138"/>
        <v/>
      </c>
      <c r="J4351" s="282" t="str">
        <f t="shared" si="139"/>
        <v/>
      </c>
    </row>
    <row r="4352" spans="2:10" ht="15" hidden="1" customHeight="1">
      <c r="B4352" s="150"/>
      <c r="C4352" s="13"/>
      <c r="D4352" s="14"/>
      <c r="E4352" s="473"/>
      <c r="F4352" s="15"/>
      <c r="G4352" s="15"/>
      <c r="H4352" s="474" t="str">
        <f t="shared" ref="H4352:H4415" si="140">IF(B4352&lt;&gt;"",(D4352*E4352)/(1-F4352-G4352),"")</f>
        <v/>
      </c>
      <c r="J4352" s="282" t="str">
        <f t="shared" ref="J4352:J4415" si="141">IF(B4352="","",IF(H4352&lt;&gt;0,"x",IF(H4352="","",IF(H4352=0,""))))</f>
        <v/>
      </c>
    </row>
    <row r="4353" spans="2:10" ht="15" hidden="1" customHeight="1">
      <c r="B4353" s="150"/>
      <c r="C4353" s="13"/>
      <c r="D4353" s="14"/>
      <c r="E4353" s="473"/>
      <c r="F4353" s="15"/>
      <c r="G4353" s="15"/>
      <c r="H4353" s="474" t="str">
        <f t="shared" si="140"/>
        <v/>
      </c>
      <c r="J4353" s="282" t="str">
        <f t="shared" si="141"/>
        <v/>
      </c>
    </row>
    <row r="4354" spans="2:10" ht="15" hidden="1" customHeight="1">
      <c r="B4354" s="150"/>
      <c r="C4354" s="13"/>
      <c r="D4354" s="14"/>
      <c r="E4354" s="473"/>
      <c r="F4354" s="15"/>
      <c r="G4354" s="15"/>
      <c r="H4354" s="474" t="str">
        <f t="shared" si="140"/>
        <v/>
      </c>
      <c r="J4354" s="282" t="str">
        <f t="shared" si="141"/>
        <v/>
      </c>
    </row>
    <row r="4355" spans="2:10" ht="15" hidden="1" customHeight="1">
      <c r="B4355" s="150"/>
      <c r="C4355" s="13"/>
      <c r="D4355" s="14"/>
      <c r="E4355" s="473"/>
      <c r="F4355" s="15"/>
      <c r="G4355" s="15"/>
      <c r="H4355" s="474" t="str">
        <f t="shared" si="140"/>
        <v/>
      </c>
      <c r="J4355" s="282" t="str">
        <f t="shared" si="141"/>
        <v/>
      </c>
    </row>
    <row r="4356" spans="2:10" ht="15" hidden="1" customHeight="1">
      <c r="B4356" s="150"/>
      <c r="C4356" s="13"/>
      <c r="D4356" s="14"/>
      <c r="E4356" s="473"/>
      <c r="F4356" s="15"/>
      <c r="G4356" s="15"/>
      <c r="H4356" s="474" t="str">
        <f t="shared" si="140"/>
        <v/>
      </c>
      <c r="J4356" s="282" t="str">
        <f t="shared" si="141"/>
        <v/>
      </c>
    </row>
    <row r="4357" spans="2:10" ht="15" hidden="1" customHeight="1">
      <c r="B4357" s="150"/>
      <c r="C4357" s="13"/>
      <c r="D4357" s="14"/>
      <c r="E4357" s="473"/>
      <c r="F4357" s="15"/>
      <c r="G4357" s="15"/>
      <c r="H4357" s="474" t="str">
        <f t="shared" si="140"/>
        <v/>
      </c>
      <c r="J4357" s="282" t="str">
        <f t="shared" si="141"/>
        <v/>
      </c>
    </row>
    <row r="4358" spans="2:10" ht="15" hidden="1" customHeight="1">
      <c r="B4358" s="150"/>
      <c r="C4358" s="13"/>
      <c r="D4358" s="14"/>
      <c r="E4358" s="473"/>
      <c r="F4358" s="15"/>
      <c r="G4358" s="15"/>
      <c r="H4358" s="474" t="str">
        <f t="shared" si="140"/>
        <v/>
      </c>
      <c r="J4358" s="282" t="str">
        <f t="shared" si="141"/>
        <v/>
      </c>
    </row>
    <row r="4359" spans="2:10" ht="15" hidden="1" customHeight="1">
      <c r="B4359" s="150"/>
      <c r="C4359" s="13"/>
      <c r="D4359" s="14"/>
      <c r="E4359" s="473"/>
      <c r="F4359" s="15"/>
      <c r="G4359" s="15"/>
      <c r="H4359" s="474" t="str">
        <f t="shared" si="140"/>
        <v/>
      </c>
      <c r="J4359" s="282" t="str">
        <f t="shared" si="141"/>
        <v/>
      </c>
    </row>
    <row r="4360" spans="2:10" ht="15" hidden="1" customHeight="1">
      <c r="B4360" s="150"/>
      <c r="C4360" s="13"/>
      <c r="D4360" s="14"/>
      <c r="E4360" s="473"/>
      <c r="F4360" s="15"/>
      <c r="G4360" s="15"/>
      <c r="H4360" s="474" t="str">
        <f t="shared" si="140"/>
        <v/>
      </c>
      <c r="J4360" s="282" t="str">
        <f t="shared" si="141"/>
        <v/>
      </c>
    </row>
    <row r="4361" spans="2:10" ht="15" hidden="1" customHeight="1">
      <c r="B4361" s="150"/>
      <c r="C4361" s="13"/>
      <c r="D4361" s="14"/>
      <c r="E4361" s="473"/>
      <c r="F4361" s="15"/>
      <c r="G4361" s="15"/>
      <c r="H4361" s="474" t="str">
        <f t="shared" si="140"/>
        <v/>
      </c>
      <c r="J4361" s="282" t="str">
        <f t="shared" si="141"/>
        <v/>
      </c>
    </row>
    <row r="4362" spans="2:10" ht="15" hidden="1" customHeight="1">
      <c r="B4362" s="150"/>
      <c r="C4362" s="13"/>
      <c r="D4362" s="14"/>
      <c r="E4362" s="473"/>
      <c r="F4362" s="15"/>
      <c r="G4362" s="15"/>
      <c r="H4362" s="474" t="str">
        <f t="shared" si="140"/>
        <v/>
      </c>
      <c r="J4362" s="282" t="str">
        <f t="shared" si="141"/>
        <v/>
      </c>
    </row>
    <row r="4363" spans="2:10" ht="15" hidden="1" customHeight="1">
      <c r="B4363" s="150"/>
      <c r="C4363" s="13"/>
      <c r="D4363" s="14"/>
      <c r="E4363" s="473"/>
      <c r="F4363" s="15"/>
      <c r="G4363" s="15"/>
      <c r="H4363" s="474" t="str">
        <f t="shared" si="140"/>
        <v/>
      </c>
      <c r="J4363" s="282" t="str">
        <f t="shared" si="141"/>
        <v/>
      </c>
    </row>
    <row r="4364" spans="2:10" ht="15" hidden="1" customHeight="1">
      <c r="B4364" s="150"/>
      <c r="C4364" s="13"/>
      <c r="D4364" s="14"/>
      <c r="E4364" s="473"/>
      <c r="F4364" s="15"/>
      <c r="G4364" s="15"/>
      <c r="H4364" s="474" t="str">
        <f t="shared" si="140"/>
        <v/>
      </c>
      <c r="J4364" s="282" t="str">
        <f t="shared" si="141"/>
        <v/>
      </c>
    </row>
    <row r="4365" spans="2:10" ht="15" hidden="1" customHeight="1">
      <c r="B4365" s="150"/>
      <c r="C4365" s="13"/>
      <c r="D4365" s="14"/>
      <c r="E4365" s="473"/>
      <c r="F4365" s="15"/>
      <c r="G4365" s="15"/>
      <c r="H4365" s="474" t="str">
        <f t="shared" si="140"/>
        <v/>
      </c>
      <c r="J4365" s="282" t="str">
        <f t="shared" si="141"/>
        <v/>
      </c>
    </row>
    <row r="4366" spans="2:10" ht="15" hidden="1" customHeight="1">
      <c r="B4366" s="150"/>
      <c r="C4366" s="13"/>
      <c r="D4366" s="14"/>
      <c r="E4366" s="473"/>
      <c r="F4366" s="15"/>
      <c r="G4366" s="15"/>
      <c r="H4366" s="474" t="str">
        <f t="shared" si="140"/>
        <v/>
      </c>
      <c r="J4366" s="282" t="str">
        <f t="shared" si="141"/>
        <v/>
      </c>
    </row>
    <row r="4367" spans="2:10" ht="15" hidden="1" customHeight="1">
      <c r="B4367" s="150"/>
      <c r="C4367" s="13"/>
      <c r="D4367" s="14"/>
      <c r="E4367" s="473"/>
      <c r="F4367" s="15"/>
      <c r="G4367" s="15"/>
      <c r="H4367" s="474" t="str">
        <f t="shared" si="140"/>
        <v/>
      </c>
      <c r="J4367" s="282" t="str">
        <f t="shared" si="141"/>
        <v/>
      </c>
    </row>
    <row r="4368" spans="2:10" ht="15" hidden="1" customHeight="1">
      <c r="B4368" s="150"/>
      <c r="C4368" s="13"/>
      <c r="D4368" s="14"/>
      <c r="E4368" s="473"/>
      <c r="F4368" s="15"/>
      <c r="G4368" s="15"/>
      <c r="H4368" s="474" t="str">
        <f t="shared" si="140"/>
        <v/>
      </c>
      <c r="J4368" s="282" t="str">
        <f t="shared" si="141"/>
        <v/>
      </c>
    </row>
    <row r="4369" spans="2:10" ht="15" hidden="1" customHeight="1">
      <c r="B4369" s="150"/>
      <c r="C4369" s="13"/>
      <c r="D4369" s="14"/>
      <c r="E4369" s="473"/>
      <c r="F4369" s="15"/>
      <c r="G4369" s="15"/>
      <c r="H4369" s="474" t="str">
        <f t="shared" si="140"/>
        <v/>
      </c>
      <c r="J4369" s="282" t="str">
        <f t="shared" si="141"/>
        <v/>
      </c>
    </row>
    <row r="4370" spans="2:10" ht="15" hidden="1" customHeight="1">
      <c r="B4370" s="150"/>
      <c r="C4370" s="13"/>
      <c r="D4370" s="14"/>
      <c r="E4370" s="473"/>
      <c r="F4370" s="15"/>
      <c r="G4370" s="15"/>
      <c r="H4370" s="474" t="str">
        <f t="shared" si="140"/>
        <v/>
      </c>
      <c r="J4370" s="282" t="str">
        <f t="shared" si="141"/>
        <v/>
      </c>
    </row>
    <row r="4371" spans="2:10" ht="15" hidden="1" customHeight="1">
      <c r="B4371" s="150"/>
      <c r="C4371" s="13"/>
      <c r="D4371" s="14"/>
      <c r="E4371" s="473"/>
      <c r="F4371" s="15"/>
      <c r="G4371" s="15"/>
      <c r="H4371" s="474" t="str">
        <f t="shared" si="140"/>
        <v/>
      </c>
      <c r="J4371" s="282" t="str">
        <f t="shared" si="141"/>
        <v/>
      </c>
    </row>
    <row r="4372" spans="2:10" ht="15" hidden="1" customHeight="1">
      <c r="B4372" s="150"/>
      <c r="C4372" s="13"/>
      <c r="D4372" s="14"/>
      <c r="E4372" s="473"/>
      <c r="F4372" s="15"/>
      <c r="G4372" s="15"/>
      <c r="H4372" s="474" t="str">
        <f t="shared" si="140"/>
        <v/>
      </c>
      <c r="J4372" s="282" t="str">
        <f t="shared" si="141"/>
        <v/>
      </c>
    </row>
    <row r="4373" spans="2:10" ht="15" hidden="1" customHeight="1">
      <c r="B4373" s="150"/>
      <c r="C4373" s="13"/>
      <c r="D4373" s="14"/>
      <c r="E4373" s="473"/>
      <c r="F4373" s="15"/>
      <c r="G4373" s="15"/>
      <c r="H4373" s="474" t="str">
        <f t="shared" si="140"/>
        <v/>
      </c>
      <c r="J4373" s="282" t="str">
        <f t="shared" si="141"/>
        <v/>
      </c>
    </row>
    <row r="4374" spans="2:10" ht="15" hidden="1" customHeight="1">
      <c r="B4374" s="150"/>
      <c r="C4374" s="13"/>
      <c r="D4374" s="14"/>
      <c r="E4374" s="473"/>
      <c r="F4374" s="15"/>
      <c r="G4374" s="15"/>
      <c r="H4374" s="474" t="str">
        <f t="shared" si="140"/>
        <v/>
      </c>
      <c r="J4374" s="282" t="str">
        <f t="shared" si="141"/>
        <v/>
      </c>
    </row>
    <row r="4375" spans="2:10" ht="15" hidden="1" customHeight="1">
      <c r="B4375" s="150"/>
      <c r="C4375" s="13"/>
      <c r="D4375" s="14"/>
      <c r="E4375" s="473"/>
      <c r="F4375" s="15"/>
      <c r="G4375" s="15"/>
      <c r="H4375" s="474" t="str">
        <f t="shared" si="140"/>
        <v/>
      </c>
      <c r="J4375" s="282" t="str">
        <f t="shared" si="141"/>
        <v/>
      </c>
    </row>
    <row r="4376" spans="2:10" ht="15" hidden="1" customHeight="1">
      <c r="B4376" s="150"/>
      <c r="C4376" s="13"/>
      <c r="D4376" s="14"/>
      <c r="E4376" s="473"/>
      <c r="F4376" s="15"/>
      <c r="G4376" s="15"/>
      <c r="H4376" s="474" t="str">
        <f t="shared" si="140"/>
        <v/>
      </c>
      <c r="J4376" s="282" t="str">
        <f t="shared" si="141"/>
        <v/>
      </c>
    </row>
    <row r="4377" spans="2:10" ht="15" hidden="1" customHeight="1">
      <c r="B4377" s="150"/>
      <c r="C4377" s="13"/>
      <c r="D4377" s="14"/>
      <c r="E4377" s="473"/>
      <c r="F4377" s="15"/>
      <c r="G4377" s="15"/>
      <c r="H4377" s="474" t="str">
        <f t="shared" si="140"/>
        <v/>
      </c>
      <c r="J4377" s="282" t="str">
        <f t="shared" si="141"/>
        <v/>
      </c>
    </row>
    <row r="4378" spans="2:10" ht="15" hidden="1" customHeight="1">
      <c r="B4378" s="150"/>
      <c r="C4378" s="13"/>
      <c r="D4378" s="14"/>
      <c r="E4378" s="473"/>
      <c r="F4378" s="15"/>
      <c r="G4378" s="15"/>
      <c r="H4378" s="474" t="str">
        <f t="shared" si="140"/>
        <v/>
      </c>
      <c r="J4378" s="282" t="str">
        <f t="shared" si="141"/>
        <v/>
      </c>
    </row>
    <row r="4379" spans="2:10" ht="15" hidden="1" customHeight="1">
      <c r="B4379" s="150"/>
      <c r="C4379" s="13"/>
      <c r="D4379" s="14"/>
      <c r="E4379" s="473"/>
      <c r="F4379" s="15"/>
      <c r="G4379" s="15"/>
      <c r="H4379" s="474" t="str">
        <f t="shared" si="140"/>
        <v/>
      </c>
      <c r="J4379" s="282" t="str">
        <f t="shared" si="141"/>
        <v/>
      </c>
    </row>
    <row r="4380" spans="2:10" ht="15" hidden="1" customHeight="1">
      <c r="B4380" s="150"/>
      <c r="C4380" s="13"/>
      <c r="D4380" s="14"/>
      <c r="E4380" s="473"/>
      <c r="F4380" s="15"/>
      <c r="G4380" s="15"/>
      <c r="H4380" s="474" t="str">
        <f t="shared" si="140"/>
        <v/>
      </c>
      <c r="J4380" s="282" t="str">
        <f t="shared" si="141"/>
        <v/>
      </c>
    </row>
    <row r="4381" spans="2:10" ht="15" hidden="1" customHeight="1">
      <c r="B4381" s="150"/>
      <c r="C4381" s="13"/>
      <c r="D4381" s="14"/>
      <c r="E4381" s="473"/>
      <c r="F4381" s="15"/>
      <c r="G4381" s="15"/>
      <c r="H4381" s="474" t="str">
        <f t="shared" si="140"/>
        <v/>
      </c>
      <c r="J4381" s="282" t="str">
        <f t="shared" si="141"/>
        <v/>
      </c>
    </row>
    <row r="4382" spans="2:10" ht="15" hidden="1" customHeight="1">
      <c r="B4382" s="150"/>
      <c r="C4382" s="13"/>
      <c r="D4382" s="14"/>
      <c r="E4382" s="473"/>
      <c r="F4382" s="15"/>
      <c r="G4382" s="15"/>
      <c r="H4382" s="474" t="str">
        <f t="shared" si="140"/>
        <v/>
      </c>
      <c r="J4382" s="282" t="str">
        <f t="shared" si="141"/>
        <v/>
      </c>
    </row>
    <row r="4383" spans="2:10" ht="15" hidden="1" customHeight="1">
      <c r="B4383" s="150"/>
      <c r="C4383" s="13"/>
      <c r="D4383" s="14"/>
      <c r="E4383" s="473"/>
      <c r="F4383" s="15"/>
      <c r="G4383" s="15"/>
      <c r="H4383" s="474" t="str">
        <f t="shared" si="140"/>
        <v/>
      </c>
      <c r="J4383" s="282" t="str">
        <f t="shared" si="141"/>
        <v/>
      </c>
    </row>
    <row r="4384" spans="2:10" ht="15" hidden="1" customHeight="1">
      <c r="B4384" s="150"/>
      <c r="C4384" s="13"/>
      <c r="D4384" s="14"/>
      <c r="E4384" s="473"/>
      <c r="F4384" s="15"/>
      <c r="G4384" s="15"/>
      <c r="H4384" s="474" t="str">
        <f t="shared" si="140"/>
        <v/>
      </c>
      <c r="J4384" s="282" t="str">
        <f t="shared" si="141"/>
        <v/>
      </c>
    </row>
    <row r="4385" spans="2:10" ht="15" hidden="1" customHeight="1">
      <c r="B4385" s="150"/>
      <c r="C4385" s="13"/>
      <c r="D4385" s="14"/>
      <c r="E4385" s="473"/>
      <c r="F4385" s="15"/>
      <c r="G4385" s="15"/>
      <c r="H4385" s="474" t="str">
        <f t="shared" si="140"/>
        <v/>
      </c>
      <c r="J4385" s="282" t="str">
        <f t="shared" si="141"/>
        <v/>
      </c>
    </row>
    <row r="4386" spans="2:10" ht="15" hidden="1" customHeight="1">
      <c r="B4386" s="150"/>
      <c r="C4386" s="13"/>
      <c r="D4386" s="14"/>
      <c r="E4386" s="473"/>
      <c r="F4386" s="15"/>
      <c r="G4386" s="15"/>
      <c r="H4386" s="474" t="str">
        <f t="shared" si="140"/>
        <v/>
      </c>
      <c r="J4386" s="282" t="str">
        <f t="shared" si="141"/>
        <v/>
      </c>
    </row>
    <row r="4387" spans="2:10" ht="15" hidden="1" customHeight="1">
      <c r="B4387" s="150"/>
      <c r="C4387" s="13"/>
      <c r="D4387" s="14"/>
      <c r="E4387" s="473"/>
      <c r="F4387" s="15"/>
      <c r="G4387" s="15"/>
      <c r="H4387" s="474" t="str">
        <f t="shared" si="140"/>
        <v/>
      </c>
      <c r="J4387" s="282" t="str">
        <f t="shared" si="141"/>
        <v/>
      </c>
    </row>
    <row r="4388" spans="2:10" ht="15" hidden="1" customHeight="1">
      <c r="B4388" s="150"/>
      <c r="C4388" s="13"/>
      <c r="D4388" s="14"/>
      <c r="E4388" s="473"/>
      <c r="F4388" s="15"/>
      <c r="G4388" s="15"/>
      <c r="H4388" s="474" t="str">
        <f t="shared" si="140"/>
        <v/>
      </c>
      <c r="J4388" s="282" t="str">
        <f t="shared" si="141"/>
        <v/>
      </c>
    </row>
    <row r="4389" spans="2:10" ht="15" hidden="1" customHeight="1">
      <c r="B4389" s="150"/>
      <c r="C4389" s="13"/>
      <c r="D4389" s="14"/>
      <c r="E4389" s="473"/>
      <c r="F4389" s="15"/>
      <c r="G4389" s="15"/>
      <c r="H4389" s="474" t="str">
        <f t="shared" si="140"/>
        <v/>
      </c>
      <c r="J4389" s="282" t="str">
        <f t="shared" si="141"/>
        <v/>
      </c>
    </row>
    <row r="4390" spans="2:10" ht="15" hidden="1" customHeight="1">
      <c r="B4390" s="150"/>
      <c r="C4390" s="13"/>
      <c r="D4390" s="14"/>
      <c r="E4390" s="473"/>
      <c r="F4390" s="15"/>
      <c r="G4390" s="15"/>
      <c r="H4390" s="474" t="str">
        <f t="shared" si="140"/>
        <v/>
      </c>
      <c r="J4390" s="282" t="str">
        <f t="shared" si="141"/>
        <v/>
      </c>
    </row>
    <row r="4391" spans="2:10" ht="15" hidden="1" customHeight="1">
      <c r="B4391" s="150"/>
      <c r="C4391" s="13"/>
      <c r="D4391" s="14"/>
      <c r="E4391" s="473"/>
      <c r="F4391" s="15"/>
      <c r="G4391" s="15"/>
      <c r="H4391" s="474" t="str">
        <f t="shared" si="140"/>
        <v/>
      </c>
      <c r="J4391" s="282" t="str">
        <f t="shared" si="141"/>
        <v/>
      </c>
    </row>
    <row r="4392" spans="2:10" ht="15" hidden="1" customHeight="1">
      <c r="B4392" s="150"/>
      <c r="C4392" s="13"/>
      <c r="D4392" s="14"/>
      <c r="E4392" s="473"/>
      <c r="F4392" s="15"/>
      <c r="G4392" s="15"/>
      <c r="H4392" s="474" t="str">
        <f t="shared" si="140"/>
        <v/>
      </c>
      <c r="J4392" s="282" t="str">
        <f t="shared" si="141"/>
        <v/>
      </c>
    </row>
    <row r="4393" spans="2:10" ht="15" hidden="1" customHeight="1">
      <c r="B4393" s="150"/>
      <c r="C4393" s="13"/>
      <c r="D4393" s="14"/>
      <c r="E4393" s="473"/>
      <c r="F4393" s="15"/>
      <c r="G4393" s="15"/>
      <c r="H4393" s="474" t="str">
        <f t="shared" si="140"/>
        <v/>
      </c>
      <c r="J4393" s="282" t="str">
        <f t="shared" si="141"/>
        <v/>
      </c>
    </row>
    <row r="4394" spans="2:10" ht="15" hidden="1" customHeight="1">
      <c r="B4394" s="150"/>
      <c r="C4394" s="13"/>
      <c r="D4394" s="14"/>
      <c r="E4394" s="473"/>
      <c r="F4394" s="15"/>
      <c r="G4394" s="15"/>
      <c r="H4394" s="474" t="str">
        <f t="shared" si="140"/>
        <v/>
      </c>
      <c r="J4394" s="282" t="str">
        <f t="shared" si="141"/>
        <v/>
      </c>
    </row>
    <row r="4395" spans="2:10" ht="15" hidden="1" customHeight="1">
      <c r="B4395" s="150"/>
      <c r="C4395" s="13"/>
      <c r="D4395" s="14"/>
      <c r="E4395" s="473"/>
      <c r="F4395" s="15"/>
      <c r="G4395" s="15"/>
      <c r="H4395" s="474" t="str">
        <f t="shared" si="140"/>
        <v/>
      </c>
      <c r="J4395" s="282" t="str">
        <f t="shared" si="141"/>
        <v/>
      </c>
    </row>
    <row r="4396" spans="2:10" ht="15" hidden="1" customHeight="1">
      <c r="B4396" s="150"/>
      <c r="C4396" s="13"/>
      <c r="D4396" s="14"/>
      <c r="E4396" s="473"/>
      <c r="F4396" s="15"/>
      <c r="G4396" s="15"/>
      <c r="H4396" s="474" t="str">
        <f t="shared" si="140"/>
        <v/>
      </c>
      <c r="J4396" s="282" t="str">
        <f t="shared" si="141"/>
        <v/>
      </c>
    </row>
    <row r="4397" spans="2:10" ht="15" hidden="1" customHeight="1">
      <c r="B4397" s="150"/>
      <c r="C4397" s="13"/>
      <c r="D4397" s="14"/>
      <c r="E4397" s="473"/>
      <c r="F4397" s="15"/>
      <c r="G4397" s="15"/>
      <c r="H4397" s="474" t="str">
        <f t="shared" si="140"/>
        <v/>
      </c>
      <c r="J4397" s="282" t="str">
        <f t="shared" si="141"/>
        <v/>
      </c>
    </row>
    <row r="4398" spans="2:10" ht="15" hidden="1" customHeight="1">
      <c r="B4398" s="150"/>
      <c r="C4398" s="13"/>
      <c r="D4398" s="14"/>
      <c r="E4398" s="473"/>
      <c r="F4398" s="15"/>
      <c r="G4398" s="15"/>
      <c r="H4398" s="474" t="str">
        <f t="shared" si="140"/>
        <v/>
      </c>
      <c r="J4398" s="282" t="str">
        <f t="shared" si="141"/>
        <v/>
      </c>
    </row>
    <row r="4399" spans="2:10" ht="15" hidden="1" customHeight="1">
      <c r="B4399" s="150"/>
      <c r="C4399" s="13"/>
      <c r="D4399" s="14"/>
      <c r="E4399" s="473"/>
      <c r="F4399" s="15"/>
      <c r="G4399" s="15"/>
      <c r="H4399" s="474" t="str">
        <f t="shared" si="140"/>
        <v/>
      </c>
      <c r="J4399" s="282" t="str">
        <f t="shared" si="141"/>
        <v/>
      </c>
    </row>
    <row r="4400" spans="2:10" ht="15" hidden="1" customHeight="1">
      <c r="B4400" s="150"/>
      <c r="C4400" s="13"/>
      <c r="D4400" s="14"/>
      <c r="E4400" s="473"/>
      <c r="F4400" s="15"/>
      <c r="G4400" s="15"/>
      <c r="H4400" s="474" t="str">
        <f t="shared" si="140"/>
        <v/>
      </c>
      <c r="J4400" s="282" t="str">
        <f t="shared" si="141"/>
        <v/>
      </c>
    </row>
    <row r="4401" spans="2:10" ht="15" hidden="1" customHeight="1">
      <c r="B4401" s="150"/>
      <c r="C4401" s="13"/>
      <c r="D4401" s="14"/>
      <c r="E4401" s="473"/>
      <c r="F4401" s="15"/>
      <c r="G4401" s="15"/>
      <c r="H4401" s="474" t="str">
        <f t="shared" si="140"/>
        <v/>
      </c>
      <c r="J4401" s="282" t="str">
        <f t="shared" si="141"/>
        <v/>
      </c>
    </row>
    <row r="4402" spans="2:10" ht="15" hidden="1" customHeight="1">
      <c r="B4402" s="150"/>
      <c r="C4402" s="13"/>
      <c r="D4402" s="14"/>
      <c r="E4402" s="473"/>
      <c r="F4402" s="15"/>
      <c r="G4402" s="15"/>
      <c r="H4402" s="474" t="str">
        <f t="shared" si="140"/>
        <v/>
      </c>
      <c r="J4402" s="282" t="str">
        <f t="shared" si="141"/>
        <v/>
      </c>
    </row>
    <row r="4403" spans="2:10" ht="15" hidden="1" customHeight="1">
      <c r="B4403" s="150"/>
      <c r="C4403" s="13"/>
      <c r="D4403" s="14"/>
      <c r="E4403" s="473"/>
      <c r="F4403" s="15"/>
      <c r="G4403" s="15"/>
      <c r="H4403" s="474" t="str">
        <f t="shared" si="140"/>
        <v/>
      </c>
      <c r="J4403" s="282" t="str">
        <f t="shared" si="141"/>
        <v/>
      </c>
    </row>
    <row r="4404" spans="2:10" ht="15" hidden="1" customHeight="1">
      <c r="B4404" s="150"/>
      <c r="C4404" s="13"/>
      <c r="D4404" s="14"/>
      <c r="E4404" s="473"/>
      <c r="F4404" s="15"/>
      <c r="G4404" s="15"/>
      <c r="H4404" s="474" t="str">
        <f t="shared" si="140"/>
        <v/>
      </c>
      <c r="J4404" s="282" t="str">
        <f t="shared" si="141"/>
        <v/>
      </c>
    </row>
    <row r="4405" spans="2:10" ht="15" hidden="1" customHeight="1">
      <c r="B4405" s="150"/>
      <c r="C4405" s="13"/>
      <c r="D4405" s="14"/>
      <c r="E4405" s="473"/>
      <c r="F4405" s="15"/>
      <c r="G4405" s="15"/>
      <c r="H4405" s="474" t="str">
        <f t="shared" si="140"/>
        <v/>
      </c>
      <c r="J4405" s="282" t="str">
        <f t="shared" si="141"/>
        <v/>
      </c>
    </row>
    <row r="4406" spans="2:10" ht="15" hidden="1" customHeight="1">
      <c r="B4406" s="150"/>
      <c r="C4406" s="13"/>
      <c r="D4406" s="14"/>
      <c r="E4406" s="473"/>
      <c r="F4406" s="15"/>
      <c r="G4406" s="15"/>
      <c r="H4406" s="474" t="str">
        <f t="shared" si="140"/>
        <v/>
      </c>
      <c r="J4406" s="282" t="str">
        <f t="shared" si="141"/>
        <v/>
      </c>
    </row>
    <row r="4407" spans="2:10" ht="15" hidden="1" customHeight="1">
      <c r="B4407" s="150"/>
      <c r="C4407" s="13"/>
      <c r="D4407" s="14"/>
      <c r="E4407" s="473"/>
      <c r="F4407" s="15"/>
      <c r="G4407" s="15"/>
      <c r="H4407" s="474" t="str">
        <f t="shared" si="140"/>
        <v/>
      </c>
      <c r="J4407" s="282" t="str">
        <f t="shared" si="141"/>
        <v/>
      </c>
    </row>
    <row r="4408" spans="2:10" ht="15" hidden="1" customHeight="1">
      <c r="B4408" s="150"/>
      <c r="C4408" s="13"/>
      <c r="D4408" s="14"/>
      <c r="E4408" s="473"/>
      <c r="F4408" s="15"/>
      <c r="G4408" s="15"/>
      <c r="H4408" s="474" t="str">
        <f t="shared" si="140"/>
        <v/>
      </c>
      <c r="J4408" s="282" t="str">
        <f t="shared" si="141"/>
        <v/>
      </c>
    </row>
    <row r="4409" spans="2:10" ht="15" hidden="1" customHeight="1">
      <c r="B4409" s="150"/>
      <c r="C4409" s="13"/>
      <c r="D4409" s="14"/>
      <c r="E4409" s="473"/>
      <c r="F4409" s="15"/>
      <c r="G4409" s="15"/>
      <c r="H4409" s="474" t="str">
        <f t="shared" si="140"/>
        <v/>
      </c>
      <c r="J4409" s="282" t="str">
        <f t="shared" si="141"/>
        <v/>
      </c>
    </row>
    <row r="4410" spans="2:10" ht="15" hidden="1" customHeight="1">
      <c r="B4410" s="150"/>
      <c r="C4410" s="13"/>
      <c r="D4410" s="14"/>
      <c r="E4410" s="473"/>
      <c r="F4410" s="15"/>
      <c r="G4410" s="15"/>
      <c r="H4410" s="474" t="str">
        <f t="shared" si="140"/>
        <v/>
      </c>
      <c r="J4410" s="282" t="str">
        <f t="shared" si="141"/>
        <v/>
      </c>
    </row>
    <row r="4411" spans="2:10" ht="15" hidden="1" customHeight="1">
      <c r="B4411" s="150"/>
      <c r="C4411" s="13"/>
      <c r="D4411" s="14"/>
      <c r="E4411" s="473"/>
      <c r="F4411" s="15"/>
      <c r="G4411" s="15"/>
      <c r="H4411" s="474" t="str">
        <f t="shared" si="140"/>
        <v/>
      </c>
      <c r="J4411" s="282" t="str">
        <f t="shared" si="141"/>
        <v/>
      </c>
    </row>
    <row r="4412" spans="2:10" ht="15" hidden="1" customHeight="1">
      <c r="B4412" s="150"/>
      <c r="C4412" s="13"/>
      <c r="D4412" s="14"/>
      <c r="E4412" s="473"/>
      <c r="F4412" s="15"/>
      <c r="G4412" s="15"/>
      <c r="H4412" s="474" t="str">
        <f t="shared" si="140"/>
        <v/>
      </c>
      <c r="J4412" s="282" t="str">
        <f t="shared" si="141"/>
        <v/>
      </c>
    </row>
    <row r="4413" spans="2:10" ht="15" hidden="1" customHeight="1">
      <c r="B4413" s="150"/>
      <c r="C4413" s="13"/>
      <c r="D4413" s="14"/>
      <c r="E4413" s="473"/>
      <c r="F4413" s="15"/>
      <c r="G4413" s="15"/>
      <c r="H4413" s="474" t="str">
        <f t="shared" si="140"/>
        <v/>
      </c>
      <c r="J4413" s="282" t="str">
        <f t="shared" si="141"/>
        <v/>
      </c>
    </row>
    <row r="4414" spans="2:10" ht="15" hidden="1" customHeight="1">
      <c r="B4414" s="150"/>
      <c r="C4414" s="13"/>
      <c r="D4414" s="14"/>
      <c r="E4414" s="473"/>
      <c r="F4414" s="15"/>
      <c r="G4414" s="15"/>
      <c r="H4414" s="474" t="str">
        <f t="shared" si="140"/>
        <v/>
      </c>
      <c r="J4414" s="282" t="str">
        <f t="shared" si="141"/>
        <v/>
      </c>
    </row>
    <row r="4415" spans="2:10" ht="15" hidden="1" customHeight="1">
      <c r="B4415" s="150"/>
      <c r="C4415" s="13"/>
      <c r="D4415" s="14"/>
      <c r="E4415" s="473"/>
      <c r="F4415" s="15"/>
      <c r="G4415" s="15"/>
      <c r="H4415" s="474" t="str">
        <f t="shared" si="140"/>
        <v/>
      </c>
      <c r="J4415" s="282" t="str">
        <f t="shared" si="141"/>
        <v/>
      </c>
    </row>
    <row r="4416" spans="2:10" ht="15" hidden="1" customHeight="1">
      <c r="B4416" s="150"/>
      <c r="C4416" s="13"/>
      <c r="D4416" s="14"/>
      <c r="E4416" s="473"/>
      <c r="F4416" s="15"/>
      <c r="G4416" s="15"/>
      <c r="H4416" s="474" t="str">
        <f t="shared" ref="H4416:H4472" si="142">IF(B4416&lt;&gt;"",(D4416*E4416)/(1-F4416-G4416),"")</f>
        <v/>
      </c>
      <c r="J4416" s="282" t="str">
        <f t="shared" ref="J4416:J4472" si="143">IF(B4416="","",IF(H4416&lt;&gt;0,"x",IF(H4416="","",IF(H4416=0,""))))</f>
        <v/>
      </c>
    </row>
    <row r="4417" spans="2:10" ht="15" hidden="1" customHeight="1">
      <c r="B4417" s="150"/>
      <c r="C4417" s="13"/>
      <c r="D4417" s="14"/>
      <c r="E4417" s="473"/>
      <c r="F4417" s="15"/>
      <c r="G4417" s="15"/>
      <c r="H4417" s="474" t="str">
        <f t="shared" si="142"/>
        <v/>
      </c>
      <c r="J4417" s="282" t="str">
        <f t="shared" si="143"/>
        <v/>
      </c>
    </row>
    <row r="4418" spans="2:10" ht="15" hidden="1" customHeight="1">
      <c r="B4418" s="150"/>
      <c r="C4418" s="13"/>
      <c r="D4418" s="14"/>
      <c r="E4418" s="473"/>
      <c r="F4418" s="15"/>
      <c r="G4418" s="15"/>
      <c r="H4418" s="474" t="str">
        <f t="shared" si="142"/>
        <v/>
      </c>
      <c r="J4418" s="282" t="str">
        <f t="shared" si="143"/>
        <v/>
      </c>
    </row>
    <row r="4419" spans="2:10" ht="15" hidden="1" customHeight="1">
      <c r="B4419" s="150"/>
      <c r="C4419" s="13"/>
      <c r="D4419" s="14"/>
      <c r="E4419" s="473"/>
      <c r="F4419" s="15"/>
      <c r="G4419" s="15"/>
      <c r="H4419" s="474" t="str">
        <f t="shared" si="142"/>
        <v/>
      </c>
      <c r="J4419" s="282" t="str">
        <f t="shared" si="143"/>
        <v/>
      </c>
    </row>
    <row r="4420" spans="2:10" ht="15" hidden="1" customHeight="1">
      <c r="B4420" s="150"/>
      <c r="C4420" s="13"/>
      <c r="D4420" s="14"/>
      <c r="E4420" s="473"/>
      <c r="F4420" s="15"/>
      <c r="G4420" s="15"/>
      <c r="H4420" s="474" t="str">
        <f t="shared" si="142"/>
        <v/>
      </c>
      <c r="J4420" s="282" t="str">
        <f t="shared" si="143"/>
        <v/>
      </c>
    </row>
    <row r="4421" spans="2:10" ht="15" hidden="1" customHeight="1">
      <c r="B4421" s="150"/>
      <c r="C4421" s="13"/>
      <c r="D4421" s="14"/>
      <c r="E4421" s="473"/>
      <c r="F4421" s="15"/>
      <c r="G4421" s="15"/>
      <c r="H4421" s="474" t="str">
        <f t="shared" si="142"/>
        <v/>
      </c>
      <c r="J4421" s="282" t="str">
        <f t="shared" si="143"/>
        <v/>
      </c>
    </row>
    <row r="4422" spans="2:10" ht="15" hidden="1" customHeight="1">
      <c r="B4422" s="150"/>
      <c r="C4422" s="13"/>
      <c r="D4422" s="14"/>
      <c r="E4422" s="473"/>
      <c r="F4422" s="15"/>
      <c r="G4422" s="15"/>
      <c r="H4422" s="474" t="str">
        <f t="shared" si="142"/>
        <v/>
      </c>
      <c r="J4422" s="282" t="str">
        <f t="shared" si="143"/>
        <v/>
      </c>
    </row>
    <row r="4423" spans="2:10" ht="15" hidden="1" customHeight="1">
      <c r="B4423" s="150"/>
      <c r="C4423" s="13"/>
      <c r="D4423" s="14"/>
      <c r="E4423" s="473"/>
      <c r="F4423" s="15"/>
      <c r="G4423" s="15"/>
      <c r="H4423" s="474" t="str">
        <f t="shared" si="142"/>
        <v/>
      </c>
      <c r="J4423" s="282" t="str">
        <f t="shared" si="143"/>
        <v/>
      </c>
    </row>
    <row r="4424" spans="2:10" ht="15" hidden="1" customHeight="1">
      <c r="B4424" s="150"/>
      <c r="C4424" s="13"/>
      <c r="D4424" s="14"/>
      <c r="E4424" s="473"/>
      <c r="F4424" s="15"/>
      <c r="G4424" s="15"/>
      <c r="H4424" s="474" t="str">
        <f t="shared" si="142"/>
        <v/>
      </c>
      <c r="J4424" s="282" t="str">
        <f t="shared" si="143"/>
        <v/>
      </c>
    </row>
    <row r="4425" spans="2:10" ht="15" hidden="1" customHeight="1">
      <c r="B4425" s="150"/>
      <c r="C4425" s="13"/>
      <c r="D4425" s="14"/>
      <c r="E4425" s="473"/>
      <c r="F4425" s="15"/>
      <c r="G4425" s="15"/>
      <c r="H4425" s="474" t="str">
        <f t="shared" si="142"/>
        <v/>
      </c>
      <c r="J4425" s="282" t="str">
        <f t="shared" si="143"/>
        <v/>
      </c>
    </row>
    <row r="4426" spans="2:10" ht="15" hidden="1" customHeight="1">
      <c r="B4426" s="150"/>
      <c r="C4426" s="13"/>
      <c r="D4426" s="14"/>
      <c r="E4426" s="473"/>
      <c r="F4426" s="15"/>
      <c r="G4426" s="15"/>
      <c r="H4426" s="474" t="str">
        <f t="shared" si="142"/>
        <v/>
      </c>
      <c r="J4426" s="282" t="str">
        <f t="shared" si="143"/>
        <v/>
      </c>
    </row>
    <row r="4427" spans="2:10" ht="15" hidden="1" customHeight="1">
      <c r="B4427" s="150"/>
      <c r="C4427" s="13"/>
      <c r="D4427" s="14"/>
      <c r="E4427" s="473"/>
      <c r="F4427" s="15"/>
      <c r="G4427" s="15"/>
      <c r="H4427" s="474" t="str">
        <f t="shared" si="142"/>
        <v/>
      </c>
      <c r="J4427" s="282" t="str">
        <f t="shared" si="143"/>
        <v/>
      </c>
    </row>
    <row r="4428" spans="2:10" ht="15" hidden="1" customHeight="1">
      <c r="B4428" s="150"/>
      <c r="C4428" s="13"/>
      <c r="D4428" s="14"/>
      <c r="E4428" s="473"/>
      <c r="F4428" s="15"/>
      <c r="G4428" s="15"/>
      <c r="H4428" s="474" t="str">
        <f t="shared" si="142"/>
        <v/>
      </c>
      <c r="J4428" s="282" t="str">
        <f t="shared" si="143"/>
        <v/>
      </c>
    </row>
    <row r="4429" spans="2:10" ht="15" hidden="1" customHeight="1">
      <c r="B4429" s="150"/>
      <c r="C4429" s="13"/>
      <c r="D4429" s="14"/>
      <c r="E4429" s="473"/>
      <c r="F4429" s="15"/>
      <c r="G4429" s="15"/>
      <c r="H4429" s="474" t="str">
        <f t="shared" si="142"/>
        <v/>
      </c>
      <c r="J4429" s="282" t="str">
        <f t="shared" si="143"/>
        <v/>
      </c>
    </row>
    <row r="4430" spans="2:10" ht="15" hidden="1" customHeight="1">
      <c r="B4430" s="150"/>
      <c r="C4430" s="13"/>
      <c r="D4430" s="14"/>
      <c r="E4430" s="473"/>
      <c r="F4430" s="15"/>
      <c r="G4430" s="15"/>
      <c r="H4430" s="474" t="str">
        <f t="shared" si="142"/>
        <v/>
      </c>
      <c r="J4430" s="282" t="str">
        <f t="shared" si="143"/>
        <v/>
      </c>
    </row>
    <row r="4431" spans="2:10" ht="15" hidden="1" customHeight="1">
      <c r="B4431" s="150"/>
      <c r="C4431" s="13"/>
      <c r="D4431" s="14"/>
      <c r="E4431" s="473"/>
      <c r="F4431" s="15"/>
      <c r="G4431" s="15"/>
      <c r="H4431" s="474" t="str">
        <f t="shared" si="142"/>
        <v/>
      </c>
      <c r="J4431" s="282" t="str">
        <f t="shared" si="143"/>
        <v/>
      </c>
    </row>
    <row r="4432" spans="2:10" ht="15" hidden="1" customHeight="1">
      <c r="B4432" s="150"/>
      <c r="C4432" s="13"/>
      <c r="D4432" s="14"/>
      <c r="E4432" s="473"/>
      <c r="F4432" s="15"/>
      <c r="G4432" s="15"/>
      <c r="H4432" s="474" t="str">
        <f t="shared" si="142"/>
        <v/>
      </c>
      <c r="J4432" s="282" t="str">
        <f t="shared" si="143"/>
        <v/>
      </c>
    </row>
    <row r="4433" spans="2:10" ht="15" hidden="1" customHeight="1">
      <c r="B4433" s="150"/>
      <c r="C4433" s="13"/>
      <c r="D4433" s="14"/>
      <c r="E4433" s="473"/>
      <c r="F4433" s="15"/>
      <c r="G4433" s="15"/>
      <c r="H4433" s="474" t="str">
        <f t="shared" si="142"/>
        <v/>
      </c>
      <c r="J4433" s="282" t="str">
        <f t="shared" si="143"/>
        <v/>
      </c>
    </row>
    <row r="4434" spans="2:10" ht="15" hidden="1" customHeight="1">
      <c r="B4434" s="150"/>
      <c r="C4434" s="13"/>
      <c r="D4434" s="14"/>
      <c r="E4434" s="473"/>
      <c r="F4434" s="15"/>
      <c r="G4434" s="15"/>
      <c r="H4434" s="474" t="str">
        <f t="shared" si="142"/>
        <v/>
      </c>
      <c r="J4434" s="282" t="str">
        <f t="shared" si="143"/>
        <v/>
      </c>
    </row>
    <row r="4435" spans="2:10" ht="15" hidden="1" customHeight="1">
      <c r="B4435" s="150"/>
      <c r="C4435" s="13"/>
      <c r="D4435" s="14"/>
      <c r="E4435" s="473"/>
      <c r="F4435" s="15"/>
      <c r="G4435" s="15"/>
      <c r="H4435" s="474" t="str">
        <f t="shared" si="142"/>
        <v/>
      </c>
      <c r="J4435" s="282" t="str">
        <f t="shared" si="143"/>
        <v/>
      </c>
    </row>
    <row r="4436" spans="2:10" ht="15" hidden="1" customHeight="1">
      <c r="B4436" s="150"/>
      <c r="C4436" s="13"/>
      <c r="D4436" s="14"/>
      <c r="E4436" s="473"/>
      <c r="F4436" s="15"/>
      <c r="G4436" s="15"/>
      <c r="H4436" s="474" t="str">
        <f t="shared" si="142"/>
        <v/>
      </c>
      <c r="J4436" s="282" t="str">
        <f t="shared" si="143"/>
        <v/>
      </c>
    </row>
    <row r="4437" spans="2:10" ht="15" hidden="1" customHeight="1">
      <c r="B4437" s="150"/>
      <c r="C4437" s="13"/>
      <c r="D4437" s="14"/>
      <c r="E4437" s="473"/>
      <c r="F4437" s="15"/>
      <c r="G4437" s="15"/>
      <c r="H4437" s="474" t="str">
        <f t="shared" si="142"/>
        <v/>
      </c>
      <c r="J4437" s="282" t="str">
        <f t="shared" si="143"/>
        <v/>
      </c>
    </row>
    <row r="4438" spans="2:10" ht="15" hidden="1" customHeight="1">
      <c r="B4438" s="150"/>
      <c r="C4438" s="13"/>
      <c r="D4438" s="14"/>
      <c r="E4438" s="473"/>
      <c r="F4438" s="15"/>
      <c r="G4438" s="15"/>
      <c r="H4438" s="474" t="str">
        <f t="shared" si="142"/>
        <v/>
      </c>
      <c r="J4438" s="282" t="str">
        <f t="shared" si="143"/>
        <v/>
      </c>
    </row>
    <row r="4439" spans="2:10" ht="15" hidden="1" customHeight="1">
      <c r="B4439" s="150"/>
      <c r="C4439" s="13"/>
      <c r="D4439" s="14"/>
      <c r="E4439" s="473"/>
      <c r="F4439" s="15"/>
      <c r="G4439" s="15"/>
      <c r="H4439" s="474" t="str">
        <f t="shared" si="142"/>
        <v/>
      </c>
      <c r="J4439" s="282" t="str">
        <f t="shared" si="143"/>
        <v/>
      </c>
    </row>
    <row r="4440" spans="2:10" ht="15" hidden="1" customHeight="1">
      <c r="B4440" s="150"/>
      <c r="C4440" s="13"/>
      <c r="D4440" s="14"/>
      <c r="E4440" s="473"/>
      <c r="F4440" s="15"/>
      <c r="G4440" s="15"/>
      <c r="H4440" s="474" t="str">
        <f t="shared" si="142"/>
        <v/>
      </c>
      <c r="J4440" s="282" t="str">
        <f t="shared" si="143"/>
        <v/>
      </c>
    </row>
    <row r="4441" spans="2:10" ht="15" hidden="1" customHeight="1">
      <c r="B4441" s="150"/>
      <c r="C4441" s="13"/>
      <c r="D4441" s="14"/>
      <c r="E4441" s="473"/>
      <c r="F4441" s="15"/>
      <c r="G4441" s="15"/>
      <c r="H4441" s="474" t="str">
        <f t="shared" si="142"/>
        <v/>
      </c>
      <c r="J4441" s="282" t="str">
        <f t="shared" si="143"/>
        <v/>
      </c>
    </row>
    <row r="4442" spans="2:10" ht="15" hidden="1" customHeight="1">
      <c r="B4442" s="150"/>
      <c r="C4442" s="13"/>
      <c r="D4442" s="14"/>
      <c r="E4442" s="473"/>
      <c r="F4442" s="15"/>
      <c r="G4442" s="15"/>
      <c r="H4442" s="474" t="str">
        <f t="shared" si="142"/>
        <v/>
      </c>
      <c r="J4442" s="282" t="str">
        <f t="shared" si="143"/>
        <v/>
      </c>
    </row>
    <row r="4443" spans="2:10" ht="15" hidden="1" customHeight="1">
      <c r="B4443" s="150"/>
      <c r="C4443" s="13"/>
      <c r="D4443" s="14"/>
      <c r="E4443" s="473"/>
      <c r="F4443" s="15"/>
      <c r="G4443" s="15"/>
      <c r="H4443" s="474" t="str">
        <f t="shared" si="142"/>
        <v/>
      </c>
      <c r="J4443" s="282" t="str">
        <f t="shared" si="143"/>
        <v/>
      </c>
    </row>
    <row r="4444" spans="2:10" ht="15" hidden="1" customHeight="1">
      <c r="B4444" s="150"/>
      <c r="C4444" s="13"/>
      <c r="D4444" s="14"/>
      <c r="E4444" s="473"/>
      <c r="F4444" s="15"/>
      <c r="G4444" s="15"/>
      <c r="H4444" s="474" t="str">
        <f t="shared" si="142"/>
        <v/>
      </c>
      <c r="J4444" s="282" t="str">
        <f t="shared" si="143"/>
        <v/>
      </c>
    </row>
    <row r="4445" spans="2:10" ht="15" hidden="1" customHeight="1">
      <c r="B4445" s="150"/>
      <c r="C4445" s="13"/>
      <c r="D4445" s="14"/>
      <c r="E4445" s="473"/>
      <c r="F4445" s="15"/>
      <c r="G4445" s="15"/>
      <c r="H4445" s="474" t="str">
        <f t="shared" si="142"/>
        <v/>
      </c>
      <c r="J4445" s="282" t="str">
        <f t="shared" si="143"/>
        <v/>
      </c>
    </row>
    <row r="4446" spans="2:10" ht="15" hidden="1" customHeight="1">
      <c r="B4446" s="150"/>
      <c r="C4446" s="13"/>
      <c r="D4446" s="14"/>
      <c r="E4446" s="473"/>
      <c r="F4446" s="15"/>
      <c r="G4446" s="15"/>
      <c r="H4446" s="474" t="str">
        <f t="shared" si="142"/>
        <v/>
      </c>
      <c r="J4446" s="282" t="str">
        <f t="shared" si="143"/>
        <v/>
      </c>
    </row>
    <row r="4447" spans="2:10" ht="15" hidden="1" customHeight="1">
      <c r="B4447" s="150"/>
      <c r="C4447" s="13"/>
      <c r="D4447" s="14"/>
      <c r="E4447" s="473"/>
      <c r="F4447" s="15"/>
      <c r="G4447" s="15"/>
      <c r="H4447" s="474" t="str">
        <f t="shared" si="142"/>
        <v/>
      </c>
      <c r="J4447" s="282" t="str">
        <f t="shared" si="143"/>
        <v/>
      </c>
    </row>
    <row r="4448" spans="2:10" ht="15" hidden="1" customHeight="1">
      <c r="B4448" s="150"/>
      <c r="C4448" s="13"/>
      <c r="D4448" s="14"/>
      <c r="E4448" s="473"/>
      <c r="F4448" s="15"/>
      <c r="G4448" s="15"/>
      <c r="H4448" s="474" t="str">
        <f t="shared" si="142"/>
        <v/>
      </c>
      <c r="J4448" s="282" t="str">
        <f t="shared" si="143"/>
        <v/>
      </c>
    </row>
    <row r="4449" spans="2:10" ht="15" hidden="1" customHeight="1">
      <c r="B4449" s="150"/>
      <c r="C4449" s="13"/>
      <c r="D4449" s="14"/>
      <c r="E4449" s="473"/>
      <c r="F4449" s="15"/>
      <c r="G4449" s="15"/>
      <c r="H4449" s="474" t="str">
        <f t="shared" si="142"/>
        <v/>
      </c>
      <c r="J4449" s="282" t="str">
        <f t="shared" si="143"/>
        <v/>
      </c>
    </row>
    <row r="4450" spans="2:10" ht="15" hidden="1" customHeight="1">
      <c r="B4450" s="150"/>
      <c r="C4450" s="13"/>
      <c r="D4450" s="14"/>
      <c r="E4450" s="473"/>
      <c r="F4450" s="15"/>
      <c r="G4450" s="15"/>
      <c r="H4450" s="474" t="str">
        <f t="shared" si="142"/>
        <v/>
      </c>
      <c r="J4450" s="282" t="str">
        <f t="shared" si="143"/>
        <v/>
      </c>
    </row>
    <row r="4451" spans="2:10" ht="15" hidden="1" customHeight="1">
      <c r="B4451" s="150"/>
      <c r="C4451" s="13"/>
      <c r="D4451" s="14"/>
      <c r="E4451" s="473"/>
      <c r="F4451" s="15"/>
      <c r="G4451" s="15"/>
      <c r="H4451" s="474" t="str">
        <f t="shared" si="142"/>
        <v/>
      </c>
      <c r="J4451" s="282" t="str">
        <f t="shared" si="143"/>
        <v/>
      </c>
    </row>
    <row r="4452" spans="2:10" ht="15" hidden="1" customHeight="1">
      <c r="B4452" s="150"/>
      <c r="C4452" s="13"/>
      <c r="D4452" s="14"/>
      <c r="E4452" s="473"/>
      <c r="F4452" s="15"/>
      <c r="G4452" s="15"/>
      <c r="H4452" s="474" t="str">
        <f t="shared" si="142"/>
        <v/>
      </c>
      <c r="J4452" s="282" t="str">
        <f t="shared" si="143"/>
        <v/>
      </c>
    </row>
    <row r="4453" spans="2:10" ht="15" hidden="1" customHeight="1">
      <c r="B4453" s="150"/>
      <c r="C4453" s="13"/>
      <c r="D4453" s="14"/>
      <c r="E4453" s="473"/>
      <c r="F4453" s="15"/>
      <c r="G4453" s="15"/>
      <c r="H4453" s="474" t="str">
        <f t="shared" si="142"/>
        <v/>
      </c>
      <c r="J4453" s="282" t="str">
        <f t="shared" si="143"/>
        <v/>
      </c>
    </row>
    <row r="4454" spans="2:10" ht="15" hidden="1" customHeight="1">
      <c r="B4454" s="150"/>
      <c r="C4454" s="13"/>
      <c r="D4454" s="14"/>
      <c r="E4454" s="473"/>
      <c r="F4454" s="15"/>
      <c r="G4454" s="15"/>
      <c r="H4454" s="474" t="str">
        <f t="shared" si="142"/>
        <v/>
      </c>
      <c r="J4454" s="282" t="str">
        <f t="shared" si="143"/>
        <v/>
      </c>
    </row>
    <row r="4455" spans="2:10" ht="15" hidden="1" customHeight="1">
      <c r="B4455" s="150"/>
      <c r="C4455" s="13"/>
      <c r="D4455" s="14"/>
      <c r="E4455" s="473"/>
      <c r="F4455" s="15"/>
      <c r="G4455" s="15"/>
      <c r="H4455" s="474" t="str">
        <f t="shared" si="142"/>
        <v/>
      </c>
      <c r="J4455" s="282" t="str">
        <f t="shared" si="143"/>
        <v/>
      </c>
    </row>
    <row r="4456" spans="2:10" ht="15" hidden="1" customHeight="1">
      <c r="B4456" s="150"/>
      <c r="C4456" s="13"/>
      <c r="D4456" s="14"/>
      <c r="E4456" s="473"/>
      <c r="F4456" s="15"/>
      <c r="G4456" s="15"/>
      <c r="H4456" s="474" t="str">
        <f t="shared" si="142"/>
        <v/>
      </c>
      <c r="J4456" s="282" t="str">
        <f t="shared" si="143"/>
        <v/>
      </c>
    </row>
    <row r="4457" spans="2:10" ht="15" hidden="1" customHeight="1">
      <c r="B4457" s="150"/>
      <c r="C4457" s="13"/>
      <c r="D4457" s="14"/>
      <c r="E4457" s="473"/>
      <c r="F4457" s="15"/>
      <c r="G4457" s="15"/>
      <c r="H4457" s="474" t="str">
        <f t="shared" si="142"/>
        <v/>
      </c>
      <c r="J4457" s="282" t="str">
        <f t="shared" si="143"/>
        <v/>
      </c>
    </row>
    <row r="4458" spans="2:10" ht="15" hidden="1" customHeight="1">
      <c r="B4458" s="150"/>
      <c r="C4458" s="13"/>
      <c r="D4458" s="14"/>
      <c r="E4458" s="473"/>
      <c r="F4458" s="15"/>
      <c r="G4458" s="15"/>
      <c r="H4458" s="474" t="str">
        <f t="shared" si="142"/>
        <v/>
      </c>
      <c r="J4458" s="282" t="str">
        <f t="shared" si="143"/>
        <v/>
      </c>
    </row>
    <row r="4459" spans="2:10" ht="15" hidden="1" customHeight="1">
      <c r="B4459" s="150"/>
      <c r="C4459" s="13"/>
      <c r="D4459" s="14"/>
      <c r="E4459" s="473"/>
      <c r="F4459" s="15"/>
      <c r="G4459" s="15"/>
      <c r="H4459" s="474" t="str">
        <f t="shared" si="142"/>
        <v/>
      </c>
      <c r="J4459" s="282" t="str">
        <f t="shared" si="143"/>
        <v/>
      </c>
    </row>
    <row r="4460" spans="2:10" ht="15" hidden="1" customHeight="1">
      <c r="B4460" s="150"/>
      <c r="C4460" s="13"/>
      <c r="D4460" s="14"/>
      <c r="E4460" s="473"/>
      <c r="F4460" s="15"/>
      <c r="G4460" s="15"/>
      <c r="H4460" s="474" t="str">
        <f t="shared" si="142"/>
        <v/>
      </c>
      <c r="J4460" s="282" t="str">
        <f t="shared" si="143"/>
        <v/>
      </c>
    </row>
    <row r="4461" spans="2:10" ht="15" hidden="1" customHeight="1">
      <c r="B4461" s="150"/>
      <c r="C4461" s="13"/>
      <c r="D4461" s="14"/>
      <c r="E4461" s="473"/>
      <c r="F4461" s="15"/>
      <c r="G4461" s="15"/>
      <c r="H4461" s="474" t="str">
        <f t="shared" si="142"/>
        <v/>
      </c>
      <c r="J4461" s="282" t="str">
        <f t="shared" si="143"/>
        <v/>
      </c>
    </row>
    <row r="4462" spans="2:10" ht="15" hidden="1" customHeight="1">
      <c r="B4462" s="150"/>
      <c r="C4462" s="13"/>
      <c r="D4462" s="14"/>
      <c r="E4462" s="473"/>
      <c r="F4462" s="15"/>
      <c r="G4462" s="15"/>
      <c r="H4462" s="474" t="str">
        <f t="shared" si="142"/>
        <v/>
      </c>
      <c r="J4462" s="282" t="str">
        <f t="shared" si="143"/>
        <v/>
      </c>
    </row>
    <row r="4463" spans="2:10" ht="15" hidden="1" customHeight="1">
      <c r="B4463" s="150"/>
      <c r="C4463" s="13"/>
      <c r="D4463" s="14"/>
      <c r="E4463" s="473"/>
      <c r="F4463" s="15"/>
      <c r="G4463" s="15"/>
      <c r="H4463" s="474" t="str">
        <f t="shared" si="142"/>
        <v/>
      </c>
      <c r="J4463" s="282" t="str">
        <f t="shared" si="143"/>
        <v/>
      </c>
    </row>
    <row r="4464" spans="2:10" ht="15" hidden="1" customHeight="1">
      <c r="B4464" s="150"/>
      <c r="C4464" s="13"/>
      <c r="D4464" s="14"/>
      <c r="E4464" s="473"/>
      <c r="F4464" s="15"/>
      <c r="G4464" s="15"/>
      <c r="H4464" s="474" t="str">
        <f t="shared" si="142"/>
        <v/>
      </c>
      <c r="J4464" s="282" t="str">
        <f t="shared" si="143"/>
        <v/>
      </c>
    </row>
    <row r="4465" spans="2:10" ht="15" hidden="1" customHeight="1">
      <c r="B4465" s="150"/>
      <c r="C4465" s="13"/>
      <c r="D4465" s="14"/>
      <c r="E4465" s="473"/>
      <c r="F4465" s="15"/>
      <c r="G4465" s="15"/>
      <c r="H4465" s="474" t="str">
        <f t="shared" si="142"/>
        <v/>
      </c>
      <c r="J4465" s="282" t="str">
        <f t="shared" si="143"/>
        <v/>
      </c>
    </row>
    <row r="4466" spans="2:10" ht="15" hidden="1" customHeight="1">
      <c r="B4466" s="150"/>
      <c r="C4466" s="13"/>
      <c r="D4466" s="14"/>
      <c r="E4466" s="473"/>
      <c r="F4466" s="15"/>
      <c r="G4466" s="15"/>
      <c r="H4466" s="474" t="str">
        <f t="shared" si="142"/>
        <v/>
      </c>
      <c r="J4466" s="282" t="str">
        <f t="shared" si="143"/>
        <v/>
      </c>
    </row>
    <row r="4467" spans="2:10" ht="15" hidden="1" customHeight="1">
      <c r="B4467" s="150"/>
      <c r="C4467" s="13"/>
      <c r="D4467" s="14"/>
      <c r="E4467" s="473"/>
      <c r="F4467" s="15"/>
      <c r="G4467" s="15"/>
      <c r="H4467" s="474" t="str">
        <f t="shared" si="142"/>
        <v/>
      </c>
      <c r="J4467" s="282" t="str">
        <f t="shared" si="143"/>
        <v/>
      </c>
    </row>
    <row r="4468" spans="2:10" ht="15" hidden="1" customHeight="1">
      <c r="B4468" s="150"/>
      <c r="C4468" s="13"/>
      <c r="D4468" s="14"/>
      <c r="E4468" s="473"/>
      <c r="F4468" s="15"/>
      <c r="G4468" s="15"/>
      <c r="H4468" s="474" t="str">
        <f t="shared" si="142"/>
        <v/>
      </c>
      <c r="J4468" s="282" t="str">
        <f t="shared" si="143"/>
        <v/>
      </c>
    </row>
    <row r="4469" spans="2:10" ht="15" hidden="1" customHeight="1">
      <c r="B4469" s="150"/>
      <c r="C4469" s="13"/>
      <c r="D4469" s="14"/>
      <c r="E4469" s="473"/>
      <c r="F4469" s="15"/>
      <c r="G4469" s="15"/>
      <c r="H4469" s="474" t="str">
        <f t="shared" si="142"/>
        <v/>
      </c>
      <c r="J4469" s="282" t="str">
        <f t="shared" si="143"/>
        <v/>
      </c>
    </row>
    <row r="4470" spans="2:10" ht="15" hidden="1" customHeight="1">
      <c r="B4470" s="150"/>
      <c r="C4470" s="13"/>
      <c r="D4470" s="14"/>
      <c r="E4470" s="473"/>
      <c r="F4470" s="15"/>
      <c r="G4470" s="15"/>
      <c r="H4470" s="474" t="str">
        <f t="shared" si="142"/>
        <v/>
      </c>
      <c r="J4470" s="282" t="str">
        <f t="shared" si="143"/>
        <v/>
      </c>
    </row>
    <row r="4471" spans="2:10" ht="15" hidden="1" customHeight="1">
      <c r="B4471" s="150"/>
      <c r="C4471" s="13"/>
      <c r="D4471" s="14"/>
      <c r="E4471" s="473"/>
      <c r="F4471" s="15"/>
      <c r="G4471" s="15"/>
      <c r="H4471" s="474" t="str">
        <f t="shared" si="142"/>
        <v/>
      </c>
      <c r="J4471" s="282" t="str">
        <f t="shared" si="143"/>
        <v/>
      </c>
    </row>
    <row r="4472" spans="2:10" ht="15" hidden="1" customHeight="1">
      <c r="B4472" s="151"/>
      <c r="C4472" s="13"/>
      <c r="D4472" s="14"/>
      <c r="E4472" s="473"/>
      <c r="F4472" s="15"/>
      <c r="G4472" s="15"/>
      <c r="H4472" s="474" t="str">
        <f t="shared" si="142"/>
        <v/>
      </c>
      <c r="J4472" s="282" t="str">
        <f t="shared" si="143"/>
        <v/>
      </c>
    </row>
  </sheetData>
  <sheetProtection algorithmName="SHA-512" hashValue="RQjcwMlNPeC13QO4pJ1fKkhdf1lblKPQyTOVLQHHoK2jXexI6LNVPG7GCyOR/AuYC459d1dCXZmUEY5FaN5Qww==" saltValue="MyL/Wyo31JSjLEeRbM2/GQ==" spinCount="100000" sheet="1" objects="1" scenarios="1"/>
  <autoFilter ref="J24:J2348" xr:uid="{00000000-0009-0000-0000-000011000000}"/>
  <mergeCells count="144">
    <mergeCell ref="D9:E9"/>
    <mergeCell ref="F9:H9"/>
    <mergeCell ref="D10:E10"/>
    <mergeCell ref="F10:H10"/>
    <mergeCell ref="D11:E11"/>
    <mergeCell ref="F11:H11"/>
    <mergeCell ref="B3:H3"/>
    <mergeCell ref="C5:E5"/>
    <mergeCell ref="F5:H5"/>
    <mergeCell ref="C6:E6"/>
    <mergeCell ref="F6:H6"/>
    <mergeCell ref="C7:E7"/>
    <mergeCell ref="F7:H7"/>
    <mergeCell ref="D15:E15"/>
    <mergeCell ref="F15:H15"/>
    <mergeCell ref="D16:E16"/>
    <mergeCell ref="F16:H16"/>
    <mergeCell ref="D17:E17"/>
    <mergeCell ref="F17:H17"/>
    <mergeCell ref="D12:E12"/>
    <mergeCell ref="F12:H12"/>
    <mergeCell ref="D13:E13"/>
    <mergeCell ref="F13:H13"/>
    <mergeCell ref="D14:E14"/>
    <mergeCell ref="F14:H14"/>
    <mergeCell ref="B22:D22"/>
    <mergeCell ref="E22:H22"/>
    <mergeCell ref="B23:D23"/>
    <mergeCell ref="E23:H23"/>
    <mergeCell ref="B24:H24"/>
    <mergeCell ref="B25:G25"/>
    <mergeCell ref="D18:E18"/>
    <mergeCell ref="F18:H18"/>
    <mergeCell ref="D19:E19"/>
    <mergeCell ref="F19:H19"/>
    <mergeCell ref="D20:E20"/>
    <mergeCell ref="F20:H20"/>
    <mergeCell ref="B1946:G1946"/>
    <mergeCell ref="B2349:E2350"/>
    <mergeCell ref="F2349:G2349"/>
    <mergeCell ref="F2350:G2350"/>
    <mergeCell ref="C2351:E2351"/>
    <mergeCell ref="F2351:H2351"/>
    <mergeCell ref="B278:G278"/>
    <mergeCell ref="B681:G681"/>
    <mergeCell ref="B934:G934"/>
    <mergeCell ref="B1187:G1187"/>
    <mergeCell ref="B1440:G1440"/>
    <mergeCell ref="B1693:G1693"/>
    <mergeCell ref="C2355:E2355"/>
    <mergeCell ref="F2355:H2355"/>
    <mergeCell ref="C2356:E2356"/>
    <mergeCell ref="F2356:H2356"/>
    <mergeCell ref="C2357:E2357"/>
    <mergeCell ref="F2357:H2357"/>
    <mergeCell ref="C2352:E2352"/>
    <mergeCell ref="F2352:H2352"/>
    <mergeCell ref="C2353:E2353"/>
    <mergeCell ref="F2353:H2353"/>
    <mergeCell ref="C2354:E2354"/>
    <mergeCell ref="F2354:H2354"/>
    <mergeCell ref="C2361:E2361"/>
    <mergeCell ref="F2361:H2361"/>
    <mergeCell ref="C2362:E2362"/>
    <mergeCell ref="F2362:H2362"/>
    <mergeCell ref="C2363:E2363"/>
    <mergeCell ref="F2363:H2363"/>
    <mergeCell ref="C2358:E2358"/>
    <mergeCell ref="F2358:H2358"/>
    <mergeCell ref="C2359:E2359"/>
    <mergeCell ref="F2359:H2359"/>
    <mergeCell ref="C2360:E2360"/>
    <mergeCell ref="F2360:H2360"/>
    <mergeCell ref="C2367:E2367"/>
    <mergeCell ref="F2367:H2367"/>
    <mergeCell ref="C2368:E2368"/>
    <mergeCell ref="F2368:H2368"/>
    <mergeCell ref="B2369:E2369"/>
    <mergeCell ref="F2369:H2369"/>
    <mergeCell ref="C2364:E2364"/>
    <mergeCell ref="F2364:H2364"/>
    <mergeCell ref="C2365:E2365"/>
    <mergeCell ref="F2365:H2365"/>
    <mergeCell ref="C2366:E2366"/>
    <mergeCell ref="F2366:H2366"/>
    <mergeCell ref="C2392:H2392"/>
    <mergeCell ref="C2393:H2393"/>
    <mergeCell ref="C2394:H2394"/>
    <mergeCell ref="C2395:H2395"/>
    <mergeCell ref="C2396:H2396"/>
    <mergeCell ref="C2397:H2397"/>
    <mergeCell ref="C2370:E2370"/>
    <mergeCell ref="F2370:H2370"/>
    <mergeCell ref="B2371:E2371"/>
    <mergeCell ref="F2371:H2371"/>
    <mergeCell ref="C2390:H2390"/>
    <mergeCell ref="C2391:H2391"/>
    <mergeCell ref="C2404:H2404"/>
    <mergeCell ref="C2405:H2405"/>
    <mergeCell ref="C2406:H2406"/>
    <mergeCell ref="C2407:H2407"/>
    <mergeCell ref="C2408:H2408"/>
    <mergeCell ref="C2409:H2409"/>
    <mergeCell ref="C2398:H2398"/>
    <mergeCell ref="C2399:H2399"/>
    <mergeCell ref="C2400:H2400"/>
    <mergeCell ref="C2401:H2401"/>
    <mergeCell ref="C2402:H2402"/>
    <mergeCell ref="C2403:H2403"/>
    <mergeCell ref="C2416:H2416"/>
    <mergeCell ref="C2417:H2417"/>
    <mergeCell ref="C2418:H2418"/>
    <mergeCell ref="C2419:H2419"/>
    <mergeCell ref="C2420:H2420"/>
    <mergeCell ref="C2421:H2421"/>
    <mergeCell ref="C2410:H2410"/>
    <mergeCell ref="C2411:H2411"/>
    <mergeCell ref="C2412:H2412"/>
    <mergeCell ref="C2413:H2413"/>
    <mergeCell ref="C2414:H2414"/>
    <mergeCell ref="C2415:H2415"/>
    <mergeCell ref="C2428:H2428"/>
    <mergeCell ref="C2429:H2429"/>
    <mergeCell ref="C2430:H2430"/>
    <mergeCell ref="C2431:H2431"/>
    <mergeCell ref="C2432:H2432"/>
    <mergeCell ref="C2433:H2433"/>
    <mergeCell ref="C2422:H2422"/>
    <mergeCell ref="C2423:H2423"/>
    <mergeCell ref="C2424:H2424"/>
    <mergeCell ref="C2425:H2425"/>
    <mergeCell ref="C2426:H2426"/>
    <mergeCell ref="C2427:H2427"/>
    <mergeCell ref="B3209:G3209"/>
    <mergeCell ref="B3462:G3462"/>
    <mergeCell ref="B3715:G3715"/>
    <mergeCell ref="B3968:G3968"/>
    <mergeCell ref="B4221:G4221"/>
    <mergeCell ref="C2434:H2434"/>
    <mergeCell ref="C2435:H2435"/>
    <mergeCell ref="C2436:H2436"/>
    <mergeCell ref="B2450:G2450"/>
    <mergeCell ref="B2703:G2703"/>
    <mergeCell ref="B2956:G2956"/>
  </mergeCells>
  <conditionalFormatting sqref="B6">
    <cfRule type="containsText" dxfId="0" priority="1" operator="containsText" text="Selecione dia, hora ou equipe">
      <formula>NOT(ISERROR(SEARCH("Selecione dia, hora ou equipe",B6)))</formula>
    </cfRule>
  </conditionalFormatting>
  <dataValidations disablePrompts="1" count="2">
    <dataValidation showInputMessage="1" showErrorMessage="1" sqref="C2436:H2436" xr:uid="{00000000-0002-0000-1100-000000000000}"/>
    <dataValidation showInputMessage="1" sqref="C2392:C2393 D2393:H2393 C2394:H2435" xr:uid="{00000000-0002-0000-1100-000001000000}"/>
  </dataValidations>
  <printOptions horizontalCentered="1"/>
  <pageMargins left="0.39370078740157483" right="0.39370078740157483" top="0.78740157480314965" bottom="0.39370078740157483" header="0" footer="0"/>
  <pageSetup paperSize="9" scale="65" fitToHeight="2" orientation="portrait" r:id="rId1"/>
  <headerFooter>
    <oddFooter>&amp;L&amp;D&amp;C&amp;T&amp;RPágina &amp;P de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6">
    <tabColor theme="3"/>
    <pageSetUpPr fitToPage="1"/>
  </sheetPr>
  <dimension ref="A1:P20"/>
  <sheetViews>
    <sheetView showGridLines="0" showRowColHeaders="0" showZeros="0" showWhiteSpace="0" zoomScaleNormal="100" zoomScaleSheetLayoutView="100" workbookViewId="0">
      <pane ySplit="1" topLeftCell="A2" activePane="bottomLeft" state="frozen"/>
      <selection pane="bottomLeft" activeCell="B12" sqref="B12:D12"/>
    </sheetView>
  </sheetViews>
  <sheetFormatPr defaultColWidth="0" defaultRowHeight="15"/>
  <cols>
    <col min="1" max="1" width="2.28515625" style="334" customWidth="1"/>
    <col min="2" max="2" width="22.28515625" style="335" customWidth="1"/>
    <col min="3" max="3" width="47" style="335" customWidth="1"/>
    <col min="4" max="4" width="17" style="335" customWidth="1"/>
    <col min="5" max="5" width="6" style="225" customWidth="1"/>
    <col min="6" max="6" width="11" style="323" customWidth="1"/>
    <col min="7" max="7" width="1.28515625" style="323" customWidth="1"/>
    <col min="8" max="8" width="11" style="323" customWidth="1"/>
    <col min="9" max="9" width="1.140625" style="225" customWidth="1"/>
    <col min="10" max="10" width="1.85546875" style="323" hidden="1" customWidth="1"/>
    <col min="11" max="14" width="1.140625" style="323" hidden="1" customWidth="1"/>
    <col min="15" max="15" width="24.85546875" style="323" hidden="1" customWidth="1"/>
    <col min="16" max="16" width="14.28515625" style="323" hidden="1" customWidth="1"/>
    <col min="17" max="16384" width="9.140625" style="323" hidden="1"/>
  </cols>
  <sheetData>
    <row r="1" spans="1:16" ht="54" customHeight="1">
      <c r="A1" s="224" t="s">
        <v>197</v>
      </c>
      <c r="B1" s="649"/>
      <c r="C1" s="649"/>
      <c r="D1" s="649"/>
      <c r="E1" s="387"/>
      <c r="F1" s="388" t="str">
        <f>IF(AND(L1&lt;&gt;"",M1&lt;&gt;""),HYPERLINK("https://web.whatsapp.com//send?phone="&amp;J1&amp;K1&amp;L1&amp;M1&amp;"&amp;text="&amp;SUBSTITUTE(SUBSTITUTE(SUBSTITUTE(SUBSTITUTE(SUBSTITUTE(SUBSTITUTE(SUBSTITUTE(SUBSTITUTE(SUBSTITUTE(N1,"%","%25")," ","%20"),"?", "%3F"),"&amp;","%26"),"=","%3D"),"{","%7B"),"}","%7D"),"[","%5B"),"]","%5D"),"Enviar WhatsApp"),"")</f>
        <v/>
      </c>
      <c r="G1" s="389"/>
      <c r="H1" s="390"/>
      <c r="I1" s="224"/>
      <c r="J1" s="162" t="s">
        <v>208</v>
      </c>
      <c r="K1" s="162">
        <v>55</v>
      </c>
      <c r="L1" s="162" t="str">
        <f>MID(CLIENTE!C4,1,2)</f>
        <v/>
      </c>
      <c r="M1" s="162" t="str">
        <f>MID(CLIENTE!C4,3,10)</f>
        <v/>
      </c>
      <c r="N1" s="162" t="str">
        <f ca="1">IF(HOUR(NOW())&gt;=18,"Boa noite",IF(HOUR(NOW())&gt;=12,"Boa tarde","Bom dia"))&amp;"!"&amp;" Segue o orçamento solicitado."</f>
        <v>Boa noite! Segue o orçamento solicitado.</v>
      </c>
      <c r="O1" s="162" t="str">
        <f>IF(AND(L1&lt;&gt;"",M1&lt;&gt;""),HYPERLINK("https://web.whatsapp.com//send?phone="&amp;J1&amp;K1&amp;L1&amp;M1&amp;"&amp;text="&amp;SUBSTITUTE(SUBSTITUTE(SUBSTITUTE(SUBSTITUTE(SUBSTITUTE(SUBSTITUTE(SUBSTITUTE(SUBSTITUTE(SUBSTITUTE(N1,"%","%25")," ","%20"),"?", "%3F"),"&amp;","%26"),"=","%3D"),"{","%7B"),"}","%7D"),"[","%5B"),"]","%5D"),"Enviar WhatsApp"),"")</f>
        <v/>
      </c>
      <c r="P1" s="322">
        <f>SUM(I:I)</f>
        <v>0</v>
      </c>
    </row>
    <row r="2" spans="1:16" s="225" customFormat="1" ht="1.5" customHeight="1">
      <c r="A2" s="224"/>
      <c r="B2" s="653" t="str">
        <f>"Anexo I - Descritivo - Proposta Nº " &amp; D7</f>
        <v xml:space="preserve">Anexo I - Descritivo - Proposta Nº </v>
      </c>
      <c r="C2" s="653"/>
      <c r="D2" s="255"/>
      <c r="E2" s="224"/>
      <c r="F2" s="256"/>
      <c r="G2" s="224"/>
      <c r="H2" s="257"/>
      <c r="I2" s="224"/>
    </row>
    <row r="3" spans="1:16" ht="93.75" customHeight="1">
      <c r="A3" s="224"/>
      <c r="B3" s="654" t="s">
        <v>539</v>
      </c>
      <c r="C3" s="654"/>
      <c r="D3" s="654"/>
      <c r="E3" s="224" t="s">
        <v>197</v>
      </c>
      <c r="F3" s="164"/>
      <c r="G3" s="321"/>
      <c r="H3" s="164"/>
      <c r="I3" s="224"/>
      <c r="J3" s="321"/>
      <c r="K3" s="321"/>
      <c r="L3" s="321"/>
      <c r="M3" s="321"/>
      <c r="N3" s="321"/>
      <c r="O3" s="321"/>
    </row>
    <row r="4" spans="1:16" s="326" customFormat="1" ht="25.5" customHeight="1">
      <c r="A4" s="324"/>
      <c r="B4" s="455" t="str">
        <f>B2</f>
        <v xml:space="preserve">Anexo I - Descritivo - Proposta Nº </v>
      </c>
      <c r="C4" s="222"/>
      <c r="D4" s="222"/>
      <c r="E4" s="324"/>
      <c r="F4" s="272"/>
      <c r="G4" s="324"/>
      <c r="H4" s="272"/>
      <c r="I4" s="325"/>
      <c r="J4" s="324"/>
      <c r="K4" s="324"/>
      <c r="L4" s="324"/>
      <c r="M4" s="324"/>
      <c r="N4" s="324"/>
      <c r="O4" s="324"/>
    </row>
    <row r="5" spans="1:16" ht="15" customHeight="1">
      <c r="A5" s="224"/>
      <c r="B5" s="656" t="s">
        <v>572</v>
      </c>
      <c r="C5" s="657"/>
      <c r="D5" s="658"/>
      <c r="E5" s="224"/>
      <c r="F5" s="164"/>
      <c r="G5" s="321"/>
      <c r="H5" s="164"/>
      <c r="I5" s="224"/>
      <c r="J5" s="321"/>
      <c r="K5" s="321"/>
      <c r="L5" s="321"/>
      <c r="M5" s="321"/>
      <c r="N5" s="321"/>
      <c r="O5" s="321"/>
    </row>
    <row r="6" spans="1:16" ht="20.25" customHeight="1">
      <c r="A6" s="224"/>
      <c r="B6" s="258" t="s">
        <v>41</v>
      </c>
      <c r="C6" s="337" t="str">
        <f>IF(CLIENTE!C3&lt;&gt;"",CLIENTE!C3,"")</f>
        <v>Elivelton</v>
      </c>
      <c r="D6" s="403" t="s">
        <v>296</v>
      </c>
      <c r="E6" s="224"/>
      <c r="F6" s="321"/>
      <c r="G6" s="321"/>
      <c r="H6" s="321"/>
      <c r="I6" s="224"/>
      <c r="J6" s="321"/>
      <c r="K6" s="321"/>
      <c r="L6" s="321"/>
      <c r="M6" s="321"/>
      <c r="N6" s="321"/>
      <c r="O6" s="321"/>
    </row>
    <row r="7" spans="1:16" ht="20.25" customHeight="1">
      <c r="A7" s="333"/>
      <c r="B7" s="336" t="s">
        <v>42</v>
      </c>
      <c r="C7" s="338"/>
      <c r="D7" s="339"/>
      <c r="E7" s="224"/>
      <c r="F7" s="321"/>
      <c r="G7" s="321"/>
      <c r="H7" s="321"/>
      <c r="I7" s="224"/>
      <c r="J7" s="321"/>
      <c r="K7" s="321"/>
      <c r="L7" s="321"/>
      <c r="M7" s="321"/>
      <c r="N7" s="321"/>
      <c r="O7" s="321"/>
    </row>
    <row r="8" spans="1:16" ht="20.25" customHeight="1">
      <c r="A8" s="333"/>
      <c r="B8"/>
      <c r="C8"/>
      <c r="D8" s="6" t="s">
        <v>197</v>
      </c>
      <c r="E8" s="224"/>
      <c r="F8" s="321"/>
      <c r="G8" s="321"/>
      <c r="H8" s="321"/>
      <c r="I8" s="224"/>
      <c r="J8" s="321"/>
      <c r="K8" s="321"/>
      <c r="L8" s="321"/>
      <c r="M8" s="321"/>
      <c r="N8" s="321"/>
      <c r="O8" s="321"/>
    </row>
    <row r="9" spans="1:16" ht="15" customHeight="1">
      <c r="B9" s="655" t="s">
        <v>43</v>
      </c>
      <c r="C9" s="643"/>
      <c r="D9" s="644"/>
      <c r="E9" s="224"/>
      <c r="F9" s="164"/>
      <c r="G9" s="321"/>
      <c r="H9" s="164"/>
      <c r="I9" s="224"/>
    </row>
    <row r="10" spans="1:16">
      <c r="B10" s="641"/>
      <c r="C10" s="650"/>
      <c r="D10" s="651"/>
      <c r="E10" s="224"/>
      <c r="F10" s="164"/>
      <c r="G10" s="321"/>
      <c r="H10" s="164"/>
      <c r="I10" s="224"/>
    </row>
    <row r="11" spans="1:16">
      <c r="B11" s="645" t="str">
        <f>"VALOR DO PROJETO - "&amp;CÁLCULOS!Y2</f>
        <v>VALOR DO PROJETO - R$</v>
      </c>
      <c r="C11" s="639"/>
      <c r="D11" s="640"/>
      <c r="E11" s="224"/>
      <c r="F11" s="164"/>
      <c r="G11" s="321"/>
      <c r="H11" s="164"/>
      <c r="I11" s="224"/>
    </row>
    <row r="12" spans="1:16" ht="15" customHeight="1">
      <c r="B12" s="646">
        <f>SUM(I:I)</f>
        <v>0</v>
      </c>
      <c r="C12" s="639"/>
      <c r="D12" s="640"/>
      <c r="E12" s="224"/>
      <c r="F12" s="164"/>
      <c r="G12" s="321"/>
      <c r="H12" s="164"/>
      <c r="I12" s="224"/>
    </row>
    <row r="13" spans="1:16">
      <c r="B13" s="645" t="s">
        <v>187</v>
      </c>
      <c r="C13" s="639"/>
      <c r="D13" s="640"/>
      <c r="E13" s="224"/>
      <c r="F13" s="164"/>
      <c r="G13" s="321"/>
      <c r="H13" s="164"/>
      <c r="I13" s="224"/>
    </row>
    <row r="14" spans="1:16">
      <c r="B14" s="647"/>
      <c r="C14" s="639"/>
      <c r="D14" s="640"/>
      <c r="E14" s="224"/>
      <c r="F14" s="164"/>
      <c r="G14" s="321"/>
      <c r="H14" s="164"/>
      <c r="I14" s="224"/>
    </row>
    <row r="15" spans="1:16">
      <c r="B15" s="641"/>
      <c r="C15" s="639"/>
      <c r="D15" s="640"/>
      <c r="E15" s="224"/>
      <c r="F15" s="164"/>
      <c r="G15" s="321"/>
      <c r="H15" s="164"/>
      <c r="I15" s="224"/>
    </row>
    <row r="16" spans="1:16">
      <c r="B16" s="652"/>
      <c r="C16" s="639"/>
      <c r="D16" s="640"/>
      <c r="E16" s="224"/>
      <c r="F16" s="164"/>
      <c r="G16" s="321"/>
      <c r="H16" s="164"/>
      <c r="I16" s="224"/>
    </row>
    <row r="17" spans="1:9">
      <c r="B17" s="638" t="s">
        <v>44</v>
      </c>
      <c r="C17" s="639"/>
      <c r="D17" s="640"/>
      <c r="E17" s="224"/>
      <c r="F17" s="164"/>
      <c r="G17" s="321"/>
      <c r="H17" s="164"/>
      <c r="I17" s="224"/>
    </row>
    <row r="18" spans="1:9">
      <c r="B18" s="645" t="s">
        <v>235</v>
      </c>
      <c r="C18" s="639"/>
      <c r="D18" s="640"/>
      <c r="E18" s="224"/>
      <c r="F18" s="164"/>
      <c r="G18" s="321"/>
      <c r="H18" s="164"/>
      <c r="I18" s="224"/>
    </row>
    <row r="19" spans="1:9" ht="80.099999999999994" customHeight="1">
      <c r="B19" s="648"/>
      <c r="C19" s="639"/>
      <c r="D19" s="640"/>
      <c r="E19" s="224"/>
      <c r="F19" s="164"/>
      <c r="G19" s="321"/>
      <c r="H19" s="164"/>
      <c r="I19" s="224"/>
    </row>
    <row r="20" spans="1:9" ht="15" customHeight="1">
      <c r="A20" s="334" t="s">
        <v>197</v>
      </c>
      <c r="B20" s="642" t="str">
        <f>CÁLCULOS!F1&amp;CARREGALISTBOX!R2</f>
        <v>Quantidade de Horas para Execução: 0</v>
      </c>
      <c r="C20" s="643"/>
      <c r="D20" s="644"/>
      <c r="E20" s="224"/>
      <c r="F20" s="164"/>
      <c r="G20" s="321"/>
      <c r="H20" s="164"/>
      <c r="I20" s="224"/>
    </row>
  </sheetData>
  <sheetProtection algorithmName="SHA-512" hashValue="bhY8rJFFB3Zrh0FOi3FBc3ViNnd2sxKb5lTeDaEUggLjmx2wYJt+RWhkSZn8SeaL3wGFamNiLbU1FtmMFMuQZw==" saltValue="XXphHEnk3E7aKYCO+ubSbg==" spinCount="100000" sheet="1" objects="1" scenarios="1"/>
  <mergeCells count="16">
    <mergeCell ref="B1:D1"/>
    <mergeCell ref="B10:D10"/>
    <mergeCell ref="B16:D16"/>
    <mergeCell ref="B2:C2"/>
    <mergeCell ref="B3:D3"/>
    <mergeCell ref="B9:D9"/>
    <mergeCell ref="B5:D5"/>
    <mergeCell ref="B17:D17"/>
    <mergeCell ref="B15:D15"/>
    <mergeCell ref="B20:D20"/>
    <mergeCell ref="B11:D11"/>
    <mergeCell ref="B12:D12"/>
    <mergeCell ref="B13:D13"/>
    <mergeCell ref="B14:D14"/>
    <mergeCell ref="B18:D18"/>
    <mergeCell ref="B19:D19"/>
  </mergeCells>
  <printOptions horizontalCentered="1"/>
  <pageMargins left="0.39370078740157483" right="0.39370078740157483" top="0.59055118110236227" bottom="0.39370078740157483" header="0.31496062992125984" footer="0.31496062992125984"/>
  <pageSetup paperSize="9" scale="80" orientation="portrait" r:id="rId1"/>
  <headerFooter>
    <oddFooter>&amp;CPágina &amp;P de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5</vt:i4>
      </vt:variant>
    </vt:vector>
  </HeadingPairs>
  <TitlesOfParts>
    <vt:vector size="8" baseType="lpstr">
      <vt:lpstr>MENU</vt:lpstr>
      <vt:lpstr>DORMITORIO</vt:lpstr>
      <vt:lpstr>ORÇAMENTO</vt:lpstr>
      <vt:lpstr>CLIENTE!Area_de_impressao</vt:lpstr>
      <vt:lpstr>CONTRATO!Area_de_impressao</vt:lpstr>
      <vt:lpstr>'DADOS MARCENARIA'!Area_de_impressao</vt:lpstr>
      <vt:lpstr>NEGOCIAÇÃO!Area_de_impressao</vt:lpstr>
      <vt:lpstr>TAXAS!Area_de_impressao</vt:lpstr>
    </vt:vector>
  </TitlesOfParts>
  <Manager>Sistema FLEP - Gestão para Marcenarias</Manager>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Orçamentos</dc:title>
  <dc:subject>Orçamentos para Marcenarias</dc:subject>
  <dc:creator>Sistema FLEP - Gestão para Marcenarias</dc:creator>
  <cp:keywords>Sistema FLEP</cp:keywords>
  <cp:lastModifiedBy>Elivelton</cp:lastModifiedBy>
  <cp:lastPrinted>2025-03-14T20:33:05Z</cp:lastPrinted>
  <dcterms:created xsi:type="dcterms:W3CDTF">2018-02-03T16:58:59Z</dcterms:created>
  <dcterms:modified xsi:type="dcterms:W3CDTF">2025-06-30T21:38:18Z</dcterms:modified>
  <cp:category>Orçamentos</cp:category>
  <cp:contentStatus>Versão 1.0 - Dezembro/2021</cp:contentStatus>
  <cp:version>Versão 3.0</cp:version>
</cp:coreProperties>
</file>